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5ed7c8c7ba8873/Escritorio/Hack(io) Bootcamp/Excel/Reto/"/>
    </mc:Choice>
  </mc:AlternateContent>
  <xr:revisionPtr revIDLastSave="630" documentId="8_{59A80047-314C-4783-8532-3E07E8361B45}" xr6:coauthVersionLast="47" xr6:coauthVersionMax="47" xr10:uidLastSave="{A6539011-BB3D-4F57-BDE6-D56C4B116EC7}"/>
  <bookViews>
    <workbookView xWindow="-120" yWindow="-120" windowWidth="29040" windowHeight="15720" activeTab="3" xr2:uid="{1D502642-C2DE-4908-B3EB-674FC503C10C}"/>
  </bookViews>
  <sheets>
    <sheet name="Cocina_df" sheetId="1" r:id="rId1"/>
    <sheet name="Sala_df" sheetId="2" r:id="rId2"/>
    <sheet name="Tablas_dinamicas" sheetId="3" r:id="rId3"/>
    <sheet name="Dashboard" sheetId="4" r:id="rId4"/>
  </sheets>
  <calcPr calcId="191029"/>
  <pivotCaches>
    <pivotCache cacheId="3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" l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U2" i="2"/>
  <c r="V10" i="2"/>
  <c r="V15" i="2"/>
  <c r="V22" i="2"/>
  <c r="U3" i="2"/>
  <c r="U4" i="2"/>
  <c r="U5" i="2"/>
  <c r="U6" i="2"/>
  <c r="U7" i="2"/>
  <c r="U8" i="2"/>
  <c r="U9" i="2"/>
  <c r="U11" i="2"/>
  <c r="U12" i="2"/>
  <c r="U13" i="2"/>
  <c r="U14" i="2"/>
  <c r="U16" i="2"/>
  <c r="U17" i="2"/>
  <c r="U18" i="2"/>
  <c r="U19" i="2"/>
  <c r="U20" i="2"/>
  <c r="U21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40" i="2"/>
  <c r="U41" i="2"/>
  <c r="U42" i="2"/>
  <c r="U43" i="2"/>
  <c r="U44" i="2"/>
  <c r="U45" i="2"/>
  <c r="U46" i="2"/>
  <c r="U47" i="2"/>
  <c r="U48" i="2"/>
  <c r="U49" i="2"/>
  <c r="U50" i="2"/>
  <c r="U51" i="2"/>
  <c r="U53" i="2"/>
  <c r="U55" i="2"/>
  <c r="U56" i="2"/>
  <c r="U57" i="2"/>
  <c r="U58" i="2"/>
  <c r="U59" i="2"/>
  <c r="U60" i="2"/>
  <c r="U61" i="2"/>
  <c r="U62" i="2"/>
  <c r="U63" i="2"/>
  <c r="U64" i="2"/>
  <c r="U65" i="2"/>
  <c r="U67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7" i="2"/>
  <c r="U88" i="2"/>
  <c r="U89" i="2"/>
  <c r="U91" i="2"/>
  <c r="U93" i="2"/>
  <c r="U94" i="2"/>
  <c r="U95" i="2"/>
  <c r="U96" i="2"/>
  <c r="U97" i="2"/>
  <c r="U98" i="2"/>
  <c r="U99" i="2"/>
  <c r="U100" i="2"/>
  <c r="U101" i="2"/>
  <c r="U103" i="2"/>
  <c r="U104" i="2"/>
  <c r="U105" i="2"/>
  <c r="U106" i="2"/>
  <c r="U107" i="2"/>
  <c r="U109" i="2"/>
  <c r="U111" i="2"/>
  <c r="U112" i="2"/>
  <c r="U113" i="2"/>
  <c r="U114" i="2"/>
  <c r="U115" i="2"/>
  <c r="U116" i="2"/>
  <c r="U117" i="2"/>
  <c r="U118" i="2"/>
  <c r="U120" i="2"/>
  <c r="U122" i="2"/>
  <c r="U123" i="2"/>
  <c r="U124" i="2"/>
  <c r="U126" i="2"/>
  <c r="U127" i="2"/>
  <c r="U128" i="2"/>
  <c r="U130" i="2"/>
  <c r="U131" i="2"/>
  <c r="U132" i="2"/>
  <c r="U134" i="2"/>
  <c r="U135" i="2"/>
  <c r="U136" i="2"/>
  <c r="U137" i="2"/>
  <c r="U138" i="2"/>
  <c r="U140" i="2"/>
  <c r="U141" i="2"/>
  <c r="U142" i="2"/>
  <c r="U143" i="2"/>
  <c r="U144" i="2"/>
  <c r="U145" i="2"/>
  <c r="V146" i="2"/>
  <c r="U147" i="2"/>
  <c r="U148" i="2"/>
  <c r="U150" i="2"/>
  <c r="U151" i="2"/>
  <c r="U152" i="2"/>
  <c r="U153" i="2"/>
  <c r="U154" i="2"/>
  <c r="U155" i="2"/>
  <c r="U156" i="2"/>
  <c r="U157" i="2"/>
  <c r="U158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9" i="2"/>
  <c r="U180" i="2"/>
  <c r="U181" i="2"/>
  <c r="U182" i="2"/>
  <c r="U183" i="2"/>
  <c r="U184" i="2"/>
  <c r="U185" i="2"/>
  <c r="U186" i="2"/>
  <c r="U187" i="2"/>
  <c r="U188" i="2"/>
  <c r="V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5" i="2"/>
  <c r="U206" i="2"/>
  <c r="U207" i="2"/>
  <c r="U209" i="2"/>
  <c r="U214" i="2"/>
  <c r="U215" i="2"/>
  <c r="U216" i="2"/>
  <c r="U217" i="2"/>
  <c r="U218" i="2"/>
  <c r="U219" i="2"/>
  <c r="U220" i="2"/>
  <c r="U221" i="2"/>
  <c r="U223" i="2"/>
  <c r="U224" i="2"/>
  <c r="U225" i="2"/>
  <c r="U227" i="2"/>
  <c r="U228" i="2"/>
  <c r="U229" i="2"/>
  <c r="U231" i="2"/>
  <c r="U234" i="2"/>
  <c r="U235" i="2"/>
  <c r="U236" i="2"/>
  <c r="U238" i="2"/>
  <c r="U239" i="2"/>
  <c r="U240" i="2"/>
  <c r="U241" i="2"/>
  <c r="U242" i="2"/>
  <c r="U244" i="2"/>
  <c r="U245" i="2"/>
  <c r="U246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6" i="2"/>
  <c r="U268" i="2"/>
  <c r="U269" i="2"/>
  <c r="U271" i="2"/>
  <c r="U272" i="2"/>
  <c r="U273" i="2"/>
  <c r="U274" i="2"/>
  <c r="U275" i="2"/>
  <c r="U276" i="2"/>
  <c r="U277" i="2"/>
  <c r="U278" i="2"/>
  <c r="U279" i="2"/>
  <c r="U281" i="2"/>
  <c r="U282" i="2"/>
  <c r="U283" i="2"/>
  <c r="U284" i="2"/>
  <c r="U286" i="2"/>
  <c r="U287" i="2"/>
  <c r="U289" i="2"/>
  <c r="U290" i="2"/>
  <c r="U291" i="2"/>
  <c r="U292" i="2"/>
  <c r="U293" i="2"/>
  <c r="U295" i="2"/>
  <c r="U297" i="2"/>
  <c r="U298" i="2"/>
  <c r="U301" i="2"/>
  <c r="U303" i="2"/>
  <c r="U304" i="2"/>
  <c r="U306" i="2"/>
  <c r="U307" i="2"/>
  <c r="U308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1" i="2"/>
  <c r="U412" i="2"/>
  <c r="U413" i="2"/>
  <c r="U414" i="2"/>
  <c r="U415" i="2"/>
  <c r="U416" i="2"/>
  <c r="U417" i="2"/>
  <c r="U419" i="2"/>
  <c r="U420" i="2"/>
  <c r="U421" i="2"/>
  <c r="U422" i="2"/>
  <c r="U423" i="2"/>
  <c r="U424" i="2"/>
  <c r="U425" i="2"/>
  <c r="U426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5" i="2"/>
  <c r="U446" i="2"/>
  <c r="U447" i="2"/>
  <c r="U448" i="2"/>
  <c r="U449" i="2"/>
  <c r="U450" i="2"/>
  <c r="U451" i="2"/>
  <c r="U453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6" i="2"/>
  <c r="U477" i="2"/>
  <c r="U479" i="2"/>
  <c r="U480" i="2"/>
  <c r="U481" i="2"/>
  <c r="U482" i="2"/>
  <c r="U483" i="2"/>
  <c r="U484" i="2"/>
  <c r="U485" i="2"/>
  <c r="U486" i="2"/>
  <c r="U487" i="2"/>
  <c r="U488" i="2"/>
  <c r="U490" i="2"/>
  <c r="U492" i="2"/>
  <c r="U493" i="2"/>
  <c r="U494" i="2"/>
  <c r="U495" i="2"/>
  <c r="U496" i="2"/>
  <c r="U497" i="2"/>
  <c r="U498" i="2"/>
  <c r="U499" i="2"/>
  <c r="U500" i="2"/>
  <c r="U501" i="2"/>
  <c r="U502" i="2"/>
  <c r="U504" i="2"/>
  <c r="U505" i="2"/>
  <c r="U506" i="2"/>
  <c r="U507" i="2"/>
  <c r="U509" i="2"/>
  <c r="U510" i="2"/>
  <c r="U511" i="2"/>
  <c r="U512" i="2"/>
  <c r="U513" i="2"/>
  <c r="U514" i="2"/>
  <c r="U515" i="2"/>
  <c r="U516" i="2"/>
  <c r="U518" i="2"/>
  <c r="U519" i="2"/>
  <c r="U520" i="2"/>
  <c r="U521" i="2"/>
  <c r="U522" i="2"/>
  <c r="U523" i="2"/>
  <c r="U524" i="2"/>
  <c r="U525" i="2"/>
  <c r="U526" i="2"/>
  <c r="U527" i="2"/>
  <c r="U528" i="2"/>
  <c r="U530" i="2"/>
  <c r="U531" i="2"/>
  <c r="U533" i="2"/>
  <c r="U534" i="2"/>
  <c r="U535" i="2"/>
  <c r="U536" i="2"/>
  <c r="U538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3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6" i="2"/>
  <c r="U577" i="2"/>
  <c r="U578" i="2"/>
  <c r="U579" i="2"/>
  <c r="V579" i="2" s="1"/>
  <c r="U580" i="2"/>
  <c r="U581" i="2"/>
  <c r="U582" i="2"/>
  <c r="U583" i="2"/>
  <c r="U584" i="2"/>
  <c r="U585" i="2"/>
  <c r="U587" i="2"/>
  <c r="U588" i="2"/>
  <c r="U589" i="2"/>
  <c r="U590" i="2"/>
  <c r="U591" i="2"/>
  <c r="U592" i="2"/>
  <c r="U593" i="2"/>
  <c r="U594" i="2"/>
  <c r="U596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V614" i="2"/>
  <c r="U615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5" i="2"/>
  <c r="U636" i="2"/>
  <c r="U638" i="2"/>
  <c r="U639" i="2"/>
  <c r="U640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3" i="2"/>
  <c r="U674" i="2"/>
  <c r="U675" i="2"/>
  <c r="U676" i="2"/>
  <c r="U677" i="2"/>
  <c r="U679" i="2"/>
  <c r="U680" i="2"/>
  <c r="U681" i="2"/>
  <c r="U682" i="2"/>
  <c r="U683" i="2"/>
  <c r="U684" i="2"/>
  <c r="U686" i="2"/>
  <c r="V686" i="2" s="1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40" i="2"/>
  <c r="U741" i="2"/>
  <c r="U742" i="2"/>
  <c r="U744" i="2"/>
  <c r="U745" i="2"/>
  <c r="U746" i="2"/>
  <c r="U747" i="2"/>
  <c r="U748" i="2"/>
  <c r="U749" i="2"/>
  <c r="U750" i="2"/>
  <c r="U752" i="2"/>
  <c r="U753" i="2"/>
  <c r="U754" i="2"/>
  <c r="U756" i="2"/>
  <c r="U757" i="2"/>
  <c r="U758" i="2"/>
  <c r="U759" i="2"/>
  <c r="U761" i="2"/>
  <c r="U763" i="2"/>
  <c r="U764" i="2"/>
  <c r="U765" i="2"/>
  <c r="U767" i="2"/>
  <c r="U768" i="2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W13" i="2"/>
  <c r="W37" i="2"/>
  <c r="W49" i="2"/>
  <c r="W61" i="2"/>
  <c r="W73" i="2"/>
  <c r="W85" i="2"/>
  <c r="W121" i="2"/>
  <c r="W145" i="2"/>
  <c r="W157" i="2"/>
  <c r="W169" i="2"/>
  <c r="W181" i="2"/>
  <c r="W193" i="2"/>
  <c r="W205" i="2"/>
  <c r="W217" i="2"/>
  <c r="W229" i="2"/>
  <c r="W241" i="2"/>
  <c r="W253" i="2"/>
  <c r="W277" i="2"/>
  <c r="W289" i="2"/>
  <c r="W301" i="2"/>
  <c r="W337" i="2"/>
  <c r="W361" i="2"/>
  <c r="W373" i="2"/>
  <c r="W385" i="2"/>
  <c r="W397" i="2"/>
  <c r="W409" i="2"/>
  <c r="W433" i="2"/>
  <c r="W445" i="2"/>
  <c r="W457" i="2"/>
  <c r="W469" i="2"/>
  <c r="W481" i="2"/>
  <c r="W493" i="2"/>
  <c r="W505" i="2"/>
  <c r="W517" i="2"/>
  <c r="W529" i="2"/>
  <c r="W541" i="2"/>
  <c r="W553" i="2"/>
  <c r="W577" i="2"/>
  <c r="W589" i="2"/>
  <c r="W601" i="2"/>
  <c r="W613" i="2"/>
  <c r="W637" i="2"/>
  <c r="W648" i="2"/>
  <c r="W649" i="2"/>
  <c r="W672" i="2"/>
  <c r="W673" i="2"/>
  <c r="W684" i="2"/>
  <c r="W696" i="2"/>
  <c r="W697" i="2"/>
  <c r="W708" i="2"/>
  <c r="W709" i="2"/>
  <c r="W720" i="2"/>
  <c r="W721" i="2"/>
  <c r="W728" i="2"/>
  <c r="W732" i="2"/>
  <c r="W733" i="2"/>
  <c r="W744" i="2"/>
  <c r="W745" i="2"/>
  <c r="W756" i="2"/>
  <c r="W768" i="2"/>
  <c r="W2" i="2"/>
  <c r="I3" i="1"/>
  <c r="I4" i="1"/>
  <c r="W3" i="2" s="1"/>
  <c r="I5" i="1"/>
  <c r="I6" i="1"/>
  <c r="W4" i="2" s="1"/>
  <c r="I7" i="1"/>
  <c r="I8" i="1"/>
  <c r="I9" i="1"/>
  <c r="I10" i="1"/>
  <c r="W5" i="2" s="1"/>
  <c r="I11" i="1"/>
  <c r="I12" i="1"/>
  <c r="W6" i="2" s="1"/>
  <c r="I13" i="1"/>
  <c r="I14" i="1"/>
  <c r="W7" i="2" s="1"/>
  <c r="I15" i="1"/>
  <c r="W8" i="2" s="1"/>
  <c r="I16" i="1"/>
  <c r="I17" i="1"/>
  <c r="W9" i="2" s="1"/>
  <c r="I18" i="1"/>
  <c r="I19" i="1"/>
  <c r="I20" i="1"/>
  <c r="W10" i="2" s="1"/>
  <c r="I21" i="1"/>
  <c r="I22" i="1"/>
  <c r="I23" i="1"/>
  <c r="I24" i="1"/>
  <c r="W11" i="2" s="1"/>
  <c r="I25" i="1"/>
  <c r="I26" i="1"/>
  <c r="W12" i="2" s="1"/>
  <c r="I27" i="1"/>
  <c r="I28" i="1"/>
  <c r="I29" i="1"/>
  <c r="I30" i="1"/>
  <c r="I31" i="1"/>
  <c r="I32" i="1"/>
  <c r="W14" i="2" s="1"/>
  <c r="I33" i="1"/>
  <c r="W15" i="2" s="1"/>
  <c r="I34" i="1"/>
  <c r="I35" i="1"/>
  <c r="I36" i="1"/>
  <c r="I37" i="1"/>
  <c r="W16" i="2" s="1"/>
  <c r="I38" i="1"/>
  <c r="I39" i="1"/>
  <c r="I40" i="1"/>
  <c r="W17" i="2" s="1"/>
  <c r="I41" i="1"/>
  <c r="W18" i="2" s="1"/>
  <c r="I42" i="1"/>
  <c r="I43" i="1"/>
  <c r="I44" i="1"/>
  <c r="W19" i="2" s="1"/>
  <c r="I45" i="1"/>
  <c r="I46" i="1"/>
  <c r="I47" i="1"/>
  <c r="I48" i="1"/>
  <c r="W20" i="2" s="1"/>
  <c r="I49" i="1"/>
  <c r="W21" i="2" s="1"/>
  <c r="I50" i="1"/>
  <c r="I51" i="1"/>
  <c r="I52" i="1"/>
  <c r="W22" i="2" s="1"/>
  <c r="I53" i="1"/>
  <c r="I54" i="1"/>
  <c r="I55" i="1"/>
  <c r="I56" i="1"/>
  <c r="W23" i="2" s="1"/>
  <c r="I57" i="1"/>
  <c r="I58" i="1"/>
  <c r="I59" i="1"/>
  <c r="I60" i="1"/>
  <c r="W24" i="2" s="1"/>
  <c r="I61" i="1"/>
  <c r="I62" i="1"/>
  <c r="W25" i="2" s="1"/>
  <c r="I63" i="1"/>
  <c r="I64" i="1"/>
  <c r="I65" i="1"/>
  <c r="I66" i="1"/>
  <c r="W26" i="2" s="1"/>
  <c r="I67" i="1"/>
  <c r="W27" i="2" s="1"/>
  <c r="I68" i="1"/>
  <c r="I69" i="1"/>
  <c r="I70" i="1"/>
  <c r="W28" i="2" s="1"/>
  <c r="I71" i="1"/>
  <c r="I72" i="1"/>
  <c r="W29" i="2" s="1"/>
  <c r="I73" i="1"/>
  <c r="I74" i="1"/>
  <c r="W30" i="2" s="1"/>
  <c r="I75" i="1"/>
  <c r="I76" i="1"/>
  <c r="I77" i="1"/>
  <c r="W31" i="2" s="1"/>
  <c r="I78" i="1"/>
  <c r="I79" i="1"/>
  <c r="W32" i="2" s="1"/>
  <c r="I80" i="1"/>
  <c r="I81" i="1"/>
  <c r="W33" i="2" s="1"/>
  <c r="I82" i="1"/>
  <c r="I83" i="1"/>
  <c r="I84" i="1"/>
  <c r="I85" i="1"/>
  <c r="W34" i="2" s="1"/>
  <c r="I86" i="1"/>
  <c r="I87" i="1"/>
  <c r="I88" i="1"/>
  <c r="I89" i="1"/>
  <c r="W35" i="2" s="1"/>
  <c r="I90" i="1"/>
  <c r="I91" i="1"/>
  <c r="W36" i="2" s="1"/>
  <c r="I92" i="1"/>
  <c r="I93" i="1"/>
  <c r="I94" i="1"/>
  <c r="I95" i="1"/>
  <c r="I96" i="1"/>
  <c r="W38" i="2" s="1"/>
  <c r="I97" i="1"/>
  <c r="W39" i="2" s="1"/>
  <c r="I98" i="1"/>
  <c r="I99" i="1"/>
  <c r="I100" i="1"/>
  <c r="W40" i="2" s="1"/>
  <c r="I101" i="1"/>
  <c r="W41" i="2" s="1"/>
  <c r="I102" i="1"/>
  <c r="I103" i="1"/>
  <c r="I104" i="1"/>
  <c r="W42" i="2" s="1"/>
  <c r="I105" i="1"/>
  <c r="I106" i="1"/>
  <c r="I107" i="1"/>
  <c r="W43" i="2" s="1"/>
  <c r="I108" i="1"/>
  <c r="I109" i="1"/>
  <c r="W44" i="2" s="1"/>
  <c r="I110" i="1"/>
  <c r="I111" i="1"/>
  <c r="I112" i="1"/>
  <c r="I113" i="1"/>
  <c r="W45" i="2" s="1"/>
  <c r="I114" i="1"/>
  <c r="I115" i="1"/>
  <c r="I116" i="1"/>
  <c r="W46" i="2" s="1"/>
  <c r="I117" i="1"/>
  <c r="W47" i="2" s="1"/>
  <c r="I118" i="1"/>
  <c r="I119" i="1"/>
  <c r="I120" i="1"/>
  <c r="W48" i="2" s="1"/>
  <c r="I121" i="1"/>
  <c r="I122" i="1"/>
  <c r="I123" i="1"/>
  <c r="I124" i="1"/>
  <c r="I125" i="1"/>
  <c r="I126" i="1"/>
  <c r="W50" i="2" s="1"/>
  <c r="I127" i="1"/>
  <c r="I128" i="1"/>
  <c r="I129" i="1"/>
  <c r="W51" i="2" s="1"/>
  <c r="I130" i="1"/>
  <c r="I131" i="1"/>
  <c r="W52" i="2" s="1"/>
  <c r="I132" i="1"/>
  <c r="I133" i="1"/>
  <c r="I134" i="1"/>
  <c r="I135" i="1"/>
  <c r="W53" i="2" s="1"/>
  <c r="I136" i="1"/>
  <c r="I137" i="1"/>
  <c r="I138" i="1"/>
  <c r="W54" i="2" s="1"/>
  <c r="I139" i="1"/>
  <c r="I140" i="1"/>
  <c r="I141" i="1"/>
  <c r="W55" i="2" s="1"/>
  <c r="I142" i="1"/>
  <c r="I143" i="1"/>
  <c r="I144" i="1"/>
  <c r="I145" i="1"/>
  <c r="W56" i="2" s="1"/>
  <c r="I146" i="1"/>
  <c r="I147" i="1"/>
  <c r="I148" i="1"/>
  <c r="I149" i="1"/>
  <c r="W57" i="2" s="1"/>
  <c r="I150" i="1"/>
  <c r="I151" i="1"/>
  <c r="W58" i="2" s="1"/>
  <c r="I152" i="1"/>
  <c r="I153" i="1"/>
  <c r="I154" i="1"/>
  <c r="I155" i="1"/>
  <c r="W59" i="2" s="1"/>
  <c r="I156" i="1"/>
  <c r="I157" i="1"/>
  <c r="W60" i="2" s="1"/>
  <c r="I158" i="1"/>
  <c r="I159" i="1"/>
  <c r="I160" i="1"/>
  <c r="I161" i="1"/>
  <c r="I162" i="1"/>
  <c r="I163" i="1"/>
  <c r="W62" i="2" s="1"/>
  <c r="I164" i="1"/>
  <c r="I165" i="1"/>
  <c r="I166" i="1"/>
  <c r="I167" i="1"/>
  <c r="W63" i="2" s="1"/>
  <c r="I168" i="1"/>
  <c r="I169" i="1"/>
  <c r="I170" i="1"/>
  <c r="W64" i="2" s="1"/>
  <c r="I171" i="1"/>
  <c r="I172" i="1"/>
  <c r="W65" i="2" s="1"/>
  <c r="I173" i="1"/>
  <c r="I174" i="1"/>
  <c r="I175" i="1"/>
  <c r="W66" i="2" s="1"/>
  <c r="I176" i="1"/>
  <c r="I177" i="1"/>
  <c r="I178" i="1"/>
  <c r="I179" i="1"/>
  <c r="W67" i="2" s="1"/>
  <c r="I180" i="1"/>
  <c r="I181" i="1"/>
  <c r="I182" i="1"/>
  <c r="W68" i="2" s="1"/>
  <c r="I183" i="1"/>
  <c r="I184" i="1"/>
  <c r="I185" i="1"/>
  <c r="I186" i="1"/>
  <c r="W69" i="2" s="1"/>
  <c r="I187" i="1"/>
  <c r="I188" i="1"/>
  <c r="I189" i="1"/>
  <c r="I190" i="1"/>
  <c r="W70" i="2" s="1"/>
  <c r="I191" i="1"/>
  <c r="I192" i="1"/>
  <c r="I193" i="1"/>
  <c r="W71" i="2" s="1"/>
  <c r="I194" i="1"/>
  <c r="I195" i="1"/>
  <c r="W72" i="2" s="1"/>
  <c r="I196" i="1"/>
  <c r="I197" i="1"/>
  <c r="I198" i="1"/>
  <c r="I199" i="1"/>
  <c r="W74" i="2" s="1"/>
  <c r="I200" i="1"/>
  <c r="W75" i="2" s="1"/>
  <c r="I201" i="1"/>
  <c r="I202" i="1"/>
  <c r="I203" i="1"/>
  <c r="W76" i="2" s="1"/>
  <c r="I204" i="1"/>
  <c r="I205" i="1"/>
  <c r="W77" i="2" s="1"/>
  <c r="I206" i="1"/>
  <c r="I207" i="1"/>
  <c r="I208" i="1"/>
  <c r="I209" i="1"/>
  <c r="W78" i="2" s="1"/>
  <c r="I210" i="1"/>
  <c r="I211" i="1"/>
  <c r="I212" i="1"/>
  <c r="W79" i="2" s="1"/>
  <c r="I213" i="1"/>
  <c r="W80" i="2" s="1"/>
  <c r="I214" i="1"/>
  <c r="I215" i="1"/>
  <c r="I216" i="1"/>
  <c r="I217" i="1"/>
  <c r="W81" i="2" s="1"/>
  <c r="I218" i="1"/>
  <c r="I219" i="1"/>
  <c r="I220" i="1"/>
  <c r="W82" i="2" s="1"/>
  <c r="I221" i="1"/>
  <c r="W83" i="2" s="1"/>
  <c r="I222" i="1"/>
  <c r="I223" i="1"/>
  <c r="W84" i="2" s="1"/>
  <c r="I224" i="1"/>
  <c r="I225" i="1"/>
  <c r="I226" i="1"/>
  <c r="I227" i="1"/>
  <c r="W86" i="2" s="1"/>
  <c r="I228" i="1"/>
  <c r="I229" i="1"/>
  <c r="I230" i="1"/>
  <c r="I231" i="1"/>
  <c r="W87" i="2" s="1"/>
  <c r="I232" i="1"/>
  <c r="W88" i="2" s="1"/>
  <c r="I233" i="1"/>
  <c r="I234" i="1"/>
  <c r="I235" i="1"/>
  <c r="W89" i="2" s="1"/>
  <c r="I236" i="1"/>
  <c r="I237" i="1"/>
  <c r="I238" i="1"/>
  <c r="W90" i="2" s="1"/>
  <c r="I239" i="1"/>
  <c r="I240" i="1"/>
  <c r="I241" i="1"/>
  <c r="W91" i="2" s="1"/>
  <c r="I242" i="1"/>
  <c r="W92" i="2" s="1"/>
  <c r="I243" i="1"/>
  <c r="I244" i="1"/>
  <c r="I245" i="1"/>
  <c r="I246" i="1"/>
  <c r="W93" i="2" s="1"/>
  <c r="I247" i="1"/>
  <c r="I248" i="1"/>
  <c r="W94" i="2" s="1"/>
  <c r="I249" i="1"/>
  <c r="W95" i="2" s="1"/>
  <c r="I250" i="1"/>
  <c r="I251" i="1"/>
  <c r="I252" i="1"/>
  <c r="W96" i="2" s="1"/>
  <c r="I253" i="1"/>
  <c r="I254" i="1"/>
  <c r="W97" i="2" s="1"/>
  <c r="I255" i="1"/>
  <c r="I256" i="1"/>
  <c r="I257" i="1"/>
  <c r="W98" i="2" s="1"/>
  <c r="I258" i="1"/>
  <c r="I259" i="1"/>
  <c r="I260" i="1"/>
  <c r="W99" i="2" s="1"/>
  <c r="I261" i="1"/>
  <c r="I262" i="1"/>
  <c r="I263" i="1"/>
  <c r="W100" i="2" s="1"/>
  <c r="I264" i="1"/>
  <c r="I265" i="1"/>
  <c r="I266" i="1"/>
  <c r="I267" i="1"/>
  <c r="W101" i="2" s="1"/>
  <c r="I268" i="1"/>
  <c r="I269" i="1"/>
  <c r="I270" i="1"/>
  <c r="W102" i="2" s="1"/>
  <c r="I271" i="1"/>
  <c r="I272" i="1"/>
  <c r="I273" i="1"/>
  <c r="I274" i="1"/>
  <c r="W103" i="2" s="1"/>
  <c r="I275" i="1"/>
  <c r="I276" i="1"/>
  <c r="W104" i="2" s="1"/>
  <c r="I277" i="1"/>
  <c r="I278" i="1"/>
  <c r="I279" i="1"/>
  <c r="W105" i="2" s="1"/>
  <c r="I280" i="1"/>
  <c r="I281" i="1"/>
  <c r="W106" i="2" s="1"/>
  <c r="I282" i="1"/>
  <c r="I283" i="1"/>
  <c r="W107" i="2" s="1"/>
  <c r="I284" i="1"/>
  <c r="W108" i="2" s="1"/>
  <c r="I285" i="1"/>
  <c r="I286" i="1"/>
  <c r="I287" i="1"/>
  <c r="I288" i="1"/>
  <c r="I289" i="1"/>
  <c r="I290" i="1"/>
  <c r="W109" i="2" s="1"/>
  <c r="I291" i="1"/>
  <c r="W110" i="2" s="1"/>
  <c r="I292" i="1"/>
  <c r="I293" i="1"/>
  <c r="I294" i="1"/>
  <c r="W111" i="2" s="1"/>
  <c r="I295" i="1"/>
  <c r="I296" i="1"/>
  <c r="I297" i="1"/>
  <c r="W112" i="2" s="1"/>
  <c r="I298" i="1"/>
  <c r="I299" i="1"/>
  <c r="I300" i="1"/>
  <c r="I301" i="1"/>
  <c r="W113" i="2" s="1"/>
  <c r="I302" i="1"/>
  <c r="W114" i="2" s="1"/>
  <c r="I303" i="1"/>
  <c r="W115" i="2" s="1"/>
  <c r="I304" i="1"/>
  <c r="I305" i="1"/>
  <c r="I306" i="1"/>
  <c r="I307" i="1"/>
  <c r="W116" i="2" s="1"/>
  <c r="I308" i="1"/>
  <c r="I309" i="1"/>
  <c r="I310" i="1"/>
  <c r="W117" i="2" s="1"/>
  <c r="I311" i="1"/>
  <c r="I312" i="1"/>
  <c r="I313" i="1"/>
  <c r="I314" i="1"/>
  <c r="W118" i="2" s="1"/>
  <c r="I315" i="1"/>
  <c r="W119" i="2" s="1"/>
  <c r="I316" i="1"/>
  <c r="I317" i="1"/>
  <c r="I318" i="1"/>
  <c r="I319" i="1"/>
  <c r="W120" i="2" s="1"/>
  <c r="I320" i="1"/>
  <c r="I321" i="1"/>
  <c r="I322" i="1"/>
  <c r="I323" i="1"/>
  <c r="I324" i="1"/>
  <c r="W122" i="2" s="1"/>
  <c r="I325" i="1"/>
  <c r="W123" i="2" s="1"/>
  <c r="I326" i="1"/>
  <c r="W124" i="2" s="1"/>
  <c r="I327" i="1"/>
  <c r="W125" i="2" s="1"/>
  <c r="I328" i="1"/>
  <c r="I329" i="1"/>
  <c r="I330" i="1"/>
  <c r="I331" i="1"/>
  <c r="W126" i="2" s="1"/>
  <c r="I332" i="1"/>
  <c r="I333" i="1"/>
  <c r="I334" i="1"/>
  <c r="W127" i="2" s="1"/>
  <c r="I335" i="1"/>
  <c r="I336" i="1"/>
  <c r="I337" i="1"/>
  <c r="I338" i="1"/>
  <c r="W128" i="2" s="1"/>
  <c r="I339" i="1"/>
  <c r="W129" i="2" s="1"/>
  <c r="I340" i="1"/>
  <c r="I341" i="1"/>
  <c r="I342" i="1"/>
  <c r="I343" i="1"/>
  <c r="W130" i="2" s="1"/>
  <c r="I344" i="1"/>
  <c r="I345" i="1"/>
  <c r="I346" i="1"/>
  <c r="W131" i="2" s="1"/>
  <c r="I347" i="1"/>
  <c r="W132" i="2" s="1"/>
  <c r="I348" i="1"/>
  <c r="I349" i="1"/>
  <c r="I350" i="1"/>
  <c r="W133" i="2" s="1"/>
  <c r="I351" i="1"/>
  <c r="I352" i="1"/>
  <c r="I353" i="1"/>
  <c r="I354" i="1"/>
  <c r="W134" i="2" s="1"/>
  <c r="I355" i="1"/>
  <c r="I356" i="1"/>
  <c r="I357" i="1"/>
  <c r="I358" i="1"/>
  <c r="W135" i="2" s="1"/>
  <c r="I359" i="1"/>
  <c r="I360" i="1"/>
  <c r="W136" i="2" s="1"/>
  <c r="I361" i="1"/>
  <c r="I362" i="1"/>
  <c r="I363" i="1"/>
  <c r="W137" i="2" s="1"/>
  <c r="I364" i="1"/>
  <c r="W138" i="2" s="1"/>
  <c r="I365" i="1"/>
  <c r="W139" i="2" s="1"/>
  <c r="I366" i="1"/>
  <c r="I367" i="1"/>
  <c r="I368" i="1"/>
  <c r="I369" i="1"/>
  <c r="W140" i="2" s="1"/>
  <c r="I370" i="1"/>
  <c r="W141" i="2" s="1"/>
  <c r="I371" i="1"/>
  <c r="I372" i="1"/>
  <c r="I373" i="1"/>
  <c r="W142" i="2" s="1"/>
  <c r="I374" i="1"/>
  <c r="W143" i="2" s="1"/>
  <c r="I375" i="1"/>
  <c r="I376" i="1"/>
  <c r="I377" i="1"/>
  <c r="W144" i="2" s="1"/>
  <c r="I378" i="1"/>
  <c r="I379" i="1"/>
  <c r="I380" i="1"/>
  <c r="I381" i="1"/>
  <c r="I382" i="1"/>
  <c r="W146" i="2" s="1"/>
  <c r="I383" i="1"/>
  <c r="I384" i="1"/>
  <c r="W147" i="2" s="1"/>
  <c r="I385" i="1"/>
  <c r="W148" i="2" s="1"/>
  <c r="I386" i="1"/>
  <c r="I387" i="1"/>
  <c r="W149" i="2" s="1"/>
  <c r="I388" i="1"/>
  <c r="I389" i="1"/>
  <c r="I390" i="1"/>
  <c r="I391" i="1"/>
  <c r="W150" i="2" s="1"/>
  <c r="I392" i="1"/>
  <c r="I393" i="1"/>
  <c r="I394" i="1"/>
  <c r="I395" i="1"/>
  <c r="W151" i="2" s="1"/>
  <c r="I396" i="1"/>
  <c r="I397" i="1"/>
  <c r="I398" i="1"/>
  <c r="W152" i="2" s="1"/>
  <c r="I399" i="1"/>
  <c r="I400" i="1"/>
  <c r="W153" i="2" s="1"/>
  <c r="I401" i="1"/>
  <c r="W154" i="2" s="1"/>
  <c r="I402" i="1"/>
  <c r="I403" i="1"/>
  <c r="I404" i="1"/>
  <c r="W155" i="2" s="1"/>
  <c r="I405" i="1"/>
  <c r="I406" i="1"/>
  <c r="W156" i="2" s="1"/>
  <c r="I407" i="1"/>
  <c r="I408" i="1"/>
  <c r="I409" i="1"/>
  <c r="I410" i="1"/>
  <c r="W158" i="2" s="1"/>
  <c r="I411" i="1"/>
  <c r="I412" i="1"/>
  <c r="I413" i="1"/>
  <c r="I414" i="1"/>
  <c r="W159" i="2" s="1"/>
  <c r="I415" i="1"/>
  <c r="I416" i="1"/>
  <c r="I417" i="1"/>
  <c r="I418" i="1"/>
  <c r="W160" i="2" s="1"/>
  <c r="I419" i="1"/>
  <c r="I420" i="1"/>
  <c r="I421" i="1"/>
  <c r="I422" i="1"/>
  <c r="W161" i="2" s="1"/>
  <c r="I423" i="1"/>
  <c r="I424" i="1"/>
  <c r="W162" i="2" s="1"/>
  <c r="I425" i="1"/>
  <c r="W163" i="2" s="1"/>
  <c r="I426" i="1"/>
  <c r="W164" i="2" s="1"/>
  <c r="I427" i="1"/>
  <c r="I428" i="1"/>
  <c r="I429" i="1"/>
  <c r="I430" i="1"/>
  <c r="W165" i="2" s="1"/>
  <c r="I431" i="1"/>
  <c r="I432" i="1"/>
  <c r="I433" i="1"/>
  <c r="I434" i="1"/>
  <c r="W166" i="2" s="1"/>
  <c r="I435" i="1"/>
  <c r="I436" i="1"/>
  <c r="W167" i="2" s="1"/>
  <c r="I437" i="1"/>
  <c r="W168" i="2" s="1"/>
  <c r="I438" i="1"/>
  <c r="I439" i="1"/>
  <c r="I440" i="1"/>
  <c r="I441" i="1"/>
  <c r="W170" i="2" s="1"/>
  <c r="I442" i="1"/>
  <c r="I443" i="1"/>
  <c r="I444" i="1"/>
  <c r="W171" i="2" s="1"/>
  <c r="I445" i="1"/>
  <c r="I446" i="1"/>
  <c r="I447" i="1"/>
  <c r="I448" i="1"/>
  <c r="W172" i="2" s="1"/>
  <c r="I449" i="1"/>
  <c r="I450" i="1"/>
  <c r="W173" i="2" s="1"/>
  <c r="I451" i="1"/>
  <c r="W174" i="2" s="1"/>
  <c r="I452" i="1"/>
  <c r="I453" i="1"/>
  <c r="W175" i="2" s="1"/>
  <c r="I454" i="1"/>
  <c r="W176" i="2" s="1"/>
  <c r="I455" i="1"/>
  <c r="I456" i="1"/>
  <c r="W177" i="2" s="1"/>
  <c r="I457" i="1"/>
  <c r="W178" i="2" s="1"/>
  <c r="I458" i="1"/>
  <c r="I459" i="1"/>
  <c r="I460" i="1"/>
  <c r="I461" i="1"/>
  <c r="W179" i="2" s="1"/>
  <c r="I462" i="1"/>
  <c r="I463" i="1"/>
  <c r="I464" i="1"/>
  <c r="I465" i="1"/>
  <c r="W180" i="2" s="1"/>
  <c r="I466" i="1"/>
  <c r="I467" i="1"/>
  <c r="I468" i="1"/>
  <c r="I469" i="1"/>
  <c r="I470" i="1"/>
  <c r="W182" i="2" s="1"/>
  <c r="I471" i="1"/>
  <c r="W183" i="2" s="1"/>
  <c r="I472" i="1"/>
  <c r="W184" i="2" s="1"/>
  <c r="I473" i="1"/>
  <c r="I474" i="1"/>
  <c r="I475" i="1"/>
  <c r="I476" i="1"/>
  <c r="W185" i="2" s="1"/>
  <c r="I477" i="1"/>
  <c r="I478" i="1"/>
  <c r="I479" i="1"/>
  <c r="W186" i="2" s="1"/>
  <c r="I480" i="1"/>
  <c r="I481" i="1"/>
  <c r="W187" i="2" s="1"/>
  <c r="I482" i="1"/>
  <c r="I483" i="1"/>
  <c r="I484" i="1"/>
  <c r="W188" i="2" s="1"/>
  <c r="I485" i="1"/>
  <c r="I486" i="1"/>
  <c r="I487" i="1"/>
  <c r="I488" i="1"/>
  <c r="W189" i="2" s="1"/>
  <c r="I489" i="1"/>
  <c r="I490" i="1"/>
  <c r="W190" i="2" s="1"/>
  <c r="I491" i="1"/>
  <c r="I492" i="1"/>
  <c r="I493" i="1"/>
  <c r="W191" i="2" s="1"/>
  <c r="I494" i="1"/>
  <c r="I495" i="1"/>
  <c r="I496" i="1"/>
  <c r="I497" i="1"/>
  <c r="W192" i="2" s="1"/>
  <c r="I498" i="1"/>
  <c r="I499" i="1"/>
  <c r="I500" i="1"/>
  <c r="W194" i="2" s="1"/>
  <c r="I501" i="1"/>
  <c r="I502" i="1"/>
  <c r="I503" i="1"/>
  <c r="I504" i="1"/>
  <c r="W195" i="2" s="1"/>
  <c r="I505" i="1"/>
  <c r="I506" i="1"/>
  <c r="W196" i="2" s="1"/>
  <c r="I507" i="1"/>
  <c r="W197" i="2" s="1"/>
  <c r="I508" i="1"/>
  <c r="I509" i="1"/>
  <c r="I510" i="1"/>
  <c r="I511" i="1"/>
  <c r="W198" i="2" s="1"/>
  <c r="I512" i="1"/>
  <c r="I513" i="1"/>
  <c r="W199" i="2" s="1"/>
  <c r="I514" i="1"/>
  <c r="W200" i="2" s="1"/>
  <c r="I515" i="1"/>
  <c r="I516" i="1"/>
  <c r="I517" i="1"/>
  <c r="I518" i="1"/>
  <c r="W201" i="2" s="1"/>
  <c r="I519" i="1"/>
  <c r="I520" i="1"/>
  <c r="W202" i="2" s="1"/>
  <c r="I521" i="1"/>
  <c r="W203" i="2" s="1"/>
  <c r="I522" i="1"/>
  <c r="I523" i="1"/>
  <c r="I524" i="1"/>
  <c r="I525" i="1"/>
  <c r="W204" i="2" s="1"/>
  <c r="I526" i="1"/>
  <c r="I527" i="1"/>
  <c r="I528" i="1"/>
  <c r="W206" i="2" s="1"/>
  <c r="I529" i="1"/>
  <c r="I530" i="1"/>
  <c r="W207" i="2" s="1"/>
  <c r="I531" i="1"/>
  <c r="W208" i="2" s="1"/>
  <c r="I532" i="1"/>
  <c r="I533" i="1"/>
  <c r="I534" i="1"/>
  <c r="W209" i="2" s="1"/>
  <c r="I535" i="1"/>
  <c r="I536" i="1"/>
  <c r="I537" i="1"/>
  <c r="W210" i="2" s="1"/>
  <c r="I538" i="1"/>
  <c r="I539" i="1"/>
  <c r="I540" i="1"/>
  <c r="I541" i="1"/>
  <c r="W211" i="2" s="1"/>
  <c r="I542" i="1"/>
  <c r="I543" i="1"/>
  <c r="I544" i="1"/>
  <c r="I545" i="1"/>
  <c r="W212" i="2" s="1"/>
  <c r="I546" i="1"/>
  <c r="I547" i="1"/>
  <c r="I548" i="1"/>
  <c r="I549" i="1"/>
  <c r="W213" i="2" s="1"/>
  <c r="I550" i="1"/>
  <c r="I551" i="1"/>
  <c r="I552" i="1"/>
  <c r="I553" i="1"/>
  <c r="W214" i="2" s="1"/>
  <c r="I554" i="1"/>
  <c r="I555" i="1"/>
  <c r="W215" i="2" s="1"/>
  <c r="I556" i="1"/>
  <c r="I557" i="1"/>
  <c r="I558" i="1"/>
  <c r="W216" i="2" s="1"/>
  <c r="I559" i="1"/>
  <c r="I560" i="1"/>
  <c r="I561" i="1"/>
  <c r="I562" i="1"/>
  <c r="I563" i="1"/>
  <c r="W218" i="2" s="1"/>
  <c r="I564" i="1"/>
  <c r="W219" i="2" s="1"/>
  <c r="I565" i="1"/>
  <c r="I566" i="1"/>
  <c r="I567" i="1"/>
  <c r="W220" i="2" s="1"/>
  <c r="I568" i="1"/>
  <c r="I569" i="1"/>
  <c r="W221" i="2" s="1"/>
  <c r="I570" i="1"/>
  <c r="W222" i="2" s="1"/>
  <c r="I571" i="1"/>
  <c r="I572" i="1"/>
  <c r="I573" i="1"/>
  <c r="W223" i="2" s="1"/>
  <c r="I574" i="1"/>
  <c r="I575" i="1"/>
  <c r="W224" i="2" s="1"/>
  <c r="I576" i="1"/>
  <c r="W225" i="2" s="1"/>
  <c r="I577" i="1"/>
  <c r="W226" i="2" s="1"/>
  <c r="I578" i="1"/>
  <c r="I579" i="1"/>
  <c r="W227" i="2" s="1"/>
  <c r="I580" i="1"/>
  <c r="I581" i="1"/>
  <c r="I582" i="1"/>
  <c r="I583" i="1"/>
  <c r="W228" i="2" s="1"/>
  <c r="I584" i="1"/>
  <c r="I585" i="1"/>
  <c r="I586" i="1"/>
  <c r="I587" i="1"/>
  <c r="I588" i="1"/>
  <c r="W230" i="2" s="1"/>
  <c r="I589" i="1"/>
  <c r="I590" i="1"/>
  <c r="I591" i="1"/>
  <c r="I592" i="1"/>
  <c r="W231" i="2" s="1"/>
  <c r="I593" i="1"/>
  <c r="I594" i="1"/>
  <c r="I595" i="1"/>
  <c r="W232" i="2" s="1"/>
  <c r="I596" i="1"/>
  <c r="I597" i="1"/>
  <c r="I598" i="1"/>
  <c r="I599" i="1"/>
  <c r="W233" i="2" s="1"/>
  <c r="I600" i="1"/>
  <c r="I601" i="1"/>
  <c r="I602" i="1"/>
  <c r="I603" i="1"/>
  <c r="W234" i="2" s="1"/>
  <c r="I604" i="1"/>
  <c r="W235" i="2" s="1"/>
  <c r="I605" i="1"/>
  <c r="I606" i="1"/>
  <c r="I607" i="1"/>
  <c r="W236" i="2" s="1"/>
  <c r="I608" i="1"/>
  <c r="W237" i="2" s="1"/>
  <c r="I609" i="1"/>
  <c r="I610" i="1"/>
  <c r="I611" i="1"/>
  <c r="I612" i="1"/>
  <c r="W238" i="2" s="1"/>
  <c r="I613" i="1"/>
  <c r="I614" i="1"/>
  <c r="W239" i="2" s="1"/>
  <c r="I615" i="1"/>
  <c r="W240" i="2" s="1"/>
  <c r="I616" i="1"/>
  <c r="I617" i="1"/>
  <c r="I618" i="1"/>
  <c r="I619" i="1"/>
  <c r="I620" i="1"/>
  <c r="I621" i="1"/>
  <c r="W242" i="2" s="1"/>
  <c r="I622" i="1"/>
  <c r="W243" i="2" s="1"/>
  <c r="I623" i="1"/>
  <c r="I624" i="1"/>
  <c r="I625" i="1"/>
  <c r="W244" i="2" s="1"/>
  <c r="I626" i="1"/>
  <c r="W245" i="2" s="1"/>
  <c r="I627" i="1"/>
  <c r="I628" i="1"/>
  <c r="W246" i="2" s="1"/>
  <c r="I629" i="1"/>
  <c r="I630" i="1"/>
  <c r="I631" i="1"/>
  <c r="I632" i="1"/>
  <c r="W247" i="2" s="1"/>
  <c r="I633" i="1"/>
  <c r="I634" i="1"/>
  <c r="I635" i="1"/>
  <c r="I636" i="1"/>
  <c r="W248" i="2" s="1"/>
  <c r="I637" i="1"/>
  <c r="W249" i="2" s="1"/>
  <c r="I638" i="1"/>
  <c r="I639" i="1"/>
  <c r="I640" i="1"/>
  <c r="I641" i="1"/>
  <c r="W250" i="2" s="1"/>
  <c r="I642" i="1"/>
  <c r="I643" i="1"/>
  <c r="W251" i="2" s="1"/>
  <c r="I644" i="1"/>
  <c r="W252" i="2" s="1"/>
  <c r="I645" i="1"/>
  <c r="I646" i="1"/>
  <c r="I647" i="1"/>
  <c r="I648" i="1"/>
  <c r="I649" i="1"/>
  <c r="I650" i="1"/>
  <c r="W254" i="2" s="1"/>
  <c r="I651" i="1"/>
  <c r="I652" i="1"/>
  <c r="I653" i="1"/>
  <c r="W255" i="2" s="1"/>
  <c r="I654" i="1"/>
  <c r="I655" i="1"/>
  <c r="I656" i="1"/>
  <c r="I657" i="1"/>
  <c r="W256" i="2" s="1"/>
  <c r="I658" i="1"/>
  <c r="W257" i="2" s="1"/>
  <c r="I659" i="1"/>
  <c r="W258" i="2" s="1"/>
  <c r="I660" i="1"/>
  <c r="W259" i="2" s="1"/>
  <c r="I661" i="1"/>
  <c r="I662" i="1"/>
  <c r="I663" i="1"/>
  <c r="I664" i="1"/>
  <c r="W260" i="2" s="1"/>
  <c r="I665" i="1"/>
  <c r="W261" i="2" s="1"/>
  <c r="I666" i="1"/>
  <c r="W262" i="2" s="1"/>
  <c r="I667" i="1"/>
  <c r="I668" i="1"/>
  <c r="W263" i="2" s="1"/>
  <c r="I669" i="1"/>
  <c r="I670" i="1"/>
  <c r="W264" i="2" s="1"/>
  <c r="I671" i="1"/>
  <c r="I672" i="1"/>
  <c r="I673" i="1"/>
  <c r="I674" i="1"/>
  <c r="W265" i="2" s="1"/>
  <c r="I675" i="1"/>
  <c r="I676" i="1"/>
  <c r="I677" i="1"/>
  <c r="I678" i="1"/>
  <c r="W266" i="2" s="1"/>
  <c r="I679" i="1"/>
  <c r="I680" i="1"/>
  <c r="I681" i="1"/>
  <c r="I682" i="1"/>
  <c r="W267" i="2" s="1"/>
  <c r="I683" i="1"/>
  <c r="I684" i="1"/>
  <c r="W268" i="2" s="1"/>
  <c r="I685" i="1"/>
  <c r="I686" i="1"/>
  <c r="I687" i="1"/>
  <c r="W269" i="2" s="1"/>
  <c r="I688" i="1"/>
  <c r="I689" i="1"/>
  <c r="W270" i="2" s="1"/>
  <c r="I690" i="1"/>
  <c r="I691" i="1"/>
  <c r="I692" i="1"/>
  <c r="W271" i="2" s="1"/>
  <c r="I693" i="1"/>
  <c r="W272" i="2" s="1"/>
  <c r="I694" i="1"/>
  <c r="W273" i="2" s="1"/>
  <c r="I695" i="1"/>
  <c r="I696" i="1"/>
  <c r="W274" i="2" s="1"/>
  <c r="I697" i="1"/>
  <c r="I698" i="1"/>
  <c r="I699" i="1"/>
  <c r="W275" i="2" s="1"/>
  <c r="I700" i="1"/>
  <c r="I701" i="1"/>
  <c r="W276" i="2" s="1"/>
  <c r="I702" i="1"/>
  <c r="I703" i="1"/>
  <c r="I704" i="1"/>
  <c r="I705" i="1"/>
  <c r="I706" i="1"/>
  <c r="W278" i="2" s="1"/>
  <c r="I707" i="1"/>
  <c r="W279" i="2" s="1"/>
  <c r="I708" i="1"/>
  <c r="I709" i="1"/>
  <c r="W280" i="2" s="1"/>
  <c r="I710" i="1"/>
  <c r="I711" i="1"/>
  <c r="I712" i="1"/>
  <c r="I713" i="1"/>
  <c r="W281" i="2" s="1"/>
  <c r="I714" i="1"/>
  <c r="I715" i="1"/>
  <c r="W282" i="2" s="1"/>
  <c r="I716" i="1"/>
  <c r="W283" i="2" s="1"/>
  <c r="I717" i="1"/>
  <c r="I718" i="1"/>
  <c r="W284" i="2" s="1"/>
  <c r="I719" i="1"/>
  <c r="W285" i="2" s="1"/>
  <c r="I720" i="1"/>
  <c r="I721" i="1"/>
  <c r="I722" i="1"/>
  <c r="I723" i="1"/>
  <c r="W286" i="2" s="1"/>
  <c r="I724" i="1"/>
  <c r="W287" i="2" s="1"/>
  <c r="I725" i="1"/>
  <c r="W288" i="2" s="1"/>
  <c r="I726" i="1"/>
  <c r="I727" i="1"/>
  <c r="I728" i="1"/>
  <c r="I729" i="1"/>
  <c r="I730" i="1"/>
  <c r="W290" i="2" s="1"/>
  <c r="I731" i="1"/>
  <c r="I732" i="1"/>
  <c r="W291" i="2" s="1"/>
  <c r="I733" i="1"/>
  <c r="W292" i="2" s="1"/>
  <c r="I734" i="1"/>
  <c r="I735" i="1"/>
  <c r="I736" i="1"/>
  <c r="I737" i="1"/>
  <c r="W293" i="2" s="1"/>
  <c r="I738" i="1"/>
  <c r="W294" i="2" s="1"/>
  <c r="I739" i="1"/>
  <c r="I740" i="1"/>
  <c r="I741" i="1"/>
  <c r="W295" i="2" s="1"/>
  <c r="I742" i="1"/>
  <c r="I743" i="1"/>
  <c r="I744" i="1"/>
  <c r="I745" i="1"/>
  <c r="W296" i="2" s="1"/>
  <c r="I746" i="1"/>
  <c r="I747" i="1"/>
  <c r="I748" i="1"/>
  <c r="I749" i="1"/>
  <c r="W297" i="2" s="1"/>
  <c r="I750" i="1"/>
  <c r="I751" i="1"/>
  <c r="W298" i="2" s="1"/>
  <c r="I752" i="1"/>
  <c r="I753" i="1"/>
  <c r="I754" i="1"/>
  <c r="W299" i="2" s="1"/>
  <c r="I755" i="1"/>
  <c r="I756" i="1"/>
  <c r="I757" i="1"/>
  <c r="W300" i="2" s="1"/>
  <c r="I758" i="1"/>
  <c r="I759" i="1"/>
  <c r="I760" i="1"/>
  <c r="I761" i="1"/>
  <c r="I762" i="1"/>
  <c r="I763" i="1"/>
  <c r="I764" i="1"/>
  <c r="I765" i="1"/>
  <c r="W302" i="2" s="1"/>
  <c r="I766" i="1"/>
  <c r="I767" i="1"/>
  <c r="I768" i="1"/>
  <c r="I769" i="1"/>
  <c r="W303" i="2" s="1"/>
  <c r="I770" i="1"/>
  <c r="W304" i="2" s="1"/>
  <c r="I771" i="1"/>
  <c r="I772" i="1"/>
  <c r="I773" i="1"/>
  <c r="I774" i="1"/>
  <c r="W305" i="2" s="1"/>
  <c r="I775" i="1"/>
  <c r="I776" i="1"/>
  <c r="I777" i="1"/>
  <c r="I778" i="1"/>
  <c r="W306" i="2" s="1"/>
  <c r="I779" i="1"/>
  <c r="I780" i="1"/>
  <c r="W307" i="2" s="1"/>
  <c r="I781" i="1"/>
  <c r="W308" i="2" s="1"/>
  <c r="I782" i="1"/>
  <c r="W309" i="2" s="1"/>
  <c r="I783" i="1"/>
  <c r="I784" i="1"/>
  <c r="I785" i="1"/>
  <c r="I786" i="1"/>
  <c r="W310" i="2" s="1"/>
  <c r="I787" i="1"/>
  <c r="I788" i="1"/>
  <c r="I789" i="1"/>
  <c r="W311" i="2" s="1"/>
  <c r="I790" i="1"/>
  <c r="I791" i="1"/>
  <c r="W312" i="2" s="1"/>
  <c r="I792" i="1"/>
  <c r="I793" i="1"/>
  <c r="I794" i="1"/>
  <c r="W313" i="2" s="1"/>
  <c r="I795" i="1"/>
  <c r="W314" i="2" s="1"/>
  <c r="I796" i="1"/>
  <c r="I797" i="1"/>
  <c r="I798" i="1"/>
  <c r="I799" i="1"/>
  <c r="W315" i="2" s="1"/>
  <c r="I800" i="1"/>
  <c r="W316" i="2" s="1"/>
  <c r="I801" i="1"/>
  <c r="I802" i="1"/>
  <c r="I803" i="1"/>
  <c r="I804" i="1"/>
  <c r="W317" i="2" s="1"/>
  <c r="I805" i="1"/>
  <c r="I806" i="1"/>
  <c r="I807" i="1"/>
  <c r="I808" i="1"/>
  <c r="W318" i="2" s="1"/>
  <c r="I809" i="1"/>
  <c r="I810" i="1"/>
  <c r="I811" i="1"/>
  <c r="W319" i="2" s="1"/>
  <c r="I812" i="1"/>
  <c r="W320" i="2" s="1"/>
  <c r="I813" i="1"/>
  <c r="I814" i="1"/>
  <c r="I815" i="1"/>
  <c r="I816" i="1"/>
  <c r="W321" i="2" s="1"/>
  <c r="I817" i="1"/>
  <c r="I818" i="1"/>
  <c r="I819" i="1"/>
  <c r="W322" i="2" s="1"/>
  <c r="I820" i="1"/>
  <c r="I821" i="1"/>
  <c r="I822" i="1"/>
  <c r="W323" i="2" s="1"/>
  <c r="I823" i="1"/>
  <c r="I824" i="1"/>
  <c r="W324" i="2" s="1"/>
  <c r="I825" i="1"/>
  <c r="I826" i="1"/>
  <c r="I827" i="1"/>
  <c r="I828" i="1"/>
  <c r="I829" i="1"/>
  <c r="I830" i="1"/>
  <c r="W325" i="2" s="1"/>
  <c r="I831" i="1"/>
  <c r="W326" i="2" s="1"/>
  <c r="I832" i="1"/>
  <c r="I833" i="1"/>
  <c r="I834" i="1"/>
  <c r="I835" i="1"/>
  <c r="W327" i="2" s="1"/>
  <c r="I836" i="1"/>
  <c r="I837" i="1"/>
  <c r="I838" i="1"/>
  <c r="W328" i="2" s="1"/>
  <c r="I839" i="1"/>
  <c r="I840" i="1"/>
  <c r="I841" i="1"/>
  <c r="W329" i="2" s="1"/>
  <c r="I842" i="1"/>
  <c r="W330" i="2" s="1"/>
  <c r="I843" i="1"/>
  <c r="I844" i="1"/>
  <c r="I845" i="1"/>
  <c r="I846" i="1"/>
  <c r="W331" i="2" s="1"/>
  <c r="I847" i="1"/>
  <c r="I848" i="1"/>
  <c r="I849" i="1"/>
  <c r="I850" i="1"/>
  <c r="W332" i="2" s="1"/>
  <c r="I851" i="1"/>
  <c r="I852" i="1"/>
  <c r="I853" i="1"/>
  <c r="I854" i="1"/>
  <c r="W333" i="2" s="1"/>
  <c r="I855" i="1"/>
  <c r="W334" i="2" s="1"/>
  <c r="I856" i="1"/>
  <c r="I857" i="1"/>
  <c r="W335" i="2" s="1"/>
  <c r="I858" i="1"/>
  <c r="I859" i="1"/>
  <c r="I860" i="1"/>
  <c r="I861" i="1"/>
  <c r="W336" i="2" s="1"/>
  <c r="I862" i="1"/>
  <c r="I863" i="1"/>
  <c r="I864" i="1"/>
  <c r="I865" i="1"/>
  <c r="I866" i="1"/>
  <c r="W338" i="2" s="1"/>
  <c r="I867" i="1"/>
  <c r="I868" i="1"/>
  <c r="W339" i="2" s="1"/>
  <c r="I869" i="1"/>
  <c r="I870" i="1"/>
  <c r="I871" i="1"/>
  <c r="I872" i="1"/>
  <c r="W340" i="2" s="1"/>
  <c r="I873" i="1"/>
  <c r="I874" i="1"/>
  <c r="W341" i="2" s="1"/>
  <c r="I875" i="1"/>
  <c r="I876" i="1"/>
  <c r="W342" i="2" s="1"/>
  <c r="I877" i="1"/>
  <c r="I878" i="1"/>
  <c r="I879" i="1"/>
  <c r="W343" i="2" s="1"/>
  <c r="I880" i="1"/>
  <c r="I881" i="1"/>
  <c r="W344" i="2" s="1"/>
  <c r="I882" i="1"/>
  <c r="I883" i="1"/>
  <c r="W345" i="2" s="1"/>
  <c r="I884" i="1"/>
  <c r="I885" i="1"/>
  <c r="I886" i="1"/>
  <c r="I887" i="1"/>
  <c r="W346" i="2" s="1"/>
  <c r="I888" i="1"/>
  <c r="W347" i="2" s="1"/>
  <c r="I889" i="1"/>
  <c r="W348" i="2" s="1"/>
  <c r="I890" i="1"/>
  <c r="W349" i="2" s="1"/>
  <c r="I891" i="1"/>
  <c r="I892" i="1"/>
  <c r="W350" i="2" s="1"/>
  <c r="I893" i="1"/>
  <c r="I894" i="1"/>
  <c r="I895" i="1"/>
  <c r="W351" i="2" s="1"/>
  <c r="I896" i="1"/>
  <c r="I897" i="1"/>
  <c r="W352" i="2" s="1"/>
  <c r="I898" i="1"/>
  <c r="I899" i="1"/>
  <c r="W353" i="2" s="1"/>
  <c r="I900" i="1"/>
  <c r="W354" i="2" s="1"/>
  <c r="I901" i="1"/>
  <c r="I902" i="1"/>
  <c r="I903" i="1"/>
  <c r="I904" i="1"/>
  <c r="W355" i="2" s="1"/>
  <c r="I905" i="1"/>
  <c r="I906" i="1"/>
  <c r="I907" i="1"/>
  <c r="I908" i="1"/>
  <c r="W356" i="2" s="1"/>
  <c r="I909" i="1"/>
  <c r="W357" i="2" s="1"/>
  <c r="I910" i="1"/>
  <c r="W358" i="2" s="1"/>
  <c r="I911" i="1"/>
  <c r="I912" i="1"/>
  <c r="I913" i="1"/>
  <c r="I914" i="1"/>
  <c r="W359" i="2" s="1"/>
  <c r="I915" i="1"/>
  <c r="I916" i="1"/>
  <c r="I917" i="1"/>
  <c r="W360" i="2" s="1"/>
  <c r="I918" i="1"/>
  <c r="I919" i="1"/>
  <c r="I920" i="1"/>
  <c r="I921" i="1"/>
  <c r="I922" i="1"/>
  <c r="I923" i="1"/>
  <c r="I924" i="1"/>
  <c r="I925" i="1"/>
  <c r="W362" i="2" s="1"/>
  <c r="I926" i="1"/>
  <c r="I927" i="1"/>
  <c r="W363" i="2" s="1"/>
  <c r="I928" i="1"/>
  <c r="I929" i="1"/>
  <c r="I930" i="1"/>
  <c r="W364" i="2" s="1"/>
  <c r="I931" i="1"/>
  <c r="I932" i="1"/>
  <c r="I933" i="1"/>
  <c r="I934" i="1"/>
  <c r="W365" i="2" s="1"/>
  <c r="I935" i="1"/>
  <c r="I936" i="1"/>
  <c r="I937" i="1"/>
  <c r="I938" i="1"/>
  <c r="W366" i="2" s="1"/>
  <c r="I939" i="1"/>
  <c r="W367" i="2" s="1"/>
  <c r="I940" i="1"/>
  <c r="I941" i="1"/>
  <c r="I942" i="1"/>
  <c r="W368" i="2" s="1"/>
  <c r="I943" i="1"/>
  <c r="I944" i="1"/>
  <c r="I945" i="1"/>
  <c r="W369" i="2" s="1"/>
  <c r="I946" i="1"/>
  <c r="I947" i="1"/>
  <c r="W370" i="2" s="1"/>
  <c r="I948" i="1"/>
  <c r="I949" i="1"/>
  <c r="I950" i="1"/>
  <c r="I951" i="1"/>
  <c r="W371" i="2" s="1"/>
  <c r="I952" i="1"/>
  <c r="W372" i="2" s="1"/>
  <c r="I953" i="1"/>
  <c r="I954" i="1"/>
  <c r="I955" i="1"/>
  <c r="I956" i="1"/>
  <c r="I957" i="1"/>
  <c r="W374" i="2" s="1"/>
  <c r="I958" i="1"/>
  <c r="I959" i="1"/>
  <c r="I960" i="1"/>
  <c r="I961" i="1"/>
  <c r="W375" i="2" s="1"/>
  <c r="I962" i="1"/>
  <c r="W376" i="2" s="1"/>
  <c r="I963" i="1"/>
  <c r="W377" i="2" s="1"/>
  <c r="I964" i="1"/>
  <c r="W378" i="2" s="1"/>
  <c r="I965" i="1"/>
  <c r="I966" i="1"/>
  <c r="W379" i="2" s="1"/>
  <c r="I967" i="1"/>
  <c r="I968" i="1"/>
  <c r="W380" i="2" s="1"/>
  <c r="I969" i="1"/>
  <c r="W381" i="2" s="1"/>
  <c r="I970" i="1"/>
  <c r="I971" i="1"/>
  <c r="W382" i="2" s="1"/>
  <c r="I972" i="1"/>
  <c r="I973" i="1"/>
  <c r="W383" i="2" s="1"/>
  <c r="I974" i="1"/>
  <c r="W384" i="2" s="1"/>
  <c r="I975" i="1"/>
  <c r="I976" i="1"/>
  <c r="I977" i="1"/>
  <c r="I978" i="1"/>
  <c r="W386" i="2" s="1"/>
  <c r="I979" i="1"/>
  <c r="W387" i="2" s="1"/>
  <c r="I980" i="1"/>
  <c r="W388" i="2" s="1"/>
  <c r="I981" i="1"/>
  <c r="W389" i="2" s="1"/>
  <c r="I982" i="1"/>
  <c r="I983" i="1"/>
  <c r="I984" i="1"/>
  <c r="I985" i="1"/>
  <c r="W390" i="2" s="1"/>
  <c r="I986" i="1"/>
  <c r="W391" i="2" s="1"/>
  <c r="I987" i="1"/>
  <c r="I988" i="1"/>
  <c r="I989" i="1"/>
  <c r="W392" i="2" s="1"/>
  <c r="I990" i="1"/>
  <c r="W393" i="2" s="1"/>
  <c r="I991" i="1"/>
  <c r="I992" i="1"/>
  <c r="W394" i="2" s="1"/>
  <c r="I993" i="1"/>
  <c r="I994" i="1"/>
  <c r="I995" i="1"/>
  <c r="I996" i="1"/>
  <c r="W395" i="2" s="1"/>
  <c r="I997" i="1"/>
  <c r="I998" i="1"/>
  <c r="W396" i="2" s="1"/>
  <c r="I999" i="1"/>
  <c r="I1000" i="1"/>
  <c r="I1001" i="1"/>
  <c r="W398" i="2" s="1"/>
  <c r="I1002" i="1"/>
  <c r="I1003" i="1"/>
  <c r="W399" i="2" s="1"/>
  <c r="I1004" i="1"/>
  <c r="I1005" i="1"/>
  <c r="W400" i="2" s="1"/>
  <c r="I1006" i="1"/>
  <c r="I1007" i="1"/>
  <c r="W401" i="2" s="1"/>
  <c r="I1008" i="1"/>
  <c r="I1009" i="1"/>
  <c r="I1010" i="1"/>
  <c r="W402" i="2" s="1"/>
  <c r="I1011" i="1"/>
  <c r="W403" i="2" s="1"/>
  <c r="I1012" i="1"/>
  <c r="I1013" i="1"/>
  <c r="I1014" i="1"/>
  <c r="W404" i="2" s="1"/>
  <c r="I1015" i="1"/>
  <c r="I1016" i="1"/>
  <c r="I1017" i="1"/>
  <c r="I1018" i="1"/>
  <c r="W405" i="2" s="1"/>
  <c r="I1019" i="1"/>
  <c r="I1020" i="1"/>
  <c r="I1021" i="1"/>
  <c r="W406" i="2" s="1"/>
  <c r="I1022" i="1"/>
  <c r="I1023" i="1"/>
  <c r="I1024" i="1"/>
  <c r="W407" i="2" s="1"/>
  <c r="I1025" i="1"/>
  <c r="I1026" i="1"/>
  <c r="I1027" i="1"/>
  <c r="W408" i="2" s="1"/>
  <c r="I1028" i="1"/>
  <c r="I1029" i="1"/>
  <c r="I1030" i="1"/>
  <c r="I1031" i="1"/>
  <c r="I1032" i="1"/>
  <c r="W410" i="2" s="1"/>
  <c r="I1033" i="1"/>
  <c r="I1034" i="1"/>
  <c r="I1035" i="1"/>
  <c r="I1036" i="1"/>
  <c r="W411" i="2" s="1"/>
  <c r="I1037" i="1"/>
  <c r="I1038" i="1"/>
  <c r="W412" i="2" s="1"/>
  <c r="I1039" i="1"/>
  <c r="I1040" i="1"/>
  <c r="I1041" i="1"/>
  <c r="W413" i="2" s="1"/>
  <c r="I1042" i="1"/>
  <c r="W414" i="2" s="1"/>
  <c r="I1043" i="1"/>
  <c r="W415" i="2" s="1"/>
  <c r="I1044" i="1"/>
  <c r="W416" i="2" s="1"/>
  <c r="I1045" i="1"/>
  <c r="I1046" i="1"/>
  <c r="I1047" i="1"/>
  <c r="W417" i="2" s="1"/>
  <c r="I1048" i="1"/>
  <c r="W418" i="2" s="1"/>
  <c r="I1049" i="1"/>
  <c r="I1050" i="1"/>
  <c r="I1051" i="1"/>
  <c r="I1052" i="1"/>
  <c r="W419" i="2" s="1"/>
  <c r="I1053" i="1"/>
  <c r="I1054" i="1"/>
  <c r="W420" i="2" s="1"/>
  <c r="I1055" i="1"/>
  <c r="I1056" i="1"/>
  <c r="I1057" i="1"/>
  <c r="I1058" i="1"/>
  <c r="W421" i="2" s="1"/>
  <c r="I1059" i="1"/>
  <c r="I1060" i="1"/>
  <c r="W422" i="2" s="1"/>
  <c r="I1061" i="1"/>
  <c r="I1062" i="1"/>
  <c r="W423" i="2" s="1"/>
  <c r="I1063" i="1"/>
  <c r="I1064" i="1"/>
  <c r="W424" i="2" s="1"/>
  <c r="I1065" i="1"/>
  <c r="I1066" i="1"/>
  <c r="W425" i="2" s="1"/>
  <c r="I1067" i="1"/>
  <c r="I1068" i="1"/>
  <c r="W426" i="2" s="1"/>
  <c r="I1069" i="1"/>
  <c r="W427" i="2" s="1"/>
  <c r="I1070" i="1"/>
  <c r="I1071" i="1"/>
  <c r="I1072" i="1"/>
  <c r="I1073" i="1"/>
  <c r="W428" i="2" s="1"/>
  <c r="I1074" i="1"/>
  <c r="I1075" i="1"/>
  <c r="I1076" i="1"/>
  <c r="I1077" i="1"/>
  <c r="W429" i="2" s="1"/>
  <c r="I1078" i="1"/>
  <c r="I1079" i="1"/>
  <c r="I1080" i="1"/>
  <c r="I1081" i="1"/>
  <c r="W430" i="2" s="1"/>
  <c r="I1082" i="1"/>
  <c r="W431" i="2" s="1"/>
  <c r="I1083" i="1"/>
  <c r="W432" i="2" s="1"/>
  <c r="I1084" i="1"/>
  <c r="I1085" i="1"/>
  <c r="I1086" i="1"/>
  <c r="I1087" i="1"/>
  <c r="W434" i="2" s="1"/>
  <c r="I1088" i="1"/>
  <c r="I1089" i="1"/>
  <c r="W435" i="2" s="1"/>
  <c r="I1090" i="1"/>
  <c r="I1091" i="1"/>
  <c r="W436" i="2" s="1"/>
  <c r="I1092" i="1"/>
  <c r="I1093" i="1"/>
  <c r="I1094" i="1"/>
  <c r="W437" i="2" s="1"/>
  <c r="I1095" i="1"/>
  <c r="W438" i="2" s="1"/>
  <c r="I1096" i="1"/>
  <c r="W439" i="2" s="1"/>
  <c r="I1097" i="1"/>
  <c r="W440" i="2" s="1"/>
  <c r="I1098" i="1"/>
  <c r="I1099" i="1"/>
  <c r="W441" i="2" s="1"/>
  <c r="I1100" i="1"/>
  <c r="I1101" i="1"/>
  <c r="W442" i="2" s="1"/>
  <c r="I1102" i="1"/>
  <c r="I1103" i="1"/>
  <c r="W443" i="2" s="1"/>
  <c r="I1104" i="1"/>
  <c r="I1105" i="1"/>
  <c r="I1106" i="1"/>
  <c r="W444" i="2" s="1"/>
  <c r="I1107" i="1"/>
  <c r="I1108" i="1"/>
  <c r="I1109" i="1"/>
  <c r="I1110" i="1"/>
  <c r="I1111" i="1"/>
  <c r="I1112" i="1"/>
  <c r="W446" i="2" s="1"/>
  <c r="I1113" i="1"/>
  <c r="W447" i="2" s="1"/>
  <c r="I1114" i="1"/>
  <c r="W448" i="2" s="1"/>
  <c r="I1115" i="1"/>
  <c r="I1116" i="1"/>
  <c r="I1117" i="1"/>
  <c r="W449" i="2" s="1"/>
  <c r="I1118" i="1"/>
  <c r="I1119" i="1"/>
  <c r="W450" i="2" s="1"/>
  <c r="I1120" i="1"/>
  <c r="W451" i="2" s="1"/>
  <c r="I1121" i="1"/>
  <c r="I1122" i="1"/>
  <c r="W452" i="2" s="1"/>
  <c r="I1123" i="1"/>
  <c r="I1124" i="1"/>
  <c r="I1125" i="1"/>
  <c r="W453" i="2" s="1"/>
  <c r="I1126" i="1"/>
  <c r="I1127" i="1"/>
  <c r="I1128" i="1"/>
  <c r="W454" i="2" s="1"/>
  <c r="I1129" i="1"/>
  <c r="I1130" i="1"/>
  <c r="W455" i="2" s="1"/>
  <c r="I1131" i="1"/>
  <c r="I1132" i="1"/>
  <c r="I1133" i="1"/>
  <c r="I1134" i="1"/>
  <c r="W456" i="2" s="1"/>
  <c r="I1135" i="1"/>
  <c r="I1136" i="1"/>
  <c r="I1137" i="1"/>
  <c r="W458" i="2" s="1"/>
  <c r="I1138" i="1"/>
  <c r="I1139" i="1"/>
  <c r="W459" i="2" s="1"/>
  <c r="I1140" i="1"/>
  <c r="I1141" i="1"/>
  <c r="I1142" i="1"/>
  <c r="I1143" i="1"/>
  <c r="W460" i="2" s="1"/>
  <c r="I1144" i="1"/>
  <c r="W461" i="2" s="1"/>
  <c r="I1145" i="1"/>
  <c r="I1146" i="1"/>
  <c r="I1147" i="1"/>
  <c r="I1148" i="1"/>
  <c r="W462" i="2" s="1"/>
  <c r="I1149" i="1"/>
  <c r="I1150" i="1"/>
  <c r="W463" i="2" s="1"/>
  <c r="I1151" i="1"/>
  <c r="W464" i="2" s="1"/>
  <c r="I1152" i="1"/>
  <c r="W465" i="2" s="1"/>
  <c r="I1153" i="1"/>
  <c r="I1154" i="1"/>
  <c r="I1155" i="1"/>
  <c r="W466" i="2" s="1"/>
  <c r="I1156" i="1"/>
  <c r="I1157" i="1"/>
  <c r="W467" i="2" s="1"/>
  <c r="I1158" i="1"/>
  <c r="I1159" i="1"/>
  <c r="I1160" i="1"/>
  <c r="W468" i="2" s="1"/>
  <c r="I1161" i="1"/>
  <c r="I1162" i="1"/>
  <c r="I1163" i="1"/>
  <c r="I1164" i="1"/>
  <c r="I1165" i="1"/>
  <c r="W470" i="2" s="1"/>
  <c r="I1166" i="1"/>
  <c r="I1167" i="1"/>
  <c r="W471" i="2" s="1"/>
  <c r="I1168" i="1"/>
  <c r="I1169" i="1"/>
  <c r="W472" i="2" s="1"/>
  <c r="I1170" i="1"/>
  <c r="W473" i="2" s="1"/>
  <c r="I1171" i="1"/>
  <c r="I1172" i="1"/>
  <c r="W474" i="2" s="1"/>
  <c r="I1173" i="1"/>
  <c r="I1174" i="1"/>
  <c r="W475" i="2" s="1"/>
  <c r="I1175" i="1"/>
  <c r="I1176" i="1"/>
  <c r="I1177" i="1"/>
  <c r="I1178" i="1"/>
  <c r="W476" i="2" s="1"/>
  <c r="I1179" i="1"/>
  <c r="I1180" i="1"/>
  <c r="W477" i="2" s="1"/>
  <c r="I1181" i="1"/>
  <c r="I1182" i="1"/>
  <c r="I1183" i="1"/>
  <c r="I1184" i="1"/>
  <c r="W478" i="2" s="1"/>
  <c r="I1185" i="1"/>
  <c r="I1186" i="1"/>
  <c r="I1187" i="1"/>
  <c r="I1188" i="1"/>
  <c r="W479" i="2" s="1"/>
  <c r="I1189" i="1"/>
  <c r="I1190" i="1"/>
  <c r="W480" i="2" s="1"/>
  <c r="I1191" i="1"/>
  <c r="I1192" i="1"/>
  <c r="I1193" i="1"/>
  <c r="I1194" i="1"/>
  <c r="W482" i="2" s="1"/>
  <c r="I1195" i="1"/>
  <c r="W483" i="2" s="1"/>
  <c r="I1196" i="1"/>
  <c r="W484" i="2" s="1"/>
  <c r="I1197" i="1"/>
  <c r="W485" i="2" s="1"/>
  <c r="I1198" i="1"/>
  <c r="W486" i="2" s="1"/>
  <c r="I1199" i="1"/>
  <c r="I1200" i="1"/>
  <c r="W487" i="2" s="1"/>
  <c r="I1201" i="1"/>
  <c r="I1202" i="1"/>
  <c r="I1203" i="1"/>
  <c r="I1204" i="1"/>
  <c r="W488" i="2" s="1"/>
  <c r="I1205" i="1"/>
  <c r="I1206" i="1"/>
  <c r="I1207" i="1"/>
  <c r="W489" i="2" s="1"/>
  <c r="I1208" i="1"/>
  <c r="I1209" i="1"/>
  <c r="I1210" i="1"/>
  <c r="W490" i="2" s="1"/>
  <c r="I1211" i="1"/>
  <c r="I1212" i="1"/>
  <c r="W491" i="2" s="1"/>
  <c r="I1213" i="1"/>
  <c r="I1214" i="1"/>
  <c r="I1215" i="1"/>
  <c r="W492" i="2" s="1"/>
  <c r="I1216" i="1"/>
  <c r="I1217" i="1"/>
  <c r="I1218" i="1"/>
  <c r="I1219" i="1"/>
  <c r="I1220" i="1"/>
  <c r="W494" i="2" s="1"/>
  <c r="I1221" i="1"/>
  <c r="W495" i="2" s="1"/>
  <c r="I1222" i="1"/>
  <c r="I1223" i="1"/>
  <c r="W496" i="2" s="1"/>
  <c r="I1224" i="1"/>
  <c r="I1225" i="1"/>
  <c r="I1226" i="1"/>
  <c r="I1227" i="1"/>
  <c r="W497" i="2" s="1"/>
  <c r="I1228" i="1"/>
  <c r="I1229" i="1"/>
  <c r="I1230" i="1"/>
  <c r="I1231" i="1"/>
  <c r="W498" i="2" s="1"/>
  <c r="I1232" i="1"/>
  <c r="I1233" i="1"/>
  <c r="W499" i="2" s="1"/>
  <c r="I1234" i="1"/>
  <c r="W500" i="2" s="1"/>
  <c r="I1235" i="1"/>
  <c r="I1236" i="1"/>
  <c r="I1237" i="1"/>
  <c r="W501" i="2" s="1"/>
  <c r="I1238" i="1"/>
  <c r="I1239" i="1"/>
  <c r="W502" i="2" s="1"/>
  <c r="I1240" i="1"/>
  <c r="I1241" i="1"/>
  <c r="I1242" i="1"/>
  <c r="W503" i="2" s="1"/>
  <c r="I1243" i="1"/>
  <c r="I1244" i="1"/>
  <c r="I1245" i="1"/>
  <c r="W504" i="2" s="1"/>
  <c r="I1246" i="1"/>
  <c r="I1247" i="1"/>
  <c r="I1248" i="1"/>
  <c r="W506" i="2" s="1"/>
  <c r="I1249" i="1"/>
  <c r="I1250" i="1"/>
  <c r="W507" i="2" s="1"/>
  <c r="I1251" i="1"/>
  <c r="W508" i="2" s="1"/>
  <c r="I1252" i="1"/>
  <c r="I1253" i="1"/>
  <c r="W509" i="2" s="1"/>
  <c r="I1254" i="1"/>
  <c r="W510" i="2" s="1"/>
  <c r="I1255" i="1"/>
  <c r="W511" i="2" s="1"/>
  <c r="I1256" i="1"/>
  <c r="W512" i="2" s="1"/>
  <c r="I1257" i="1"/>
  <c r="I1258" i="1"/>
  <c r="W513" i="2" s="1"/>
  <c r="I1259" i="1"/>
  <c r="I1260" i="1"/>
  <c r="W514" i="2" s="1"/>
  <c r="I1261" i="1"/>
  <c r="W515" i="2" s="1"/>
  <c r="I1262" i="1"/>
  <c r="I1263" i="1"/>
  <c r="I1264" i="1"/>
  <c r="I1265" i="1"/>
  <c r="W516" i="2" s="1"/>
  <c r="I1266" i="1"/>
  <c r="I1267" i="1"/>
  <c r="I1268" i="1"/>
  <c r="I1269" i="1"/>
  <c r="W518" i="2" s="1"/>
  <c r="I1270" i="1"/>
  <c r="I1271" i="1"/>
  <c r="I1272" i="1"/>
  <c r="W519" i="2" s="1"/>
  <c r="I1273" i="1"/>
  <c r="I1274" i="1"/>
  <c r="W520" i="2" s="1"/>
  <c r="I1275" i="1"/>
  <c r="I1276" i="1"/>
  <c r="I1277" i="1"/>
  <c r="W521" i="2" s="1"/>
  <c r="I1278" i="1"/>
  <c r="I1279" i="1"/>
  <c r="I1280" i="1"/>
  <c r="I1281" i="1"/>
  <c r="W522" i="2" s="1"/>
  <c r="I1282" i="1"/>
  <c r="I1283" i="1"/>
  <c r="I1284" i="1"/>
  <c r="W523" i="2" s="1"/>
  <c r="I1285" i="1"/>
  <c r="W524" i="2" s="1"/>
  <c r="I1286" i="1"/>
  <c r="W525" i="2" s="1"/>
  <c r="I1287" i="1"/>
  <c r="I1288" i="1"/>
  <c r="W526" i="2" s="1"/>
  <c r="I1289" i="1"/>
  <c r="I1290" i="1"/>
  <c r="I1291" i="1"/>
  <c r="W527" i="2" s="1"/>
  <c r="I1292" i="1"/>
  <c r="W528" i="2" s="1"/>
  <c r="I1293" i="1"/>
  <c r="I1294" i="1"/>
  <c r="I1295" i="1"/>
  <c r="I1296" i="1"/>
  <c r="W530" i="2" s="1"/>
  <c r="I1297" i="1"/>
  <c r="I1298" i="1"/>
  <c r="I1299" i="1"/>
  <c r="I1300" i="1"/>
  <c r="W531" i="2" s="1"/>
  <c r="I1301" i="1"/>
  <c r="I1302" i="1"/>
  <c r="I1303" i="1"/>
  <c r="W532" i="2" s="1"/>
  <c r="I1304" i="1"/>
  <c r="I1305" i="1"/>
  <c r="I1306" i="1"/>
  <c r="I1307" i="1"/>
  <c r="W533" i="2" s="1"/>
  <c r="I1308" i="1"/>
  <c r="I1309" i="1"/>
  <c r="I1310" i="1"/>
  <c r="W534" i="2" s="1"/>
  <c r="I1311" i="1"/>
  <c r="I1312" i="1"/>
  <c r="W535" i="2" s="1"/>
  <c r="I1313" i="1"/>
  <c r="I1314" i="1"/>
  <c r="I1315" i="1"/>
  <c r="W536" i="2" s="1"/>
  <c r="I1316" i="1"/>
  <c r="I1317" i="1"/>
  <c r="I1318" i="1"/>
  <c r="I1319" i="1"/>
  <c r="W537" i="2" s="1"/>
  <c r="I1320" i="1"/>
  <c r="I1321" i="1"/>
  <c r="I1322" i="1"/>
  <c r="I1323" i="1"/>
  <c r="W538" i="2" s="1"/>
  <c r="I1324" i="1"/>
  <c r="W539" i="2" s="1"/>
  <c r="I1325" i="1"/>
  <c r="I1326" i="1"/>
  <c r="I1327" i="1"/>
  <c r="I1328" i="1"/>
  <c r="W540" i="2" s="1"/>
  <c r="I1329" i="1"/>
  <c r="I1330" i="1"/>
  <c r="I1331" i="1"/>
  <c r="I1332" i="1"/>
  <c r="I1333" i="1"/>
  <c r="I1334" i="1"/>
  <c r="W542" i="2" s="1"/>
  <c r="I1335" i="1"/>
  <c r="I1336" i="1"/>
  <c r="I1337" i="1"/>
  <c r="I1338" i="1"/>
  <c r="W543" i="2" s="1"/>
  <c r="I1339" i="1"/>
  <c r="I1340" i="1"/>
  <c r="I1341" i="1"/>
  <c r="W544" i="2" s="1"/>
  <c r="I1342" i="1"/>
  <c r="I1343" i="1"/>
  <c r="I1344" i="1"/>
  <c r="W545" i="2" s="1"/>
  <c r="I1345" i="1"/>
  <c r="W546" i="2" s="1"/>
  <c r="I1346" i="1"/>
  <c r="I1347" i="1"/>
  <c r="W547" i="2" s="1"/>
  <c r="I1348" i="1"/>
  <c r="I1349" i="1"/>
  <c r="W548" i="2" s="1"/>
  <c r="I1350" i="1"/>
  <c r="I1351" i="1"/>
  <c r="I1352" i="1"/>
  <c r="W549" i="2" s="1"/>
  <c r="I1353" i="1"/>
  <c r="I1354" i="1"/>
  <c r="W550" i="2" s="1"/>
  <c r="I1355" i="1"/>
  <c r="I1356" i="1"/>
  <c r="I1357" i="1"/>
  <c r="W551" i="2" s="1"/>
  <c r="I1358" i="1"/>
  <c r="I1359" i="1"/>
  <c r="I1360" i="1"/>
  <c r="W552" i="2" s="1"/>
  <c r="I1361" i="1"/>
  <c r="I1362" i="1"/>
  <c r="I1363" i="1"/>
  <c r="I1364" i="1"/>
  <c r="I1365" i="1"/>
  <c r="I1366" i="1"/>
  <c r="I1367" i="1"/>
  <c r="W554" i="2" s="1"/>
  <c r="I1368" i="1"/>
  <c r="I1369" i="1"/>
  <c r="I1370" i="1"/>
  <c r="I1371" i="1"/>
  <c r="W555" i="2" s="1"/>
  <c r="I1372" i="1"/>
  <c r="I1373" i="1"/>
  <c r="W556" i="2" s="1"/>
  <c r="I1374" i="1"/>
  <c r="W557" i="2" s="1"/>
  <c r="I1375" i="1"/>
  <c r="I1376" i="1"/>
  <c r="W558" i="2" s="1"/>
  <c r="I1377" i="1"/>
  <c r="I1378" i="1"/>
  <c r="I1379" i="1"/>
  <c r="W559" i="2" s="1"/>
  <c r="I1380" i="1"/>
  <c r="I1381" i="1"/>
  <c r="I1382" i="1"/>
  <c r="W560" i="2" s="1"/>
  <c r="I1383" i="1"/>
  <c r="W561" i="2" s="1"/>
  <c r="I1384" i="1"/>
  <c r="I1385" i="1"/>
  <c r="W562" i="2" s="1"/>
  <c r="I1386" i="1"/>
  <c r="I1387" i="1"/>
  <c r="W563" i="2" s="1"/>
  <c r="I1388" i="1"/>
  <c r="I1389" i="1"/>
  <c r="I1390" i="1"/>
  <c r="I1391" i="1"/>
  <c r="W564" i="2" s="1"/>
  <c r="I1392" i="1"/>
  <c r="I1393" i="1"/>
  <c r="I1394" i="1"/>
  <c r="W565" i="2" s="1"/>
  <c r="I1395" i="1"/>
  <c r="W566" i="2" s="1"/>
  <c r="I1396" i="1"/>
  <c r="I1397" i="1"/>
  <c r="I1398" i="1"/>
  <c r="I1399" i="1"/>
  <c r="W567" i="2" s="1"/>
  <c r="I1400" i="1"/>
  <c r="W568" i="2" s="1"/>
  <c r="I1401" i="1"/>
  <c r="I1402" i="1"/>
  <c r="I1403" i="1"/>
  <c r="I1404" i="1"/>
  <c r="W569" i="2" s="1"/>
  <c r="I1405" i="1"/>
  <c r="I1406" i="1"/>
  <c r="W570" i="2" s="1"/>
  <c r="I1407" i="1"/>
  <c r="I1408" i="1"/>
  <c r="W571" i="2" s="1"/>
  <c r="I1409" i="1"/>
  <c r="I1410" i="1"/>
  <c r="W572" i="2" s="1"/>
  <c r="I1411" i="1"/>
  <c r="W573" i="2" s="1"/>
  <c r="I1412" i="1"/>
  <c r="I1413" i="1"/>
  <c r="W574" i="2" s="1"/>
  <c r="I1414" i="1"/>
  <c r="I1415" i="1"/>
  <c r="W575" i="2" s="1"/>
  <c r="I1416" i="1"/>
  <c r="I1417" i="1"/>
  <c r="I1418" i="1"/>
  <c r="I1419" i="1"/>
  <c r="W576" i="2" s="1"/>
  <c r="I1420" i="1"/>
  <c r="I1421" i="1"/>
  <c r="I1422" i="1"/>
  <c r="I1423" i="1"/>
  <c r="W578" i="2" s="1"/>
  <c r="I1424" i="1"/>
  <c r="I1425" i="1"/>
  <c r="W579" i="2" s="1"/>
  <c r="I1426" i="1"/>
  <c r="W580" i="2" s="1"/>
  <c r="I1427" i="1"/>
  <c r="W581" i="2" s="1"/>
  <c r="I1428" i="1"/>
  <c r="W582" i="2" s="1"/>
  <c r="I1429" i="1"/>
  <c r="I1430" i="1"/>
  <c r="W583" i="2" s="1"/>
  <c r="I1431" i="1"/>
  <c r="W584" i="2" s="1"/>
  <c r="I1432" i="1"/>
  <c r="I1433" i="1"/>
  <c r="I1434" i="1"/>
  <c r="I1435" i="1"/>
  <c r="W585" i="2" s="1"/>
  <c r="I1436" i="1"/>
  <c r="I1437" i="1"/>
  <c r="I1438" i="1"/>
  <c r="W586" i="2" s="1"/>
  <c r="I1439" i="1"/>
  <c r="I1440" i="1"/>
  <c r="I1441" i="1"/>
  <c r="I1442" i="1"/>
  <c r="W587" i="2" s="1"/>
  <c r="I1443" i="1"/>
  <c r="I1444" i="1"/>
  <c r="W588" i="2" s="1"/>
  <c r="I1445" i="1"/>
  <c r="I1446" i="1"/>
  <c r="I1447" i="1"/>
  <c r="W590" i="2" s="1"/>
  <c r="I1448" i="1"/>
  <c r="I1449" i="1"/>
  <c r="I1450" i="1"/>
  <c r="I1451" i="1"/>
  <c r="W591" i="2" s="1"/>
  <c r="I1452" i="1"/>
  <c r="I1453" i="1"/>
  <c r="W592" i="2" s="1"/>
  <c r="I1454" i="1"/>
  <c r="W593" i="2" s="1"/>
  <c r="I1455" i="1"/>
  <c r="I1456" i="1"/>
  <c r="W594" i="2" s="1"/>
  <c r="I1457" i="1"/>
  <c r="I1458" i="1"/>
  <c r="I1459" i="1"/>
  <c r="I1460" i="1"/>
  <c r="W595" i="2" s="1"/>
  <c r="I1461" i="1"/>
  <c r="I1462" i="1"/>
  <c r="I1463" i="1"/>
  <c r="W596" i="2" s="1"/>
  <c r="I1464" i="1"/>
  <c r="I1465" i="1"/>
  <c r="W597" i="2" s="1"/>
  <c r="I1466" i="1"/>
  <c r="I1467" i="1"/>
  <c r="I1468" i="1"/>
  <c r="I1469" i="1"/>
  <c r="W598" i="2" s="1"/>
  <c r="I1470" i="1"/>
  <c r="I1471" i="1"/>
  <c r="I1472" i="1"/>
  <c r="I1473" i="1"/>
  <c r="W599" i="2" s="1"/>
  <c r="I1474" i="1"/>
  <c r="I1475" i="1"/>
  <c r="I1476" i="1"/>
  <c r="I1477" i="1"/>
  <c r="W600" i="2" s="1"/>
  <c r="I1478" i="1"/>
  <c r="I1479" i="1"/>
  <c r="I1480" i="1"/>
  <c r="I1481" i="1"/>
  <c r="W602" i="2" s="1"/>
  <c r="I1482" i="1"/>
  <c r="I1483" i="1"/>
  <c r="I1484" i="1"/>
  <c r="I1485" i="1"/>
  <c r="W603" i="2" s="1"/>
  <c r="I1486" i="1"/>
  <c r="I1487" i="1"/>
  <c r="I1488" i="1"/>
  <c r="I1489" i="1"/>
  <c r="W604" i="2" s="1"/>
  <c r="I1490" i="1"/>
  <c r="W605" i="2" s="1"/>
  <c r="I1491" i="1"/>
  <c r="W606" i="2" s="1"/>
  <c r="I1492" i="1"/>
  <c r="I1493" i="1"/>
  <c r="I1494" i="1"/>
  <c r="I1495" i="1"/>
  <c r="W607" i="2" s="1"/>
  <c r="I1496" i="1"/>
  <c r="I1497" i="1"/>
  <c r="I1498" i="1"/>
  <c r="W608" i="2" s="1"/>
  <c r="I1499" i="1"/>
  <c r="I1500" i="1"/>
  <c r="W609" i="2" s="1"/>
  <c r="I1501" i="1"/>
  <c r="W610" i="2" s="1"/>
  <c r="I1502" i="1"/>
  <c r="W611" i="2" s="1"/>
  <c r="I1503" i="1"/>
  <c r="I1504" i="1"/>
  <c r="W612" i="2" s="1"/>
  <c r="I1505" i="1"/>
  <c r="I1506" i="1"/>
  <c r="I1507" i="1"/>
  <c r="I1508" i="1"/>
  <c r="I1509" i="1"/>
  <c r="I1510" i="1"/>
  <c r="W614" i="2" s="1"/>
  <c r="I1511" i="1"/>
  <c r="I1512" i="1"/>
  <c r="I1513" i="1"/>
  <c r="I1514" i="1"/>
  <c r="W615" i="2" s="1"/>
  <c r="I1515" i="1"/>
  <c r="W616" i="2" s="1"/>
  <c r="I1516" i="1"/>
  <c r="I1517" i="1"/>
  <c r="I1518" i="1"/>
  <c r="I1519" i="1"/>
  <c r="W617" i="2" s="1"/>
  <c r="I1520" i="1"/>
  <c r="I1521" i="1"/>
  <c r="W618" i="2" s="1"/>
  <c r="I1522" i="1"/>
  <c r="I1523" i="1"/>
  <c r="W619" i="2" s="1"/>
  <c r="I1524" i="1"/>
  <c r="I1525" i="1"/>
  <c r="I1526" i="1"/>
  <c r="I1527" i="1"/>
  <c r="W620" i="2" s="1"/>
  <c r="I1528" i="1"/>
  <c r="I1529" i="1"/>
  <c r="W621" i="2" s="1"/>
  <c r="I1530" i="1"/>
  <c r="W622" i="2" s="1"/>
  <c r="I1531" i="1"/>
  <c r="W623" i="2" s="1"/>
  <c r="I1532" i="1"/>
  <c r="I1533" i="1"/>
  <c r="I1534" i="1"/>
  <c r="W624" i="2" s="1"/>
  <c r="I1535" i="1"/>
  <c r="I1536" i="1"/>
  <c r="I1537" i="1"/>
  <c r="I1538" i="1"/>
  <c r="W625" i="2" s="1"/>
  <c r="I1539" i="1"/>
  <c r="I1540" i="1"/>
  <c r="W626" i="2" s="1"/>
  <c r="I1541" i="1"/>
  <c r="I1542" i="1"/>
  <c r="I1543" i="1"/>
  <c r="W627" i="2" s="1"/>
  <c r="I1544" i="1"/>
  <c r="I1545" i="1"/>
  <c r="I1546" i="1"/>
  <c r="W628" i="2" s="1"/>
  <c r="I1547" i="1"/>
  <c r="W629" i="2" s="1"/>
  <c r="I1548" i="1"/>
  <c r="I1549" i="1"/>
  <c r="W630" i="2" s="1"/>
  <c r="I1550" i="1"/>
  <c r="I1551" i="1"/>
  <c r="I1552" i="1"/>
  <c r="W631" i="2" s="1"/>
  <c r="I1553" i="1"/>
  <c r="I1554" i="1"/>
  <c r="W632" i="2" s="1"/>
  <c r="I1555" i="1"/>
  <c r="W633" i="2" s="1"/>
  <c r="I1556" i="1"/>
  <c r="I1557" i="1"/>
  <c r="W634" i="2" s="1"/>
  <c r="I1558" i="1"/>
  <c r="I1559" i="1"/>
  <c r="I1560" i="1"/>
  <c r="I1561" i="1"/>
  <c r="W635" i="2" s="1"/>
  <c r="I1562" i="1"/>
  <c r="I1563" i="1"/>
  <c r="I1564" i="1"/>
  <c r="I1565" i="1"/>
  <c r="W636" i="2" s="1"/>
  <c r="I1566" i="1"/>
  <c r="I1567" i="1"/>
  <c r="I1568" i="1"/>
  <c r="I1569" i="1"/>
  <c r="W638" i="2" s="1"/>
  <c r="I1570" i="1"/>
  <c r="I1571" i="1"/>
  <c r="I1572" i="1"/>
  <c r="W639" i="2" s="1"/>
  <c r="I1573" i="1"/>
  <c r="W640" i="2" s="1"/>
  <c r="I1574" i="1"/>
  <c r="I1575" i="1"/>
  <c r="I1576" i="1"/>
  <c r="W641" i="2" s="1"/>
  <c r="I1577" i="1"/>
  <c r="I1578" i="1"/>
  <c r="I1579" i="1"/>
  <c r="W642" i="2" s="1"/>
  <c r="I1580" i="1"/>
  <c r="I1581" i="1"/>
  <c r="I1582" i="1"/>
  <c r="W643" i="2" s="1"/>
  <c r="I1583" i="1"/>
  <c r="I1584" i="1"/>
  <c r="I1585" i="1"/>
  <c r="W644" i="2" s="1"/>
  <c r="I1586" i="1"/>
  <c r="W645" i="2" s="1"/>
  <c r="I1587" i="1"/>
  <c r="W646" i="2" s="1"/>
  <c r="I1588" i="1"/>
  <c r="I1589" i="1"/>
  <c r="W647" i="2" s="1"/>
  <c r="I1590" i="1"/>
  <c r="I1591" i="1"/>
  <c r="I1592" i="1"/>
  <c r="I1593" i="1"/>
  <c r="W650" i="2" s="1"/>
  <c r="I1594" i="1"/>
  <c r="I1595" i="1"/>
  <c r="I1596" i="1"/>
  <c r="I1597" i="1"/>
  <c r="W651" i="2" s="1"/>
  <c r="I1598" i="1"/>
  <c r="I1599" i="1"/>
  <c r="I1600" i="1"/>
  <c r="I1601" i="1"/>
  <c r="W652" i="2" s="1"/>
  <c r="I1602" i="1"/>
  <c r="I1603" i="1"/>
  <c r="I1604" i="1"/>
  <c r="W653" i="2" s="1"/>
  <c r="I1605" i="1"/>
  <c r="I1606" i="1"/>
  <c r="W654" i="2" s="1"/>
  <c r="I1607" i="1"/>
  <c r="I1608" i="1"/>
  <c r="I1609" i="1"/>
  <c r="W655" i="2" s="1"/>
  <c r="I1610" i="1"/>
  <c r="I1611" i="1"/>
  <c r="W656" i="2" s="1"/>
  <c r="I1612" i="1"/>
  <c r="W657" i="2" s="1"/>
  <c r="I1613" i="1"/>
  <c r="I1614" i="1"/>
  <c r="I1615" i="1"/>
  <c r="I1616" i="1"/>
  <c r="W658" i="2" s="1"/>
  <c r="I1617" i="1"/>
  <c r="I1618" i="1"/>
  <c r="I1619" i="1"/>
  <c r="W659" i="2" s="1"/>
  <c r="I1620" i="1"/>
  <c r="I1621" i="1"/>
  <c r="W660" i="2" s="1"/>
  <c r="I1622" i="1"/>
  <c r="W661" i="2" s="1"/>
  <c r="I1623" i="1"/>
  <c r="I1624" i="1"/>
  <c r="I1625" i="1"/>
  <c r="W662" i="2" s="1"/>
  <c r="I1626" i="1"/>
  <c r="I1627" i="1"/>
  <c r="I1628" i="1"/>
  <c r="I1629" i="1"/>
  <c r="W663" i="2" s="1"/>
  <c r="I1630" i="1"/>
  <c r="I1631" i="1"/>
  <c r="I1632" i="1"/>
  <c r="W664" i="2" s="1"/>
  <c r="I1633" i="1"/>
  <c r="I1634" i="1"/>
  <c r="I1635" i="1"/>
  <c r="W665" i="2" s="1"/>
  <c r="I1636" i="1"/>
  <c r="I1637" i="1"/>
  <c r="I1638" i="1"/>
  <c r="W666" i="2" s="1"/>
  <c r="I1639" i="1"/>
  <c r="I1640" i="1"/>
  <c r="W667" i="2" s="1"/>
  <c r="I1641" i="1"/>
  <c r="W668" i="2" s="1"/>
  <c r="I1642" i="1"/>
  <c r="W669" i="2" s="1"/>
  <c r="I1643" i="1"/>
  <c r="I1644" i="1"/>
  <c r="I1645" i="1"/>
  <c r="W670" i="2" s="1"/>
  <c r="I1646" i="1"/>
  <c r="I1647" i="1"/>
  <c r="I1648" i="1"/>
  <c r="W671" i="2" s="1"/>
  <c r="I1649" i="1"/>
  <c r="I1650" i="1"/>
  <c r="I1651" i="1"/>
  <c r="I1652" i="1"/>
  <c r="I1653" i="1"/>
  <c r="I1654" i="1"/>
  <c r="I1655" i="1"/>
  <c r="I1656" i="1"/>
  <c r="I1657" i="1"/>
  <c r="W674" i="2" s="1"/>
  <c r="I1658" i="1"/>
  <c r="I1659" i="1"/>
  <c r="I1660" i="1"/>
  <c r="I1661" i="1"/>
  <c r="W675" i="2" s="1"/>
  <c r="I1662" i="1"/>
  <c r="I1663" i="1"/>
  <c r="I1664" i="1"/>
  <c r="I1665" i="1"/>
  <c r="W676" i="2" s="1"/>
  <c r="I1666" i="1"/>
  <c r="I1667" i="1"/>
  <c r="I1668" i="1"/>
  <c r="W677" i="2" s="1"/>
  <c r="I1669" i="1"/>
  <c r="I1670" i="1"/>
  <c r="I1671" i="1"/>
  <c r="I1672" i="1"/>
  <c r="W678" i="2" s="1"/>
  <c r="I1673" i="1"/>
  <c r="I1674" i="1"/>
  <c r="I1675" i="1"/>
  <c r="W679" i="2" s="1"/>
  <c r="I1676" i="1"/>
  <c r="I1677" i="1"/>
  <c r="I1678" i="1"/>
  <c r="I1679" i="1"/>
  <c r="W680" i="2" s="1"/>
  <c r="I1680" i="1"/>
  <c r="I1681" i="1"/>
  <c r="I1682" i="1"/>
  <c r="I1683" i="1"/>
  <c r="W681" i="2" s="1"/>
  <c r="I1684" i="1"/>
  <c r="I1685" i="1"/>
  <c r="I1686" i="1"/>
  <c r="W682" i="2" s="1"/>
  <c r="I1687" i="1"/>
  <c r="I1688" i="1"/>
  <c r="W683" i="2" s="1"/>
  <c r="I1689" i="1"/>
  <c r="I1690" i="1"/>
  <c r="I1691" i="1"/>
  <c r="I1692" i="1"/>
  <c r="I1693" i="1"/>
  <c r="I1694" i="1"/>
  <c r="W685" i="2" s="1"/>
  <c r="I1695" i="1"/>
  <c r="I1696" i="1"/>
  <c r="I1697" i="1"/>
  <c r="W686" i="2" s="1"/>
  <c r="I1698" i="1"/>
  <c r="W687" i="2" s="1"/>
  <c r="I1699" i="1"/>
  <c r="I1700" i="1"/>
  <c r="W688" i="2" s="1"/>
  <c r="I1701" i="1"/>
  <c r="W689" i="2" s="1"/>
  <c r="I1702" i="1"/>
  <c r="W690" i="2" s="1"/>
  <c r="I1703" i="1"/>
  <c r="I1704" i="1"/>
  <c r="I1705" i="1"/>
  <c r="W691" i="2" s="1"/>
  <c r="I1706" i="1"/>
  <c r="I1707" i="1"/>
  <c r="I1708" i="1"/>
  <c r="I1709" i="1"/>
  <c r="W692" i="2" s="1"/>
  <c r="I1710" i="1"/>
  <c r="W693" i="2" s="1"/>
  <c r="I1711" i="1"/>
  <c r="I1712" i="1"/>
  <c r="I1713" i="1"/>
  <c r="I1714" i="1"/>
  <c r="W694" i="2" s="1"/>
  <c r="I1715" i="1"/>
  <c r="I1716" i="1"/>
  <c r="W695" i="2" s="1"/>
  <c r="I1717" i="1"/>
  <c r="I1718" i="1"/>
  <c r="I1719" i="1"/>
  <c r="I1720" i="1"/>
  <c r="I1721" i="1"/>
  <c r="I1722" i="1"/>
  <c r="I1723" i="1"/>
  <c r="W698" i="2" s="1"/>
  <c r="I1724" i="1"/>
  <c r="I1725" i="1"/>
  <c r="I1726" i="1"/>
  <c r="I1727" i="1"/>
  <c r="W699" i="2" s="1"/>
  <c r="I1728" i="1"/>
  <c r="I1729" i="1"/>
  <c r="I1730" i="1"/>
  <c r="I1731" i="1"/>
  <c r="W700" i="2" s="1"/>
  <c r="I1732" i="1"/>
  <c r="W701" i="2" s="1"/>
  <c r="I1733" i="1"/>
  <c r="I1734" i="1"/>
  <c r="I1735" i="1"/>
  <c r="W702" i="2" s="1"/>
  <c r="I1736" i="1"/>
  <c r="I1737" i="1"/>
  <c r="W703" i="2" s="1"/>
  <c r="I1738" i="1"/>
  <c r="I1739" i="1"/>
  <c r="I1740" i="1"/>
  <c r="I1741" i="1"/>
  <c r="W704" i="2" s="1"/>
  <c r="I1742" i="1"/>
  <c r="W705" i="2" s="1"/>
  <c r="I1743" i="1"/>
  <c r="W706" i="2" s="1"/>
  <c r="I1744" i="1"/>
  <c r="I1745" i="1"/>
  <c r="W707" i="2" s="1"/>
  <c r="I1746" i="1"/>
  <c r="I1747" i="1"/>
  <c r="I1748" i="1"/>
  <c r="I1749" i="1"/>
  <c r="I1750" i="1"/>
  <c r="I1751" i="1"/>
  <c r="W710" i="2" s="1"/>
  <c r="I1752" i="1"/>
  <c r="I1753" i="1"/>
  <c r="I1754" i="1"/>
  <c r="I1755" i="1"/>
  <c r="W711" i="2" s="1"/>
  <c r="I1756" i="1"/>
  <c r="I1757" i="1"/>
  <c r="I1758" i="1"/>
  <c r="I1759" i="1"/>
  <c r="W712" i="2" s="1"/>
  <c r="I1760" i="1"/>
  <c r="I1761" i="1"/>
  <c r="W713" i="2" s="1"/>
  <c r="I1762" i="1"/>
  <c r="W714" i="2" s="1"/>
  <c r="I1763" i="1"/>
  <c r="I1764" i="1"/>
  <c r="I1765" i="1"/>
  <c r="I1766" i="1"/>
  <c r="W715" i="2" s="1"/>
  <c r="I1767" i="1"/>
  <c r="I1768" i="1"/>
  <c r="I1769" i="1"/>
  <c r="W716" i="2" s="1"/>
  <c r="I1770" i="1"/>
  <c r="I1771" i="1"/>
  <c r="I1772" i="1"/>
  <c r="I1773" i="1"/>
  <c r="W717" i="2" s="1"/>
  <c r="I1774" i="1"/>
  <c r="I1775" i="1"/>
  <c r="I1776" i="1"/>
  <c r="I1777" i="1"/>
  <c r="W718" i="2" s="1"/>
  <c r="I1778" i="1"/>
  <c r="I1779" i="1"/>
  <c r="W719" i="2" s="1"/>
  <c r="I1780" i="1"/>
  <c r="I1781" i="1"/>
  <c r="I1782" i="1"/>
  <c r="I1783" i="1"/>
  <c r="I1784" i="1"/>
  <c r="I1785" i="1"/>
  <c r="I1786" i="1"/>
  <c r="W722" i="2" s="1"/>
  <c r="I1787" i="1"/>
  <c r="I1788" i="1"/>
  <c r="I1789" i="1"/>
  <c r="I1790" i="1"/>
  <c r="W723" i="2" s="1"/>
  <c r="I1791" i="1"/>
  <c r="I1792" i="1"/>
  <c r="W724" i="2" s="1"/>
  <c r="I1793" i="1"/>
  <c r="I1794" i="1"/>
  <c r="W725" i="2" s="1"/>
  <c r="I1795" i="1"/>
  <c r="W726" i="2" s="1"/>
  <c r="I1796" i="1"/>
  <c r="I1797" i="1"/>
  <c r="W727" i="2" s="1"/>
  <c r="I1798" i="1"/>
  <c r="I1799" i="1"/>
  <c r="I1800" i="1"/>
  <c r="I1801" i="1"/>
  <c r="W729" i="2" s="1"/>
  <c r="I1802" i="1"/>
  <c r="I1803" i="1"/>
  <c r="I1804" i="1"/>
  <c r="W730" i="2" s="1"/>
  <c r="I1805" i="1"/>
  <c r="I1806" i="1"/>
  <c r="W731" i="2" s="1"/>
  <c r="I1807" i="1"/>
  <c r="I1808" i="1"/>
  <c r="I1809" i="1"/>
  <c r="I1810" i="1"/>
  <c r="I1811" i="1"/>
  <c r="I1812" i="1"/>
  <c r="I1813" i="1"/>
  <c r="W734" i="2" s="1"/>
  <c r="I1814" i="1"/>
  <c r="I1815" i="1"/>
  <c r="W735" i="2" s="1"/>
  <c r="I1816" i="1"/>
  <c r="I1817" i="1"/>
  <c r="I1818" i="1"/>
  <c r="W736" i="2" s="1"/>
  <c r="I1819" i="1"/>
  <c r="I1820" i="1"/>
  <c r="W737" i="2" s="1"/>
  <c r="I1821" i="1"/>
  <c r="I1822" i="1"/>
  <c r="I1823" i="1"/>
  <c r="W738" i="2" s="1"/>
  <c r="I1824" i="1"/>
  <c r="I1825" i="1"/>
  <c r="W739" i="2" s="1"/>
  <c r="I1826" i="1"/>
  <c r="I1827" i="1"/>
  <c r="I1828" i="1"/>
  <c r="W740" i="2" s="1"/>
  <c r="I1829" i="1"/>
  <c r="W741" i="2" s="1"/>
  <c r="I1830" i="1"/>
  <c r="I1831" i="1"/>
  <c r="I1832" i="1"/>
  <c r="I1833" i="1"/>
  <c r="W742" i="2" s="1"/>
  <c r="I1834" i="1"/>
  <c r="I1835" i="1"/>
  <c r="I1836" i="1"/>
  <c r="I1837" i="1"/>
  <c r="W743" i="2" s="1"/>
  <c r="I1838" i="1"/>
  <c r="I1839" i="1"/>
  <c r="I1840" i="1"/>
  <c r="I1841" i="1"/>
  <c r="I1842" i="1"/>
  <c r="I1843" i="1"/>
  <c r="I1844" i="1"/>
  <c r="I1845" i="1"/>
  <c r="I1846" i="1"/>
  <c r="W746" i="2" s="1"/>
  <c r="I1847" i="1"/>
  <c r="I1848" i="1"/>
  <c r="I1849" i="1"/>
  <c r="I1850" i="1"/>
  <c r="W747" i="2" s="1"/>
  <c r="I1851" i="1"/>
  <c r="I1852" i="1"/>
  <c r="W748" i="2" s="1"/>
  <c r="I1853" i="1"/>
  <c r="W749" i="2" s="1"/>
  <c r="I1854" i="1"/>
  <c r="I1855" i="1"/>
  <c r="W750" i="2" s="1"/>
  <c r="I1856" i="1"/>
  <c r="W751" i="2" s="1"/>
  <c r="I1857" i="1"/>
  <c r="I1858" i="1"/>
  <c r="W752" i="2" s="1"/>
  <c r="I1859" i="1"/>
  <c r="I1860" i="1"/>
  <c r="I1861" i="1"/>
  <c r="W753" i="2" s="1"/>
  <c r="I1862" i="1"/>
  <c r="W754" i="2" s="1"/>
  <c r="I1863" i="1"/>
  <c r="I1864" i="1"/>
  <c r="I1865" i="1"/>
  <c r="I1866" i="1"/>
  <c r="W755" i="2" s="1"/>
  <c r="I1867" i="1"/>
  <c r="I1868" i="1"/>
  <c r="I1869" i="1"/>
  <c r="I1870" i="1"/>
  <c r="I1871" i="1"/>
  <c r="I1872" i="1"/>
  <c r="I1873" i="1"/>
  <c r="I1874" i="1"/>
  <c r="W757" i="2" s="1"/>
  <c r="I1875" i="1"/>
  <c r="W758" i="2" s="1"/>
  <c r="I1876" i="1"/>
  <c r="W759" i="2" s="1"/>
  <c r="I1877" i="1"/>
  <c r="I1878" i="1"/>
  <c r="W760" i="2" s="1"/>
  <c r="I1879" i="1"/>
  <c r="I1880" i="1"/>
  <c r="I1881" i="1"/>
  <c r="I1882" i="1"/>
  <c r="W761" i="2" s="1"/>
  <c r="I1883" i="1"/>
  <c r="W762" i="2" s="1"/>
  <c r="I1884" i="1"/>
  <c r="I1885" i="1"/>
  <c r="I1886" i="1"/>
  <c r="W763" i="2" s="1"/>
  <c r="I1887" i="1"/>
  <c r="I1888" i="1"/>
  <c r="W764" i="2" s="1"/>
  <c r="I1889" i="1"/>
  <c r="I1890" i="1"/>
  <c r="W765" i="2" s="1"/>
  <c r="I1891" i="1"/>
  <c r="I1892" i="1"/>
  <c r="I1893" i="1"/>
  <c r="W766" i="2" s="1"/>
  <c r="I1894" i="1"/>
  <c r="I1895" i="1"/>
  <c r="I1896" i="1"/>
  <c r="I1897" i="1"/>
  <c r="W767" i="2" s="1"/>
  <c r="I1898" i="1"/>
  <c r="I1899" i="1"/>
  <c r="I1900" i="1"/>
  <c r="I1901" i="1"/>
  <c r="I1902" i="1"/>
  <c r="I1903" i="1"/>
  <c r="I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2" i="2"/>
  <c r="F3" i="2"/>
  <c r="F4" i="2"/>
  <c r="F5" i="2"/>
  <c r="F6" i="2"/>
  <c r="F8" i="2"/>
  <c r="F7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J2" i="1"/>
  <c r="J3" i="1"/>
  <c r="J4" i="1"/>
  <c r="J5" i="1"/>
  <c r="J6" i="1"/>
  <c r="J7" i="1"/>
  <c r="J8" i="1"/>
  <c r="J9" i="1"/>
  <c r="J10" i="1"/>
  <c r="S5" i="2" s="1"/>
  <c r="R5" i="2" s="1"/>
  <c r="J11" i="1"/>
  <c r="J12" i="1"/>
  <c r="J13" i="1"/>
  <c r="J14" i="1"/>
  <c r="S7" i="2" s="1"/>
  <c r="R7" i="2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S14" i="2" s="1"/>
  <c r="R14" i="2" s="1"/>
  <c r="V14" i="2" s="1"/>
  <c r="J33" i="1"/>
  <c r="J34" i="1"/>
  <c r="J35" i="1"/>
  <c r="J36" i="1"/>
  <c r="J37" i="1"/>
  <c r="J38" i="1"/>
  <c r="J39" i="1"/>
  <c r="J40" i="1"/>
  <c r="S17" i="2" s="1"/>
  <c r="R17" i="2" s="1"/>
  <c r="J41" i="1"/>
  <c r="J42" i="1"/>
  <c r="J43" i="1"/>
  <c r="J44" i="1"/>
  <c r="J45" i="1"/>
  <c r="J46" i="1"/>
  <c r="J47" i="1"/>
  <c r="J48" i="1"/>
  <c r="S20" i="2" s="1"/>
  <c r="R20" i="2" s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S26" i="2" s="1"/>
  <c r="R26" i="2" s="1"/>
  <c r="V26" i="2" s="1"/>
  <c r="J67" i="1"/>
  <c r="J68" i="1"/>
  <c r="J69" i="1"/>
  <c r="J70" i="1"/>
  <c r="S28" i="2" s="1"/>
  <c r="R28" i="2" s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S37" i="2" s="1"/>
  <c r="R37" i="2" s="1"/>
  <c r="J96" i="1"/>
  <c r="S38" i="2" s="1"/>
  <c r="R38" i="2" s="1"/>
  <c r="J97" i="1"/>
  <c r="J98" i="1"/>
  <c r="J99" i="1"/>
  <c r="J100" i="1"/>
  <c r="S40" i="2" s="1"/>
  <c r="R40" i="2" s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S46" i="2" s="1"/>
  <c r="R46" i="2" s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S59" i="2" s="1"/>
  <c r="R59" i="2" s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S74" i="2" s="1"/>
  <c r="R74" i="2" s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S79" i="2" s="1"/>
  <c r="R79" i="2" s="1"/>
  <c r="J213" i="1"/>
  <c r="J214" i="1"/>
  <c r="J215" i="1"/>
  <c r="J216" i="1"/>
  <c r="J217" i="1"/>
  <c r="J218" i="1"/>
  <c r="J219" i="1"/>
  <c r="J220" i="1"/>
  <c r="S82" i="2" s="1"/>
  <c r="R82" i="2" s="1"/>
  <c r="J221" i="1"/>
  <c r="J222" i="1"/>
  <c r="J223" i="1"/>
  <c r="J224" i="1"/>
  <c r="J225" i="1"/>
  <c r="J226" i="1"/>
  <c r="S85" i="2" s="1"/>
  <c r="R85" i="2" s="1"/>
  <c r="J227" i="1"/>
  <c r="J228" i="1"/>
  <c r="J229" i="1"/>
  <c r="J230" i="1"/>
  <c r="J231" i="1"/>
  <c r="S87" i="2" s="1"/>
  <c r="R87" i="2" s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S94" i="2" s="1"/>
  <c r="R94" i="2" s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S103" i="2" s="1"/>
  <c r="R103" i="2" s="1"/>
  <c r="J275" i="1"/>
  <c r="J276" i="1"/>
  <c r="J277" i="1"/>
  <c r="J278" i="1"/>
  <c r="J279" i="1"/>
  <c r="J280" i="1"/>
  <c r="J281" i="1"/>
  <c r="J282" i="1"/>
  <c r="J283" i="1"/>
  <c r="S107" i="2" s="1"/>
  <c r="R107" i="2" s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S113" i="2" s="1"/>
  <c r="R113" i="2" s="1"/>
  <c r="J302" i="1"/>
  <c r="S114" i="2" s="1"/>
  <c r="R114" i="2" s="1"/>
  <c r="J303" i="1"/>
  <c r="J304" i="1"/>
  <c r="J305" i="1"/>
  <c r="J306" i="1"/>
  <c r="J307" i="1"/>
  <c r="J308" i="1"/>
  <c r="J309" i="1"/>
  <c r="J310" i="1"/>
  <c r="J311" i="1"/>
  <c r="J312" i="1"/>
  <c r="J313" i="1"/>
  <c r="J314" i="1"/>
  <c r="S118" i="2" s="1"/>
  <c r="R118" i="2" s="1"/>
  <c r="J315" i="1"/>
  <c r="J316" i="1"/>
  <c r="J317" i="1"/>
  <c r="J318" i="1"/>
  <c r="J319" i="1"/>
  <c r="J320" i="1"/>
  <c r="J321" i="1"/>
  <c r="J322" i="1"/>
  <c r="S121" i="2" s="1"/>
  <c r="R121" i="2" s="1"/>
  <c r="V121" i="2" s="1"/>
  <c r="J323" i="1"/>
  <c r="J324" i="1"/>
  <c r="S122" i="2" s="1"/>
  <c r="R122" i="2" s="1"/>
  <c r="J325" i="1"/>
  <c r="S123" i="2" s="1"/>
  <c r="R123" i="2" s="1"/>
  <c r="J326" i="1"/>
  <c r="S124" i="2" s="1"/>
  <c r="R124" i="2" s="1"/>
  <c r="J327" i="1"/>
  <c r="J328" i="1"/>
  <c r="J329" i="1"/>
  <c r="J330" i="1"/>
  <c r="J331" i="1"/>
  <c r="J332" i="1"/>
  <c r="J333" i="1"/>
  <c r="J334" i="1"/>
  <c r="J335" i="1"/>
  <c r="J336" i="1"/>
  <c r="J337" i="1"/>
  <c r="J338" i="1"/>
  <c r="S128" i="2" s="1"/>
  <c r="R128" i="2" s="1"/>
  <c r="J339" i="1"/>
  <c r="J340" i="1"/>
  <c r="J341" i="1"/>
  <c r="J342" i="1"/>
  <c r="J343" i="1"/>
  <c r="J344" i="1"/>
  <c r="J345" i="1"/>
  <c r="J346" i="1"/>
  <c r="S131" i="2" s="1"/>
  <c r="R131" i="2" s="1"/>
  <c r="J347" i="1"/>
  <c r="J348" i="1"/>
  <c r="J349" i="1"/>
  <c r="J350" i="1"/>
  <c r="J351" i="1"/>
  <c r="J352" i="1"/>
  <c r="J353" i="1"/>
  <c r="J354" i="1"/>
  <c r="J355" i="1"/>
  <c r="J356" i="1"/>
  <c r="J357" i="1"/>
  <c r="J358" i="1"/>
  <c r="S135" i="2" s="1"/>
  <c r="R135" i="2" s="1"/>
  <c r="J359" i="1"/>
  <c r="J360" i="1"/>
  <c r="J361" i="1"/>
  <c r="J362" i="1"/>
  <c r="J363" i="1"/>
  <c r="S137" i="2" s="1"/>
  <c r="R137" i="2" s="1"/>
  <c r="J364" i="1"/>
  <c r="S138" i="2" s="1"/>
  <c r="R138" i="2" s="1"/>
  <c r="J365" i="1"/>
  <c r="J366" i="1"/>
  <c r="J367" i="1"/>
  <c r="J368" i="1"/>
  <c r="J369" i="1"/>
  <c r="S140" i="2" s="1"/>
  <c r="R140" i="2" s="1"/>
  <c r="J370" i="1"/>
  <c r="J371" i="1"/>
  <c r="J372" i="1"/>
  <c r="J373" i="1"/>
  <c r="S142" i="2" s="1"/>
  <c r="R142" i="2" s="1"/>
  <c r="J374" i="1"/>
  <c r="J375" i="1"/>
  <c r="J376" i="1"/>
  <c r="J377" i="1"/>
  <c r="S144" i="2" s="1"/>
  <c r="R144" i="2" s="1"/>
  <c r="J378" i="1"/>
  <c r="J379" i="1"/>
  <c r="J380" i="1"/>
  <c r="J381" i="1"/>
  <c r="J382" i="1"/>
  <c r="S146" i="2" s="1"/>
  <c r="R146" i="2" s="1"/>
  <c r="J383" i="1"/>
  <c r="J384" i="1"/>
  <c r="S147" i="2" s="1"/>
  <c r="R147" i="2" s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S153" i="2" s="1"/>
  <c r="R153" i="2" s="1"/>
  <c r="J401" i="1"/>
  <c r="J402" i="1"/>
  <c r="J403" i="1"/>
  <c r="J404" i="1"/>
  <c r="J405" i="1"/>
  <c r="J406" i="1"/>
  <c r="J407" i="1"/>
  <c r="J408" i="1"/>
  <c r="J409" i="1"/>
  <c r="S157" i="2" s="1"/>
  <c r="R157" i="2" s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S162" i="2" s="1"/>
  <c r="R162" i="2" s="1"/>
  <c r="J425" i="1"/>
  <c r="S163" i="2" s="1"/>
  <c r="R163" i="2" s="1"/>
  <c r="J426" i="1"/>
  <c r="J427" i="1"/>
  <c r="J428" i="1"/>
  <c r="J429" i="1"/>
  <c r="J430" i="1"/>
  <c r="J431" i="1"/>
  <c r="J432" i="1"/>
  <c r="J433" i="1"/>
  <c r="J434" i="1"/>
  <c r="J435" i="1"/>
  <c r="J436" i="1"/>
  <c r="S167" i="2" s="1"/>
  <c r="R167" i="2" s="1"/>
  <c r="J437" i="1"/>
  <c r="J438" i="1"/>
  <c r="J439" i="1"/>
  <c r="J440" i="1"/>
  <c r="S169" i="2" s="1"/>
  <c r="R169" i="2" s="1"/>
  <c r="J441" i="1"/>
  <c r="J442" i="1"/>
  <c r="J443" i="1"/>
  <c r="J444" i="1"/>
  <c r="J445" i="1"/>
  <c r="J446" i="1"/>
  <c r="J447" i="1"/>
  <c r="J448" i="1"/>
  <c r="J449" i="1"/>
  <c r="J450" i="1"/>
  <c r="S173" i="2" s="1"/>
  <c r="R173" i="2" s="1"/>
  <c r="J451" i="1"/>
  <c r="J452" i="1"/>
  <c r="J453" i="1"/>
  <c r="S175" i="2" s="1"/>
  <c r="R175" i="2" s="1"/>
  <c r="J454" i="1"/>
  <c r="S176" i="2" s="1"/>
  <c r="R176" i="2" s="1"/>
  <c r="J455" i="1"/>
  <c r="J456" i="1"/>
  <c r="S177" i="2" s="1"/>
  <c r="R177" i="2" s="1"/>
  <c r="J457" i="1"/>
  <c r="J458" i="1"/>
  <c r="J459" i="1"/>
  <c r="J460" i="1"/>
  <c r="J461" i="1"/>
  <c r="J462" i="1"/>
  <c r="J463" i="1"/>
  <c r="J464" i="1"/>
  <c r="J465" i="1"/>
  <c r="S180" i="2" s="1"/>
  <c r="R180" i="2" s="1"/>
  <c r="J466" i="1"/>
  <c r="J467" i="1"/>
  <c r="J468" i="1"/>
  <c r="J469" i="1"/>
  <c r="J470" i="1"/>
  <c r="S182" i="2" s="1"/>
  <c r="R182" i="2" s="1"/>
  <c r="J471" i="1"/>
  <c r="S183" i="2" s="1"/>
  <c r="R183" i="2" s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S189" i="2" s="1"/>
  <c r="R189" i="2" s="1"/>
  <c r="J489" i="1"/>
  <c r="J490" i="1"/>
  <c r="S190" i="2" s="1"/>
  <c r="R190" i="2" s="1"/>
  <c r="J491" i="1"/>
  <c r="J492" i="1"/>
  <c r="J493" i="1"/>
  <c r="J494" i="1"/>
  <c r="J495" i="1"/>
  <c r="J496" i="1"/>
  <c r="J497" i="1"/>
  <c r="J498" i="1"/>
  <c r="J499" i="1"/>
  <c r="S193" i="2" s="1"/>
  <c r="R193" i="2" s="1"/>
  <c r="J500" i="1"/>
  <c r="J501" i="1"/>
  <c r="J502" i="1"/>
  <c r="J503" i="1"/>
  <c r="J504" i="1"/>
  <c r="J505" i="1"/>
  <c r="J506" i="1"/>
  <c r="S196" i="2" s="1"/>
  <c r="R196" i="2" s="1"/>
  <c r="J507" i="1"/>
  <c r="J508" i="1"/>
  <c r="J509" i="1"/>
  <c r="J510" i="1"/>
  <c r="J511" i="1"/>
  <c r="J512" i="1"/>
  <c r="J513" i="1"/>
  <c r="S199" i="2" s="1"/>
  <c r="R199" i="2" s="1"/>
  <c r="J514" i="1"/>
  <c r="J515" i="1"/>
  <c r="J516" i="1"/>
  <c r="J517" i="1"/>
  <c r="J518" i="1"/>
  <c r="J519" i="1"/>
  <c r="J520" i="1"/>
  <c r="S202" i="2" s="1"/>
  <c r="R202" i="2" s="1"/>
  <c r="J521" i="1"/>
  <c r="J522" i="1"/>
  <c r="J523" i="1"/>
  <c r="J524" i="1"/>
  <c r="J525" i="1"/>
  <c r="J526" i="1"/>
  <c r="J527" i="1"/>
  <c r="S205" i="2" s="1"/>
  <c r="R205" i="2" s="1"/>
  <c r="V205" i="2" s="1"/>
  <c r="J528" i="1"/>
  <c r="J529" i="1"/>
  <c r="J530" i="1"/>
  <c r="S207" i="2" s="1"/>
  <c r="R207" i="2" s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S218" i="2" s="1"/>
  <c r="R218" i="2" s="1"/>
  <c r="J564" i="1"/>
  <c r="J565" i="1"/>
  <c r="J566" i="1"/>
  <c r="J567" i="1"/>
  <c r="J568" i="1"/>
  <c r="J569" i="1"/>
  <c r="S221" i="2" s="1"/>
  <c r="R221" i="2" s="1"/>
  <c r="J570" i="1"/>
  <c r="J571" i="1"/>
  <c r="J572" i="1"/>
  <c r="J573" i="1"/>
  <c r="J574" i="1"/>
  <c r="J575" i="1"/>
  <c r="S224" i="2" s="1"/>
  <c r="R224" i="2" s="1"/>
  <c r="J576" i="1"/>
  <c r="S225" i="2" s="1"/>
  <c r="R225" i="2" s="1"/>
  <c r="J577" i="1"/>
  <c r="J578" i="1"/>
  <c r="J579" i="1"/>
  <c r="J580" i="1"/>
  <c r="J581" i="1"/>
  <c r="J582" i="1"/>
  <c r="J583" i="1"/>
  <c r="J584" i="1"/>
  <c r="J585" i="1"/>
  <c r="J586" i="1"/>
  <c r="J587" i="1"/>
  <c r="S229" i="2" s="1"/>
  <c r="R229" i="2" s="1"/>
  <c r="V229" i="2" s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S234" i="2" s="1"/>
  <c r="R234" i="2" s="1"/>
  <c r="J604" i="1"/>
  <c r="J605" i="1"/>
  <c r="J606" i="1"/>
  <c r="J607" i="1"/>
  <c r="S236" i="2" s="1"/>
  <c r="R236" i="2" s="1"/>
  <c r="J608" i="1"/>
  <c r="J609" i="1"/>
  <c r="J610" i="1"/>
  <c r="J611" i="1"/>
  <c r="J612" i="1"/>
  <c r="J613" i="1"/>
  <c r="J614" i="1"/>
  <c r="S239" i="2" s="1"/>
  <c r="R239" i="2" s="1"/>
  <c r="J615" i="1"/>
  <c r="J616" i="1"/>
  <c r="J617" i="1"/>
  <c r="J618" i="1"/>
  <c r="J619" i="1"/>
  <c r="J620" i="1"/>
  <c r="J621" i="1"/>
  <c r="S242" i="2" s="1"/>
  <c r="R242" i="2" s="1"/>
  <c r="J622" i="1"/>
  <c r="S243" i="2" s="1"/>
  <c r="R243" i="2" s="1"/>
  <c r="J623" i="1"/>
  <c r="J624" i="1"/>
  <c r="J625" i="1"/>
  <c r="S244" i="2" s="1"/>
  <c r="R244" i="2" s="1"/>
  <c r="J626" i="1"/>
  <c r="J627" i="1"/>
  <c r="J628" i="1"/>
  <c r="J629" i="1"/>
  <c r="J630" i="1"/>
  <c r="J631" i="1"/>
  <c r="J632" i="1"/>
  <c r="J633" i="1"/>
  <c r="J634" i="1"/>
  <c r="J635" i="1"/>
  <c r="J636" i="1"/>
  <c r="S248" i="2" s="1"/>
  <c r="R248" i="2" s="1"/>
  <c r="J637" i="1"/>
  <c r="J638" i="1"/>
  <c r="J639" i="1"/>
  <c r="J640" i="1"/>
  <c r="J641" i="1"/>
  <c r="J642" i="1"/>
  <c r="J643" i="1"/>
  <c r="S251" i="2" s="1"/>
  <c r="R251" i="2" s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S256" i="2" s="1"/>
  <c r="R256" i="2" s="1"/>
  <c r="J658" i="1"/>
  <c r="S257" i="2" s="1"/>
  <c r="R257" i="2" s="1"/>
  <c r="J659" i="1"/>
  <c r="S258" i="2" s="1"/>
  <c r="R258" i="2" s="1"/>
  <c r="J660" i="1"/>
  <c r="J661" i="1"/>
  <c r="J662" i="1"/>
  <c r="J663" i="1"/>
  <c r="J664" i="1"/>
  <c r="S260" i="2" s="1"/>
  <c r="R260" i="2" s="1"/>
  <c r="J665" i="1"/>
  <c r="S261" i="2" s="1"/>
  <c r="R261" i="2" s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S267" i="2" s="1"/>
  <c r="R267" i="2" s="1"/>
  <c r="J683" i="1"/>
  <c r="J684" i="1"/>
  <c r="J685" i="1"/>
  <c r="J686" i="1"/>
  <c r="J687" i="1"/>
  <c r="J688" i="1"/>
  <c r="J689" i="1"/>
  <c r="J690" i="1"/>
  <c r="J691" i="1"/>
  <c r="J692" i="1"/>
  <c r="S271" i="2" s="1"/>
  <c r="R271" i="2" s="1"/>
  <c r="J693" i="1"/>
  <c r="S272" i="2" s="1"/>
  <c r="R272" i="2" s="1"/>
  <c r="J694" i="1"/>
  <c r="S273" i="2" s="1"/>
  <c r="R273" i="2" s="1"/>
  <c r="J695" i="1"/>
  <c r="J696" i="1"/>
  <c r="J697" i="1"/>
  <c r="J698" i="1"/>
  <c r="J699" i="1"/>
  <c r="J700" i="1"/>
  <c r="J701" i="1"/>
  <c r="J702" i="1"/>
  <c r="J703" i="1"/>
  <c r="J704" i="1"/>
  <c r="J705" i="1"/>
  <c r="J706" i="1"/>
  <c r="S278" i="2" s="1"/>
  <c r="R278" i="2" s="1"/>
  <c r="J707" i="1"/>
  <c r="J708" i="1"/>
  <c r="J709" i="1"/>
  <c r="J710" i="1"/>
  <c r="J711" i="1"/>
  <c r="J712" i="1"/>
  <c r="J713" i="1"/>
  <c r="J714" i="1"/>
  <c r="J715" i="1"/>
  <c r="S282" i="2" s="1"/>
  <c r="R282" i="2" s="1"/>
  <c r="J716" i="1"/>
  <c r="J717" i="1"/>
  <c r="J718" i="1"/>
  <c r="S284" i="2" s="1"/>
  <c r="R284" i="2" s="1"/>
  <c r="J719" i="1"/>
  <c r="J720" i="1"/>
  <c r="J721" i="1"/>
  <c r="J722" i="1"/>
  <c r="J723" i="1"/>
  <c r="S286" i="2" s="1"/>
  <c r="R286" i="2" s="1"/>
  <c r="J724" i="1"/>
  <c r="S287" i="2" s="1"/>
  <c r="R287" i="2" s="1"/>
  <c r="J725" i="1"/>
  <c r="J726" i="1"/>
  <c r="J727" i="1"/>
  <c r="J728" i="1"/>
  <c r="J729" i="1"/>
  <c r="J730" i="1"/>
  <c r="S290" i="2" s="1"/>
  <c r="R290" i="2" s="1"/>
  <c r="J731" i="1"/>
  <c r="J732" i="1"/>
  <c r="S291" i="2" s="1"/>
  <c r="R291" i="2" s="1"/>
  <c r="J733" i="1"/>
  <c r="J734" i="1"/>
  <c r="J735" i="1"/>
  <c r="J736" i="1"/>
  <c r="J737" i="1"/>
  <c r="S293" i="2" s="1"/>
  <c r="R293" i="2" s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S303" i="2" s="1"/>
  <c r="R303" i="2" s="1"/>
  <c r="J770" i="1"/>
  <c r="J771" i="1"/>
  <c r="J772" i="1"/>
  <c r="J773" i="1"/>
  <c r="J774" i="1"/>
  <c r="J775" i="1"/>
  <c r="J776" i="1"/>
  <c r="J777" i="1"/>
  <c r="J778" i="1"/>
  <c r="S306" i="2" s="1"/>
  <c r="R306" i="2" s="1"/>
  <c r="J779" i="1"/>
  <c r="J780" i="1"/>
  <c r="S307" i="2" s="1"/>
  <c r="R307" i="2" s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S315" i="2" s="1"/>
  <c r="R315" i="2" s="1"/>
  <c r="J800" i="1"/>
  <c r="J801" i="1"/>
  <c r="J802" i="1"/>
  <c r="J803" i="1"/>
  <c r="J804" i="1"/>
  <c r="J805" i="1"/>
  <c r="J806" i="1"/>
  <c r="J807" i="1"/>
  <c r="J808" i="1"/>
  <c r="J809" i="1"/>
  <c r="J810" i="1"/>
  <c r="J811" i="1"/>
  <c r="S319" i="2" s="1"/>
  <c r="R319" i="2" s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S328" i="2" s="1"/>
  <c r="R328" i="2" s="1"/>
  <c r="J839" i="1"/>
  <c r="J840" i="1"/>
  <c r="J841" i="1"/>
  <c r="S329" i="2" s="1"/>
  <c r="R329" i="2" s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S333" i="2" s="1"/>
  <c r="R333" i="2" s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S340" i="2" s="1"/>
  <c r="R340" i="2" s="1"/>
  <c r="J873" i="1"/>
  <c r="J874" i="1"/>
  <c r="S341" i="2" s="1"/>
  <c r="R341" i="2" s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S346" i="2" s="1"/>
  <c r="R346" i="2" s="1"/>
  <c r="J888" i="1"/>
  <c r="S347" i="2" s="1"/>
  <c r="R347" i="2" s="1"/>
  <c r="J889" i="1"/>
  <c r="S348" i="2" s="1"/>
  <c r="R348" i="2" s="1"/>
  <c r="J890" i="1"/>
  <c r="J891" i="1"/>
  <c r="J892" i="1"/>
  <c r="J893" i="1"/>
  <c r="J894" i="1"/>
  <c r="J895" i="1"/>
  <c r="J896" i="1"/>
  <c r="J897" i="1"/>
  <c r="J898" i="1"/>
  <c r="J899" i="1"/>
  <c r="S353" i="2" s="1"/>
  <c r="R353" i="2" s="1"/>
  <c r="J900" i="1"/>
  <c r="J901" i="1"/>
  <c r="J902" i="1"/>
  <c r="J903" i="1"/>
  <c r="J904" i="1"/>
  <c r="J905" i="1"/>
  <c r="J906" i="1"/>
  <c r="J907" i="1"/>
  <c r="J908" i="1"/>
  <c r="S356" i="2" s="1"/>
  <c r="R356" i="2" s="1"/>
  <c r="J909" i="1"/>
  <c r="S357" i="2" s="1"/>
  <c r="R357" i="2" s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S366" i="2" s="1"/>
  <c r="R366" i="2" s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S371" i="2" s="1"/>
  <c r="R371" i="2" s="1"/>
  <c r="J952" i="1"/>
  <c r="J953" i="1"/>
  <c r="J954" i="1"/>
  <c r="J955" i="1"/>
  <c r="J956" i="1"/>
  <c r="S373" i="2" s="1"/>
  <c r="R373" i="2" s="1"/>
  <c r="J957" i="1"/>
  <c r="J958" i="1"/>
  <c r="J959" i="1"/>
  <c r="J960" i="1"/>
  <c r="J961" i="1"/>
  <c r="S375" i="2" s="1"/>
  <c r="R375" i="2" s="1"/>
  <c r="J962" i="1"/>
  <c r="S376" i="2" s="1"/>
  <c r="R376" i="2" s="1"/>
  <c r="J963" i="1"/>
  <c r="S377" i="2" s="1"/>
  <c r="R377" i="2" s="1"/>
  <c r="J964" i="1"/>
  <c r="J965" i="1"/>
  <c r="J966" i="1"/>
  <c r="J967" i="1"/>
  <c r="J968" i="1"/>
  <c r="S380" i="2" s="1"/>
  <c r="R380" i="2" s="1"/>
  <c r="J969" i="1"/>
  <c r="J970" i="1"/>
  <c r="J971" i="1"/>
  <c r="J972" i="1"/>
  <c r="J973" i="1"/>
  <c r="S383" i="2" s="1"/>
  <c r="R383" i="2" s="1"/>
  <c r="J974" i="1"/>
  <c r="S384" i="2" s="1"/>
  <c r="R384" i="2" s="1"/>
  <c r="J975" i="1"/>
  <c r="J976" i="1"/>
  <c r="J977" i="1"/>
  <c r="J978" i="1"/>
  <c r="S386" i="2" s="1"/>
  <c r="R386" i="2" s="1"/>
  <c r="J979" i="1"/>
  <c r="S387" i="2" s="1"/>
  <c r="R387" i="2" s="1"/>
  <c r="J980" i="1"/>
  <c r="S388" i="2" s="1"/>
  <c r="R388" i="2" s="1"/>
  <c r="J981" i="1"/>
  <c r="J982" i="1"/>
  <c r="J983" i="1"/>
  <c r="J984" i="1"/>
  <c r="J985" i="1"/>
  <c r="S390" i="2" s="1"/>
  <c r="R390" i="2" s="1"/>
  <c r="J986" i="1"/>
  <c r="J987" i="1"/>
  <c r="J988" i="1"/>
  <c r="J989" i="1"/>
  <c r="S392" i="2" s="1"/>
  <c r="R392" i="2" s="1"/>
  <c r="J990" i="1"/>
  <c r="J991" i="1"/>
  <c r="J992" i="1"/>
  <c r="J993" i="1"/>
  <c r="J994" i="1"/>
  <c r="J995" i="1"/>
  <c r="J996" i="1"/>
  <c r="J997" i="1"/>
  <c r="J998" i="1"/>
  <c r="S396" i="2" s="1"/>
  <c r="R396" i="2" s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S402" i="2" s="1"/>
  <c r="R402" i="2" s="1"/>
  <c r="J1011" i="1"/>
  <c r="J1012" i="1"/>
  <c r="J1013" i="1"/>
  <c r="J1014" i="1"/>
  <c r="J1015" i="1"/>
  <c r="J1016" i="1"/>
  <c r="J1017" i="1"/>
  <c r="J1018" i="1"/>
  <c r="S405" i="2" s="1"/>
  <c r="R405" i="2" s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S413" i="2" s="1"/>
  <c r="R413" i="2" s="1"/>
  <c r="J1042" i="1"/>
  <c r="S414" i="2" s="1"/>
  <c r="R414" i="2" s="1"/>
  <c r="J1043" i="1"/>
  <c r="S415" i="2" s="1"/>
  <c r="R415" i="2" s="1"/>
  <c r="J1044" i="1"/>
  <c r="J1045" i="1"/>
  <c r="J1046" i="1"/>
  <c r="J1047" i="1"/>
  <c r="S417" i="2" s="1"/>
  <c r="R417" i="2" s="1"/>
  <c r="J1048" i="1"/>
  <c r="J1049" i="1"/>
  <c r="J1050" i="1"/>
  <c r="J1051" i="1"/>
  <c r="J1052" i="1"/>
  <c r="S419" i="2" s="1"/>
  <c r="R419" i="2" s="1"/>
  <c r="J1053" i="1"/>
  <c r="J1054" i="1"/>
  <c r="S420" i="2" s="1"/>
  <c r="R420" i="2" s="1"/>
  <c r="J1055" i="1"/>
  <c r="J1056" i="1"/>
  <c r="J1057" i="1"/>
  <c r="J1058" i="1"/>
  <c r="J1059" i="1"/>
  <c r="J1060" i="1"/>
  <c r="J1061" i="1"/>
  <c r="J1062" i="1"/>
  <c r="J1063" i="1"/>
  <c r="J1064" i="1"/>
  <c r="S424" i="2" s="1"/>
  <c r="R424" i="2" s="1"/>
  <c r="J1065" i="1"/>
  <c r="J1066" i="1"/>
  <c r="S425" i="2" s="1"/>
  <c r="R425" i="2" s="1"/>
  <c r="J1067" i="1"/>
  <c r="J1068" i="1"/>
  <c r="S426" i="2" s="1"/>
  <c r="R426" i="2" s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S430" i="2" s="1"/>
  <c r="R430" i="2" s="1"/>
  <c r="J1082" i="1"/>
  <c r="S431" i="2" s="1"/>
  <c r="R431" i="2" s="1"/>
  <c r="J1083" i="1"/>
  <c r="S432" i="2" s="1"/>
  <c r="R432" i="2" s="1"/>
  <c r="J1084" i="1"/>
  <c r="J1085" i="1"/>
  <c r="J1086" i="1"/>
  <c r="J1087" i="1"/>
  <c r="J1088" i="1"/>
  <c r="J1089" i="1"/>
  <c r="J1090" i="1"/>
  <c r="J1091" i="1"/>
  <c r="J1092" i="1"/>
  <c r="J1093" i="1"/>
  <c r="J1094" i="1"/>
  <c r="S437" i="2" s="1"/>
  <c r="R437" i="2" s="1"/>
  <c r="J1095" i="1"/>
  <c r="S438" i="2" s="1"/>
  <c r="R438" i="2" s="1"/>
  <c r="J1096" i="1"/>
  <c r="S439" i="2" s="1"/>
  <c r="R439" i="2" s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S446" i="2" s="1"/>
  <c r="R446" i="2" s="1"/>
  <c r="J1113" i="1"/>
  <c r="S447" i="2" s="1"/>
  <c r="R447" i="2" s="1"/>
  <c r="J1114" i="1"/>
  <c r="S448" i="2" s="1"/>
  <c r="R448" i="2" s="1"/>
  <c r="J1115" i="1"/>
  <c r="J1116" i="1"/>
  <c r="J1117" i="1"/>
  <c r="J1118" i="1"/>
  <c r="J1119" i="1"/>
  <c r="S450" i="2" s="1"/>
  <c r="R450" i="2" s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S456" i="2" s="1"/>
  <c r="R456" i="2" s="1"/>
  <c r="J1135" i="1"/>
  <c r="J1136" i="1"/>
  <c r="J1137" i="1"/>
  <c r="J1138" i="1"/>
  <c r="J1139" i="1"/>
  <c r="J1140" i="1"/>
  <c r="J1141" i="1"/>
  <c r="J1142" i="1"/>
  <c r="J1143" i="1"/>
  <c r="S460" i="2" s="1"/>
  <c r="R460" i="2" s="1"/>
  <c r="J1144" i="1"/>
  <c r="J1145" i="1"/>
  <c r="J1146" i="1"/>
  <c r="J1147" i="1"/>
  <c r="J1148" i="1"/>
  <c r="J1149" i="1"/>
  <c r="J1150" i="1"/>
  <c r="S463" i="2" s="1"/>
  <c r="R463" i="2" s="1"/>
  <c r="J1151" i="1"/>
  <c r="S464" i="2" s="1"/>
  <c r="R464" i="2" s="1"/>
  <c r="J1152" i="1"/>
  <c r="J1153" i="1"/>
  <c r="J1154" i="1"/>
  <c r="J1155" i="1"/>
  <c r="J1156" i="1"/>
  <c r="J1157" i="1"/>
  <c r="J1158" i="1"/>
  <c r="J1159" i="1"/>
  <c r="J1160" i="1"/>
  <c r="S468" i="2" s="1"/>
  <c r="R468" i="2" s="1"/>
  <c r="J1161" i="1"/>
  <c r="J1162" i="1"/>
  <c r="S469" i="2" s="1"/>
  <c r="R469" i="2" s="1"/>
  <c r="J1163" i="1"/>
  <c r="J1164" i="1"/>
  <c r="J1165" i="1"/>
  <c r="J1166" i="1"/>
  <c r="J1167" i="1"/>
  <c r="J1168" i="1"/>
  <c r="J1169" i="1"/>
  <c r="S472" i="2" s="1"/>
  <c r="R472" i="2" s="1"/>
  <c r="J1170" i="1"/>
  <c r="J1171" i="1"/>
  <c r="J1172" i="1"/>
  <c r="S474" i="2" s="1"/>
  <c r="R474" i="2" s="1"/>
  <c r="J1173" i="1"/>
  <c r="J1174" i="1"/>
  <c r="S475" i="2" s="1"/>
  <c r="R475" i="2" s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S482" i="2" s="1"/>
  <c r="R482" i="2" s="1"/>
  <c r="J1195" i="1"/>
  <c r="S483" i="2" s="1"/>
  <c r="R483" i="2" s="1"/>
  <c r="J1196" i="1"/>
  <c r="S484" i="2" s="1"/>
  <c r="R484" i="2" s="1"/>
  <c r="J1197" i="1"/>
  <c r="S485" i="2" s="1"/>
  <c r="R485" i="2" s="1"/>
  <c r="J1198" i="1"/>
  <c r="S486" i="2" s="1"/>
  <c r="R486" i="2" s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S490" i="2" s="1"/>
  <c r="R490" i="2" s="1"/>
  <c r="J1211" i="1"/>
  <c r="J1212" i="1"/>
  <c r="J1213" i="1"/>
  <c r="J1214" i="1"/>
  <c r="J1215" i="1"/>
  <c r="J1216" i="1"/>
  <c r="J1217" i="1"/>
  <c r="J1218" i="1"/>
  <c r="J1219" i="1"/>
  <c r="J1220" i="1"/>
  <c r="S494" i="2" s="1"/>
  <c r="R494" i="2" s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S499" i="2" s="1"/>
  <c r="R499" i="2" s="1"/>
  <c r="J1234" i="1"/>
  <c r="S500" i="2" s="1"/>
  <c r="R500" i="2" s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S505" i="2" s="1"/>
  <c r="R505" i="2" s="1"/>
  <c r="V505" i="2" s="1"/>
  <c r="J1248" i="1"/>
  <c r="J1249" i="1"/>
  <c r="J1250" i="1"/>
  <c r="S507" i="2" s="1"/>
  <c r="R507" i="2" s="1"/>
  <c r="J1251" i="1"/>
  <c r="J1252" i="1"/>
  <c r="J1253" i="1"/>
  <c r="S509" i="2" s="1"/>
  <c r="R509" i="2" s="1"/>
  <c r="J1254" i="1"/>
  <c r="S510" i="2" s="1"/>
  <c r="R510" i="2" s="1"/>
  <c r="J1255" i="1"/>
  <c r="S511" i="2" s="1"/>
  <c r="R511" i="2" s="1"/>
  <c r="J1256" i="1"/>
  <c r="S512" i="2" s="1"/>
  <c r="R512" i="2" s="1"/>
  <c r="J1257" i="1"/>
  <c r="J1258" i="1"/>
  <c r="S513" i="2" s="1"/>
  <c r="R513" i="2" s="1"/>
  <c r="J1259" i="1"/>
  <c r="J1260" i="1"/>
  <c r="S514" i="2" s="1"/>
  <c r="R514" i="2" s="1"/>
  <c r="J1261" i="1"/>
  <c r="J1262" i="1"/>
  <c r="J1263" i="1"/>
  <c r="J1264" i="1"/>
  <c r="J1265" i="1"/>
  <c r="S516" i="2" s="1"/>
  <c r="R516" i="2" s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S523" i="2" s="1"/>
  <c r="R523" i="2" s="1"/>
  <c r="J1285" i="1"/>
  <c r="S524" i="2" s="1"/>
  <c r="R524" i="2" s="1"/>
  <c r="J1286" i="1"/>
  <c r="J1287" i="1"/>
  <c r="J1288" i="1"/>
  <c r="J1289" i="1"/>
  <c r="J1290" i="1"/>
  <c r="J1291" i="1"/>
  <c r="S527" i="2" s="1"/>
  <c r="R527" i="2" s="1"/>
  <c r="J1292" i="1"/>
  <c r="S528" i="2" s="1"/>
  <c r="R528" i="2" s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S538" i="2" s="1"/>
  <c r="R538" i="2" s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S545" i="2" s="1"/>
  <c r="R545" i="2" s="1"/>
  <c r="J1345" i="1"/>
  <c r="J1346" i="1"/>
  <c r="J1347" i="1"/>
  <c r="J1348" i="1"/>
  <c r="J1349" i="1"/>
  <c r="J1350" i="1"/>
  <c r="J1351" i="1"/>
  <c r="J1352" i="1"/>
  <c r="J1353" i="1"/>
  <c r="J1354" i="1"/>
  <c r="S550" i="2" s="1"/>
  <c r="R550" i="2" s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S556" i="2" s="1"/>
  <c r="R556" i="2" s="1"/>
  <c r="J1374" i="1"/>
  <c r="J1375" i="1"/>
  <c r="J1376" i="1"/>
  <c r="J1377" i="1"/>
  <c r="J1378" i="1"/>
  <c r="J1379" i="1"/>
  <c r="J1380" i="1"/>
  <c r="J1381" i="1"/>
  <c r="J1382" i="1"/>
  <c r="S560" i="2" s="1"/>
  <c r="R560" i="2" s="1"/>
  <c r="J1383" i="1"/>
  <c r="J1384" i="1"/>
  <c r="J1385" i="1"/>
  <c r="J1386" i="1"/>
  <c r="J1387" i="1"/>
  <c r="J1388" i="1"/>
  <c r="J1389" i="1"/>
  <c r="J1390" i="1"/>
  <c r="J1391" i="1"/>
  <c r="S564" i="2" s="1"/>
  <c r="R564" i="2" s="1"/>
  <c r="J1392" i="1"/>
  <c r="J1393" i="1"/>
  <c r="J1394" i="1"/>
  <c r="J1395" i="1"/>
  <c r="J1396" i="1"/>
  <c r="J1397" i="1"/>
  <c r="J1398" i="1"/>
  <c r="J1399" i="1"/>
  <c r="S567" i="2" s="1"/>
  <c r="R567" i="2" s="1"/>
  <c r="J1400" i="1"/>
  <c r="J1401" i="1"/>
  <c r="J1402" i="1"/>
  <c r="J1403" i="1"/>
  <c r="J1404" i="1"/>
  <c r="J1405" i="1"/>
  <c r="J1406" i="1"/>
  <c r="J1407" i="1"/>
  <c r="J1408" i="1"/>
  <c r="J1409" i="1"/>
  <c r="J1410" i="1"/>
  <c r="S572" i="2" s="1"/>
  <c r="R572" i="2" s="1"/>
  <c r="J1411" i="1"/>
  <c r="J1412" i="1"/>
  <c r="J1413" i="1"/>
  <c r="J1414" i="1"/>
  <c r="J1415" i="1"/>
  <c r="J1416" i="1"/>
  <c r="J1417" i="1"/>
  <c r="J1418" i="1"/>
  <c r="J1419" i="1"/>
  <c r="S576" i="2" s="1"/>
  <c r="R576" i="2" s="1"/>
  <c r="J1420" i="1"/>
  <c r="J1421" i="1"/>
  <c r="J1422" i="1"/>
  <c r="J1423" i="1"/>
  <c r="J1424" i="1"/>
  <c r="J1425" i="1"/>
  <c r="S579" i="2" s="1"/>
  <c r="R579" i="2" s="1"/>
  <c r="J1426" i="1"/>
  <c r="S580" i="2" s="1"/>
  <c r="R580" i="2" s="1"/>
  <c r="J1427" i="1"/>
  <c r="S581" i="2" s="1"/>
  <c r="R581" i="2" s="1"/>
  <c r="J1428" i="1"/>
  <c r="J1429" i="1"/>
  <c r="J1430" i="1"/>
  <c r="S583" i="2" s="1"/>
  <c r="R583" i="2" s="1"/>
  <c r="J1431" i="1"/>
  <c r="J1432" i="1"/>
  <c r="J1433" i="1"/>
  <c r="J1434" i="1"/>
  <c r="J1435" i="1"/>
  <c r="J1436" i="1"/>
  <c r="J1437" i="1"/>
  <c r="J1438" i="1"/>
  <c r="S586" i="2" s="1"/>
  <c r="R586" i="2" s="1"/>
  <c r="J1439" i="1"/>
  <c r="J1440" i="1"/>
  <c r="J1441" i="1"/>
  <c r="J1442" i="1"/>
  <c r="J1443" i="1"/>
  <c r="J1444" i="1"/>
  <c r="S588" i="2" s="1"/>
  <c r="R588" i="2" s="1"/>
  <c r="J1445" i="1"/>
  <c r="J1446" i="1"/>
  <c r="J1447" i="1"/>
  <c r="J1448" i="1"/>
  <c r="J1449" i="1"/>
  <c r="J1450" i="1"/>
  <c r="J1451" i="1"/>
  <c r="J1452" i="1"/>
  <c r="J1453" i="1"/>
  <c r="S592" i="2" s="1"/>
  <c r="R592" i="2" s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S604" i="2" s="1"/>
  <c r="R604" i="2" s="1"/>
  <c r="J1490" i="1"/>
  <c r="S605" i="2" s="1"/>
  <c r="R605" i="2" s="1"/>
  <c r="J1491" i="1"/>
  <c r="J1492" i="1"/>
  <c r="J1493" i="1"/>
  <c r="J1494" i="1"/>
  <c r="J1495" i="1"/>
  <c r="J1496" i="1"/>
  <c r="J1497" i="1"/>
  <c r="J1498" i="1"/>
  <c r="S608" i="2" s="1"/>
  <c r="R608" i="2" s="1"/>
  <c r="J1499" i="1"/>
  <c r="J1500" i="1"/>
  <c r="S609" i="2" s="1"/>
  <c r="R609" i="2" s="1"/>
  <c r="J1501" i="1"/>
  <c r="S610" i="2" s="1"/>
  <c r="R610" i="2" s="1"/>
  <c r="J1502" i="1"/>
  <c r="J1503" i="1"/>
  <c r="J1504" i="1"/>
  <c r="J1505" i="1"/>
  <c r="J1506" i="1"/>
  <c r="J1507" i="1"/>
  <c r="J1508" i="1"/>
  <c r="J1509" i="1"/>
  <c r="J1510" i="1"/>
  <c r="S614" i="2" s="1"/>
  <c r="R614" i="2" s="1"/>
  <c r="J1511" i="1"/>
  <c r="J1512" i="1"/>
  <c r="J1513" i="1"/>
  <c r="J1514" i="1"/>
  <c r="S615" i="2" s="1"/>
  <c r="R615" i="2" s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S621" i="2" s="1"/>
  <c r="R621" i="2" s="1"/>
  <c r="J1530" i="1"/>
  <c r="S622" i="2" s="1"/>
  <c r="R622" i="2" s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S628" i="2" s="1"/>
  <c r="R628" i="2" s="1"/>
  <c r="J1547" i="1"/>
  <c r="J1548" i="1"/>
  <c r="J1549" i="1"/>
  <c r="J1550" i="1"/>
  <c r="J1551" i="1"/>
  <c r="J1552" i="1"/>
  <c r="J1553" i="1"/>
  <c r="J1554" i="1"/>
  <c r="S632" i="2" s="1"/>
  <c r="R632" i="2" s="1"/>
  <c r="J1555" i="1"/>
  <c r="J1556" i="1"/>
  <c r="J1557" i="1"/>
  <c r="J1558" i="1"/>
  <c r="J1559" i="1"/>
  <c r="J1560" i="1"/>
  <c r="J1561" i="1"/>
  <c r="J1562" i="1"/>
  <c r="J1563" i="1"/>
  <c r="J1564" i="1"/>
  <c r="J1565" i="1"/>
  <c r="S636" i="2" s="1"/>
  <c r="R636" i="2" s="1"/>
  <c r="J1566" i="1"/>
  <c r="J1567" i="1"/>
  <c r="J1568" i="1"/>
  <c r="J1569" i="1"/>
  <c r="J1570" i="1"/>
  <c r="J1571" i="1"/>
  <c r="J1572" i="1"/>
  <c r="S639" i="2" s="1"/>
  <c r="R639" i="2" s="1"/>
  <c r="J1573" i="1"/>
  <c r="J1574" i="1"/>
  <c r="J1575" i="1"/>
  <c r="J1576" i="1"/>
  <c r="J1577" i="1"/>
  <c r="J1578" i="1"/>
  <c r="J1579" i="1"/>
  <c r="J1580" i="1"/>
  <c r="J1581" i="1"/>
  <c r="J1582" i="1"/>
  <c r="S643" i="2" s="1"/>
  <c r="R643" i="2" s="1"/>
  <c r="J1583" i="1"/>
  <c r="J1584" i="1"/>
  <c r="J1585" i="1"/>
  <c r="S644" i="2" s="1"/>
  <c r="R644" i="2" s="1"/>
  <c r="J1586" i="1"/>
  <c r="S645" i="2" s="1"/>
  <c r="R645" i="2" s="1"/>
  <c r="J1587" i="1"/>
  <c r="J1588" i="1"/>
  <c r="J1589" i="1"/>
  <c r="S647" i="2" s="1"/>
  <c r="R647" i="2" s="1"/>
  <c r="J1590" i="1"/>
  <c r="J1591" i="1"/>
  <c r="J1592" i="1"/>
  <c r="S649" i="2" s="1"/>
  <c r="R649" i="2" s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S654" i="2" s="1"/>
  <c r="R654" i="2" s="1"/>
  <c r="J1607" i="1"/>
  <c r="J1608" i="1"/>
  <c r="J1609" i="1"/>
  <c r="J1610" i="1"/>
  <c r="J1611" i="1"/>
  <c r="S656" i="2" s="1"/>
  <c r="R656" i="2" s="1"/>
  <c r="J1612" i="1"/>
  <c r="J1613" i="1"/>
  <c r="J1614" i="1"/>
  <c r="J1615" i="1"/>
  <c r="J1616" i="1"/>
  <c r="J1617" i="1"/>
  <c r="J1618" i="1"/>
  <c r="J1619" i="1"/>
  <c r="J1620" i="1"/>
  <c r="S659" i="2" s="1"/>
  <c r="R659" i="2" s="1"/>
  <c r="J1621" i="1"/>
  <c r="S660" i="2" s="1"/>
  <c r="R660" i="2" s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S667" i="2" s="1"/>
  <c r="R667" i="2" s="1"/>
  <c r="J1641" i="1"/>
  <c r="S668" i="2" s="1"/>
  <c r="R668" i="2" s="1"/>
  <c r="J1642" i="1"/>
  <c r="S669" i="2" s="1"/>
  <c r="R669" i="2" s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S673" i="2" s="1"/>
  <c r="R673" i="2" s="1"/>
  <c r="V673" i="2" s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S683" i="2" s="1"/>
  <c r="R683" i="2" s="1"/>
  <c r="J1689" i="1"/>
  <c r="J1690" i="1"/>
  <c r="J1691" i="1"/>
  <c r="J1692" i="1"/>
  <c r="J1693" i="1"/>
  <c r="J1694" i="1"/>
  <c r="J1695" i="1"/>
  <c r="J1696" i="1"/>
  <c r="J1697" i="1"/>
  <c r="S686" i="2" s="1"/>
  <c r="R686" i="2" s="1"/>
  <c r="J1698" i="1"/>
  <c r="J1699" i="1"/>
  <c r="J1700" i="1"/>
  <c r="S688" i="2" s="1"/>
  <c r="R688" i="2" s="1"/>
  <c r="J1701" i="1"/>
  <c r="S689" i="2" s="1"/>
  <c r="R689" i="2" s="1"/>
  <c r="J1702" i="1"/>
  <c r="S690" i="2" s="1"/>
  <c r="R690" i="2" s="1"/>
  <c r="J1703" i="1"/>
  <c r="J1704" i="1"/>
  <c r="J1705" i="1"/>
  <c r="J1706" i="1"/>
  <c r="J1707" i="1"/>
  <c r="J1708" i="1"/>
  <c r="J1709" i="1"/>
  <c r="S692" i="2" s="1"/>
  <c r="R692" i="2" s="1"/>
  <c r="J1710" i="1"/>
  <c r="J1711" i="1"/>
  <c r="J1712" i="1"/>
  <c r="J1713" i="1"/>
  <c r="J1714" i="1"/>
  <c r="S694" i="2" s="1"/>
  <c r="R694" i="2" s="1"/>
  <c r="J1715" i="1"/>
  <c r="J1716" i="1"/>
  <c r="J1717" i="1"/>
  <c r="J1718" i="1"/>
  <c r="J1719" i="1"/>
  <c r="J1720" i="1"/>
  <c r="J1721" i="1"/>
  <c r="J1722" i="1"/>
  <c r="S697" i="2" s="1"/>
  <c r="R697" i="2" s="1"/>
  <c r="J1723" i="1"/>
  <c r="J1724" i="1"/>
  <c r="J1725" i="1"/>
  <c r="J1726" i="1"/>
  <c r="J1727" i="1"/>
  <c r="J1728" i="1"/>
  <c r="J1729" i="1"/>
  <c r="J1730" i="1"/>
  <c r="J1731" i="1"/>
  <c r="S700" i="2" s="1"/>
  <c r="R700" i="2" s="1"/>
  <c r="J1732" i="1"/>
  <c r="J1733" i="1"/>
  <c r="J1734" i="1"/>
  <c r="J1735" i="1"/>
  <c r="J1736" i="1"/>
  <c r="J1737" i="1"/>
  <c r="J1738" i="1"/>
  <c r="J1739" i="1"/>
  <c r="J1740" i="1"/>
  <c r="J1741" i="1"/>
  <c r="S704" i="2" s="1"/>
  <c r="R704" i="2" s="1"/>
  <c r="J1742" i="1"/>
  <c r="S705" i="2" s="1"/>
  <c r="R705" i="2" s="1"/>
  <c r="J1743" i="1"/>
  <c r="J1744" i="1"/>
  <c r="J1745" i="1"/>
  <c r="S707" i="2" s="1"/>
  <c r="R707" i="2" s="1"/>
  <c r="J1746" i="1"/>
  <c r="J1747" i="1"/>
  <c r="J1748" i="1"/>
  <c r="J1749" i="1"/>
  <c r="J1750" i="1"/>
  <c r="S709" i="2" s="1"/>
  <c r="R709" i="2" s="1"/>
  <c r="V709" i="2" s="1"/>
  <c r="J1751" i="1"/>
  <c r="J1752" i="1"/>
  <c r="J1753" i="1"/>
  <c r="J1754" i="1"/>
  <c r="J1755" i="1"/>
  <c r="J1756" i="1"/>
  <c r="J1757" i="1"/>
  <c r="J1758" i="1"/>
  <c r="J1759" i="1"/>
  <c r="J1760" i="1"/>
  <c r="J1761" i="1"/>
  <c r="S713" i="2" s="1"/>
  <c r="R713" i="2" s="1"/>
  <c r="J1762" i="1"/>
  <c r="S714" i="2" s="1"/>
  <c r="R714" i="2" s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S719" i="2" s="1"/>
  <c r="R719" i="2" s="1"/>
  <c r="J1780" i="1"/>
  <c r="J1781" i="1"/>
  <c r="J1782" i="1"/>
  <c r="J1783" i="1"/>
  <c r="J1784" i="1"/>
  <c r="J1785" i="1"/>
  <c r="J1786" i="1"/>
  <c r="S722" i="2" s="1"/>
  <c r="R722" i="2" s="1"/>
  <c r="J1787" i="1"/>
  <c r="J1788" i="1"/>
  <c r="J1789" i="1"/>
  <c r="J1790" i="1"/>
  <c r="J1791" i="1"/>
  <c r="J1792" i="1"/>
  <c r="J1793" i="1"/>
  <c r="J1794" i="1"/>
  <c r="S725" i="2" s="1"/>
  <c r="R725" i="2" s="1"/>
  <c r="J1795" i="1"/>
  <c r="J1796" i="1"/>
  <c r="J1797" i="1"/>
  <c r="J1798" i="1"/>
  <c r="J1799" i="1"/>
  <c r="J1800" i="1"/>
  <c r="S728" i="2" s="1"/>
  <c r="R728" i="2" s="1"/>
  <c r="J1801" i="1"/>
  <c r="J1802" i="1"/>
  <c r="J1803" i="1"/>
  <c r="J1804" i="1"/>
  <c r="J1805" i="1"/>
  <c r="J1806" i="1"/>
  <c r="J1807" i="1"/>
  <c r="J1808" i="1"/>
  <c r="S732" i="2" s="1"/>
  <c r="R732" i="2" s="1"/>
  <c r="J1809" i="1"/>
  <c r="J1810" i="1"/>
  <c r="J1811" i="1"/>
  <c r="J1812" i="1"/>
  <c r="J1813" i="1"/>
  <c r="J1814" i="1"/>
  <c r="J1815" i="1"/>
  <c r="J1816" i="1"/>
  <c r="J1817" i="1"/>
  <c r="J1818" i="1"/>
  <c r="J1819" i="1"/>
  <c r="S736" i="2" s="1"/>
  <c r="R736" i="2" s="1"/>
  <c r="J1820" i="1"/>
  <c r="J1821" i="1"/>
  <c r="J1822" i="1"/>
  <c r="J1823" i="1"/>
  <c r="J1824" i="1"/>
  <c r="S738" i="2" s="1"/>
  <c r="R738" i="2" s="1"/>
  <c r="J1825" i="1"/>
  <c r="J1826" i="1"/>
  <c r="J1827" i="1"/>
  <c r="J1828" i="1"/>
  <c r="S740" i="2" s="1"/>
  <c r="R740" i="2" s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S746" i="2" s="1"/>
  <c r="R746" i="2" s="1"/>
  <c r="J1847" i="1"/>
  <c r="J1848" i="1"/>
  <c r="J1849" i="1"/>
  <c r="J1850" i="1"/>
  <c r="J1851" i="1"/>
  <c r="J1852" i="1"/>
  <c r="S748" i="2" s="1"/>
  <c r="R748" i="2" s="1"/>
  <c r="J1853" i="1"/>
  <c r="J1854" i="1"/>
  <c r="J1855" i="1"/>
  <c r="S750" i="2" s="1"/>
  <c r="R750" i="2" s="1"/>
  <c r="J1856" i="1"/>
  <c r="J1857" i="1"/>
  <c r="J1858" i="1"/>
  <c r="S752" i="2" s="1"/>
  <c r="R752" i="2" s="1"/>
  <c r="J1859" i="1"/>
  <c r="J1860" i="1"/>
  <c r="J1861" i="1"/>
  <c r="S753" i="2" s="1"/>
  <c r="R753" i="2" s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S758" i="2" s="1"/>
  <c r="R758" i="2" s="1"/>
  <c r="J1876" i="1"/>
  <c r="J1877" i="1"/>
  <c r="J1878" i="1"/>
  <c r="J1879" i="1"/>
  <c r="J1880" i="1"/>
  <c r="J1881" i="1"/>
  <c r="J1882" i="1"/>
  <c r="S761" i="2" s="1"/>
  <c r="R761" i="2" s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V469" i="2" l="1"/>
  <c r="V511" i="2"/>
  <c r="V37" i="2"/>
  <c r="V697" i="2"/>
  <c r="V373" i="2"/>
  <c r="V357" i="2"/>
  <c r="V169" i="2"/>
  <c r="V193" i="2"/>
  <c r="V649" i="2"/>
  <c r="V572" i="2"/>
  <c r="V419" i="2"/>
  <c r="V319" i="2"/>
  <c r="V474" i="2"/>
  <c r="V447" i="2"/>
  <c r="V380" i="2"/>
  <c r="V272" i="2"/>
  <c r="V182" i="2"/>
  <c r="V528" i="2"/>
  <c r="V446" i="2"/>
  <c r="V271" i="2"/>
  <c r="V256" i="2"/>
  <c r="V242" i="2"/>
  <c r="V738" i="2"/>
  <c r="V689" i="2"/>
  <c r="V622" i="2"/>
  <c r="V527" i="2"/>
  <c r="V180" i="2"/>
  <c r="V157" i="2"/>
  <c r="V725" i="2"/>
  <c r="V713" i="2"/>
  <c r="V688" i="2"/>
  <c r="V499" i="2"/>
  <c r="V485" i="2"/>
  <c r="V340" i="2"/>
  <c r="V315" i="2"/>
  <c r="V282" i="2"/>
  <c r="V140" i="2"/>
  <c r="V356" i="2"/>
  <c r="V750" i="2"/>
  <c r="V736" i="2"/>
  <c r="V632" i="2"/>
  <c r="V567" i="2"/>
  <c r="V512" i="2"/>
  <c r="V484" i="2"/>
  <c r="V426" i="2"/>
  <c r="V413" i="2"/>
  <c r="V388" i="2"/>
  <c r="V107" i="2"/>
  <c r="V94" i="2"/>
  <c r="V79" i="2"/>
  <c r="V38" i="2"/>
  <c r="V483" i="2"/>
  <c r="V387" i="2"/>
  <c r="V122" i="2"/>
  <c r="V85" i="2"/>
  <c r="V722" i="2"/>
  <c r="V510" i="2"/>
  <c r="V482" i="2"/>
  <c r="V468" i="2"/>
  <c r="V424" i="2"/>
  <c r="V386" i="2"/>
  <c r="V278" i="2"/>
  <c r="V251" i="2"/>
  <c r="V236" i="2"/>
  <c r="V175" i="2"/>
  <c r="V683" i="2"/>
  <c r="V218" i="2"/>
  <c r="V199" i="2"/>
  <c r="V746" i="2"/>
  <c r="V732" i="2"/>
  <c r="V668" i="2"/>
  <c r="V494" i="2"/>
  <c r="V173" i="2"/>
  <c r="V667" i="2"/>
  <c r="V290" i="2"/>
  <c r="V74" i="2"/>
  <c r="V46" i="2"/>
  <c r="V660" i="2"/>
  <c r="V636" i="2"/>
  <c r="V588" i="2"/>
  <c r="V576" i="2"/>
  <c r="V564" i="2"/>
  <c r="V516" i="2"/>
  <c r="V456" i="2"/>
  <c r="V432" i="2"/>
  <c r="V420" i="2"/>
  <c r="V396" i="2"/>
  <c r="V384" i="2"/>
  <c r="V348" i="2"/>
  <c r="V144" i="2"/>
  <c r="V719" i="2"/>
  <c r="V707" i="2"/>
  <c r="V659" i="2"/>
  <c r="V647" i="2"/>
  <c r="V431" i="2"/>
  <c r="V383" i="2"/>
  <c r="V371" i="2"/>
  <c r="V347" i="2"/>
  <c r="V287" i="2"/>
  <c r="V239" i="2"/>
  <c r="V203" i="2"/>
  <c r="V167" i="2"/>
  <c r="V131" i="2"/>
  <c r="V59" i="2"/>
  <c r="V758" i="2"/>
  <c r="V694" i="2"/>
  <c r="V610" i="2"/>
  <c r="V586" i="2"/>
  <c r="V550" i="2"/>
  <c r="V538" i="2"/>
  <c r="V514" i="2"/>
  <c r="V490" i="2"/>
  <c r="V430" i="2"/>
  <c r="V346" i="2"/>
  <c r="V286" i="2"/>
  <c r="V202" i="2"/>
  <c r="V190" i="2"/>
  <c r="V142" i="2"/>
  <c r="V118" i="2"/>
  <c r="V82" i="2"/>
  <c r="V7" i="2"/>
  <c r="V753" i="2"/>
  <c r="V705" i="2"/>
  <c r="V669" i="2"/>
  <c r="V645" i="2"/>
  <c r="V621" i="2"/>
  <c r="V609" i="2"/>
  <c r="V513" i="2"/>
  <c r="V429" i="2"/>
  <c r="V417" i="2"/>
  <c r="V405" i="2"/>
  <c r="V333" i="2"/>
  <c r="V273" i="2"/>
  <c r="V261" i="2"/>
  <c r="V225" i="2"/>
  <c r="V177" i="2"/>
  <c r="V153" i="2"/>
  <c r="V20" i="2"/>
  <c r="V752" i="2"/>
  <c r="V740" i="2"/>
  <c r="V728" i="2"/>
  <c r="V704" i="2"/>
  <c r="V692" i="2"/>
  <c r="V656" i="2"/>
  <c r="V644" i="2"/>
  <c r="V608" i="2"/>
  <c r="V560" i="2"/>
  <c r="V524" i="2"/>
  <c r="V500" i="2"/>
  <c r="V464" i="2"/>
  <c r="V392" i="2"/>
  <c r="V284" i="2"/>
  <c r="V260" i="2"/>
  <c r="V248" i="2"/>
  <c r="V224" i="2"/>
  <c r="V212" i="2"/>
  <c r="V176" i="2"/>
  <c r="V128" i="2"/>
  <c r="V5" i="2"/>
  <c r="V643" i="2"/>
  <c r="V583" i="2"/>
  <c r="V523" i="2"/>
  <c r="V475" i="2"/>
  <c r="V463" i="2"/>
  <c r="V439" i="2"/>
  <c r="V415" i="2"/>
  <c r="V307" i="2"/>
  <c r="V163" i="2"/>
  <c r="V103" i="2"/>
  <c r="V714" i="2"/>
  <c r="V486" i="2"/>
  <c r="V438" i="2"/>
  <c r="V414" i="2"/>
  <c r="V390" i="2"/>
  <c r="V306" i="2"/>
  <c r="V258" i="2"/>
  <c r="V234" i="2"/>
  <c r="V162" i="2"/>
  <c r="V138" i="2"/>
  <c r="V114" i="2"/>
  <c r="V17" i="2"/>
  <c r="V690" i="2"/>
  <c r="V654" i="2"/>
  <c r="V450" i="2"/>
  <c r="V402" i="2"/>
  <c r="V366" i="2"/>
  <c r="V761" i="2"/>
  <c r="V605" i="2"/>
  <c r="V581" i="2"/>
  <c r="V545" i="2"/>
  <c r="V509" i="2"/>
  <c r="V437" i="2"/>
  <c r="V425" i="2"/>
  <c r="V377" i="2"/>
  <c r="V353" i="2"/>
  <c r="V341" i="2"/>
  <c r="V329" i="2"/>
  <c r="V293" i="2"/>
  <c r="V257" i="2"/>
  <c r="V221" i="2"/>
  <c r="V137" i="2"/>
  <c r="V113" i="2"/>
  <c r="V748" i="2"/>
  <c r="V700" i="2"/>
  <c r="V628" i="2"/>
  <c r="V604" i="2"/>
  <c r="V592" i="2"/>
  <c r="V580" i="2"/>
  <c r="V556" i="2"/>
  <c r="V472" i="2"/>
  <c r="V460" i="2"/>
  <c r="V448" i="2"/>
  <c r="V376" i="2"/>
  <c r="V328" i="2"/>
  <c r="V244" i="2"/>
  <c r="V196" i="2"/>
  <c r="V124" i="2"/>
  <c r="V40" i="2"/>
  <c r="V28" i="2"/>
  <c r="V639" i="2"/>
  <c r="V615" i="2"/>
  <c r="V507" i="2"/>
  <c r="V375" i="2"/>
  <c r="V303" i="2"/>
  <c r="V291" i="2"/>
  <c r="V267" i="2"/>
  <c r="V243" i="2"/>
  <c r="V207" i="2"/>
  <c r="V183" i="2"/>
  <c r="V147" i="2"/>
  <c r="V135" i="2"/>
  <c r="V123" i="2"/>
  <c r="V87" i="2"/>
  <c r="Y6" i="2"/>
  <c r="L6" i="2" s="1" a="1"/>
  <c r="L6" i="2" s="1"/>
  <c r="S323" i="2"/>
  <c r="R323" i="2" s="1"/>
  <c r="V323" i="2" s="1"/>
  <c r="S216" i="2"/>
  <c r="R216" i="2" s="1"/>
  <c r="V216" i="2" s="1"/>
  <c r="Y22" i="2"/>
  <c r="L22" i="2" s="1" a="1"/>
  <c r="L22" i="2" s="1"/>
  <c r="S275" i="2"/>
  <c r="R275" i="2" s="1"/>
  <c r="V275" i="2" s="1"/>
  <c r="S12" i="2"/>
  <c r="R12" i="2" s="1"/>
  <c r="V12" i="2" s="1"/>
  <c r="Y653" i="2"/>
  <c r="L653" i="2" s="1" a="1"/>
  <c r="L653" i="2" s="1"/>
  <c r="Y641" i="2"/>
  <c r="L641" i="2" s="1" a="1"/>
  <c r="L641" i="2" s="1"/>
  <c r="Y629" i="2"/>
  <c r="L629" i="2" s="1" a="1"/>
  <c r="L629" i="2" s="1"/>
  <c r="Y617" i="2"/>
  <c r="L617" i="2" s="1" a="1"/>
  <c r="L617" i="2" s="1"/>
  <c r="Y605" i="2"/>
  <c r="Y593" i="2"/>
  <c r="L593" i="2" s="1" a="1"/>
  <c r="L593" i="2" s="1"/>
  <c r="Y581" i="2"/>
  <c r="Y569" i="2"/>
  <c r="L569" i="2" s="1" a="1"/>
  <c r="L569" i="2" s="1"/>
  <c r="Y557" i="2"/>
  <c r="L557" i="2" s="1" a="1"/>
  <c r="L557" i="2" s="1"/>
  <c r="Y545" i="2"/>
  <c r="L545" i="2" s="1" a="1"/>
  <c r="L545" i="2" s="1"/>
  <c r="Y533" i="2"/>
  <c r="L533" i="2" s="1" a="1"/>
  <c r="L533" i="2" s="1"/>
  <c r="Y521" i="2"/>
  <c r="L521" i="2" s="1" a="1"/>
  <c r="L521" i="2" s="1"/>
  <c r="Y509" i="2"/>
  <c r="L509" i="2" s="1" a="1"/>
  <c r="L509" i="2" s="1"/>
  <c r="Y497" i="2"/>
  <c r="L497" i="2" s="1" a="1"/>
  <c r="L497" i="2" s="1"/>
  <c r="Y485" i="2"/>
  <c r="L485" i="2" s="1" a="1"/>
  <c r="L485" i="2" s="1"/>
  <c r="Y473" i="2"/>
  <c r="L473" i="2" s="1" a="1"/>
  <c r="L473" i="2" s="1"/>
  <c r="Y461" i="2"/>
  <c r="L461" i="2" s="1" a="1"/>
  <c r="L461" i="2" s="1"/>
  <c r="Y449" i="2"/>
  <c r="L449" i="2" s="1" a="1"/>
  <c r="L449" i="2" s="1"/>
  <c r="Y437" i="2"/>
  <c r="L437" i="2" s="1" a="1"/>
  <c r="L437" i="2" s="1"/>
  <c r="Y425" i="2"/>
  <c r="L425" i="2" s="1" a="1"/>
  <c r="L425" i="2" s="1"/>
  <c r="Y413" i="2"/>
  <c r="L413" i="2" s="1" a="1"/>
  <c r="L413" i="2" s="1"/>
  <c r="Y401" i="2"/>
  <c r="L401" i="2" s="1" a="1"/>
  <c r="L401" i="2" s="1"/>
  <c r="Y389" i="2"/>
  <c r="L389" i="2" s="1" a="1"/>
  <c r="L389" i="2" s="1"/>
  <c r="Y377" i="2"/>
  <c r="L377" i="2" s="1" a="1"/>
  <c r="L377" i="2" s="1"/>
  <c r="Y365" i="2"/>
  <c r="L365" i="2" s="1" a="1"/>
  <c r="L365" i="2" s="1"/>
  <c r="Y353" i="2"/>
  <c r="L353" i="2" s="1" a="1"/>
  <c r="L353" i="2" s="1"/>
  <c r="Y341" i="2"/>
  <c r="L341" i="2" s="1" a="1"/>
  <c r="L341" i="2" s="1"/>
  <c r="Y329" i="2"/>
  <c r="L329" i="2" s="1" a="1"/>
  <c r="L329" i="2" s="1"/>
  <c r="Y317" i="2"/>
  <c r="L317" i="2" s="1" a="1"/>
  <c r="L317" i="2" s="1"/>
  <c r="Y305" i="2"/>
  <c r="L305" i="2" s="1" a="1"/>
  <c r="L305" i="2" s="1"/>
  <c r="Y293" i="2"/>
  <c r="Y281" i="2"/>
  <c r="L281" i="2" s="1" a="1"/>
  <c r="L281" i="2" s="1"/>
  <c r="Y269" i="2"/>
  <c r="L269" i="2" s="1" a="1"/>
  <c r="L269" i="2" s="1"/>
  <c r="Y257" i="2"/>
  <c r="L257" i="2" s="1" a="1"/>
  <c r="L257" i="2" s="1"/>
  <c r="Y245" i="2"/>
  <c r="L245" i="2" s="1" a="1"/>
  <c r="L245" i="2" s="1"/>
  <c r="Y233" i="2"/>
  <c r="L233" i="2" s="1" a="1"/>
  <c r="L233" i="2" s="1"/>
  <c r="Y221" i="2"/>
  <c r="L221" i="2" s="1" a="1"/>
  <c r="L221" i="2" s="1"/>
  <c r="Y209" i="2"/>
  <c r="L209" i="2" s="1" a="1"/>
  <c r="L209" i="2" s="1"/>
  <c r="Y197" i="2"/>
  <c r="L197" i="2" s="1" a="1"/>
  <c r="L197" i="2" s="1"/>
  <c r="Y185" i="2"/>
  <c r="L185" i="2" s="1" a="1"/>
  <c r="L185" i="2" s="1"/>
  <c r="Y173" i="2"/>
  <c r="Y161" i="2"/>
  <c r="L161" i="2" s="1" a="1"/>
  <c r="L161" i="2" s="1"/>
  <c r="Y149" i="2"/>
  <c r="L149" i="2" s="1" a="1"/>
  <c r="L149" i="2" s="1"/>
  <c r="Y137" i="2"/>
  <c r="Y125" i="2"/>
  <c r="L125" i="2" s="1" a="1"/>
  <c r="L125" i="2" s="1"/>
  <c r="Y113" i="2"/>
  <c r="L113" i="2" s="1" a="1"/>
  <c r="L113" i="2" s="1"/>
  <c r="Y101" i="2"/>
  <c r="L101" i="2" s="1" a="1"/>
  <c r="L101" i="2" s="1"/>
  <c r="Y89" i="2"/>
  <c r="L89" i="2" s="1" a="1"/>
  <c r="L89" i="2" s="1"/>
  <c r="Y77" i="2"/>
  <c r="L77" i="2" s="1" a="1"/>
  <c r="L77" i="2" s="1"/>
  <c r="Y65" i="2"/>
  <c r="L65" i="2" s="1" a="1"/>
  <c r="L65" i="2" s="1"/>
  <c r="Y53" i="2"/>
  <c r="L53" i="2" s="1" a="1"/>
  <c r="L53" i="2" s="1"/>
  <c r="Y41" i="2"/>
  <c r="L41" i="2" s="1" a="1"/>
  <c r="L41" i="2" s="1"/>
  <c r="Y29" i="2"/>
  <c r="L29" i="2" s="1" a="1"/>
  <c r="L29" i="2" s="1"/>
  <c r="Y17" i="2"/>
  <c r="Y5" i="2"/>
  <c r="Y758" i="2"/>
  <c r="Y746" i="2"/>
  <c r="Y734" i="2"/>
  <c r="L734" i="2" s="1" a="1"/>
  <c r="L734" i="2" s="1"/>
  <c r="Y722" i="2"/>
  <c r="L722" i="2" s="1" a="1"/>
  <c r="L722" i="2" s="1"/>
  <c r="Y710" i="2"/>
  <c r="L710" i="2" s="1" a="1"/>
  <c r="L710" i="2" s="1"/>
  <c r="Y698" i="2"/>
  <c r="L698" i="2" s="1" a="1"/>
  <c r="L698" i="2" s="1"/>
  <c r="Y686" i="2"/>
  <c r="Y674" i="2"/>
  <c r="L674" i="2" s="1" a="1"/>
  <c r="L674" i="2" s="1"/>
  <c r="Y662" i="2"/>
  <c r="L662" i="2" s="1" a="1"/>
  <c r="L662" i="2" s="1"/>
  <c r="Y650" i="2"/>
  <c r="L650" i="2" s="1" a="1"/>
  <c r="L650" i="2" s="1"/>
  <c r="Y638" i="2"/>
  <c r="L638" i="2" s="1" a="1"/>
  <c r="L638" i="2" s="1"/>
  <c r="Y626" i="2"/>
  <c r="L626" i="2" s="1" a="1"/>
  <c r="L626" i="2" s="1"/>
  <c r="Y614" i="2"/>
  <c r="Y602" i="2"/>
  <c r="L602" i="2" s="1" a="1"/>
  <c r="L602" i="2" s="1"/>
  <c r="Y590" i="2"/>
  <c r="L590" i="2" s="1" a="1"/>
  <c r="L590" i="2" s="1"/>
  <c r="Y578" i="2"/>
  <c r="L578" i="2" s="1" a="1"/>
  <c r="L578" i="2" s="1"/>
  <c r="Y566" i="2"/>
  <c r="L566" i="2" s="1" a="1"/>
  <c r="L566" i="2" s="1"/>
  <c r="Y554" i="2"/>
  <c r="L554" i="2" s="1" a="1"/>
  <c r="L554" i="2" s="1"/>
  <c r="Y542" i="2"/>
  <c r="L542" i="2" s="1" a="1"/>
  <c r="L542" i="2" s="1"/>
  <c r="Y530" i="2"/>
  <c r="L530" i="2" s="1" a="1"/>
  <c r="L530" i="2" s="1"/>
  <c r="Y518" i="2"/>
  <c r="L518" i="2" s="1" a="1"/>
  <c r="L518" i="2" s="1"/>
  <c r="Y506" i="2"/>
  <c r="L506" i="2" s="1" a="1"/>
  <c r="L506" i="2" s="1"/>
  <c r="Y494" i="2"/>
  <c r="Y482" i="2"/>
  <c r="Y470" i="2"/>
  <c r="L470" i="2" s="1" a="1"/>
  <c r="L470" i="2" s="1"/>
  <c r="Y458" i="2"/>
  <c r="L458" i="2" s="1" a="1"/>
  <c r="L458" i="2" s="1"/>
  <c r="Y446" i="2"/>
  <c r="Y434" i="2"/>
  <c r="L434" i="2" s="1" a="1"/>
  <c r="L434" i="2" s="1"/>
  <c r="Y422" i="2"/>
  <c r="L422" i="2" s="1" a="1"/>
  <c r="L422" i="2" s="1"/>
  <c r="Y410" i="2"/>
  <c r="L410" i="2" s="1" a="1"/>
  <c r="L410" i="2" s="1"/>
  <c r="Y398" i="2"/>
  <c r="L398" i="2" s="1" a="1"/>
  <c r="L398" i="2" s="1"/>
  <c r="Y386" i="2"/>
  <c r="Y374" i="2"/>
  <c r="L374" i="2" s="1" a="1"/>
  <c r="L374" i="2" s="1"/>
  <c r="Y362" i="2"/>
  <c r="L362" i="2" s="1" a="1"/>
  <c r="L362" i="2" s="1"/>
  <c r="Y350" i="2"/>
  <c r="L350" i="2" s="1" a="1"/>
  <c r="L350" i="2" s="1"/>
  <c r="Y338" i="2"/>
  <c r="L338" i="2" s="1" a="1"/>
  <c r="L338" i="2" s="1"/>
  <c r="Y326" i="2"/>
  <c r="L326" i="2" s="1" a="1"/>
  <c r="L326" i="2" s="1"/>
  <c r="Y314" i="2"/>
  <c r="L314" i="2" s="1" a="1"/>
  <c r="L314" i="2" s="1"/>
  <c r="Y302" i="2"/>
  <c r="L302" i="2" s="1" a="1"/>
  <c r="L302" i="2" s="1"/>
  <c r="Y290" i="2"/>
  <c r="Y278" i="2"/>
  <c r="Y266" i="2"/>
  <c r="L266" i="2" s="1" a="1"/>
  <c r="L266" i="2" s="1"/>
  <c r="Y254" i="2"/>
  <c r="L254" i="2" s="1" a="1"/>
  <c r="L254" i="2" s="1"/>
  <c r="Y242" i="2"/>
  <c r="Y230" i="2"/>
  <c r="L230" i="2" s="1" a="1"/>
  <c r="L230" i="2" s="1"/>
  <c r="Y218" i="2"/>
  <c r="Y206" i="2"/>
  <c r="L206" i="2" s="1" a="1"/>
  <c r="L206" i="2" s="1"/>
  <c r="Y194" i="2"/>
  <c r="L194" i="2" s="1" a="1"/>
  <c r="L194" i="2" s="1"/>
  <c r="Y182" i="2"/>
  <c r="Y170" i="2"/>
  <c r="L170" i="2" s="1" a="1"/>
  <c r="L170" i="2" s="1"/>
  <c r="Y158" i="2"/>
  <c r="L158" i="2" s="1" a="1"/>
  <c r="L158" i="2" s="1"/>
  <c r="Y146" i="2"/>
  <c r="Y134" i="2"/>
  <c r="L134" i="2" s="1" a="1"/>
  <c r="L134" i="2" s="1"/>
  <c r="Y122" i="2"/>
  <c r="Y110" i="2"/>
  <c r="L110" i="2" s="1" a="1"/>
  <c r="L110" i="2" s="1"/>
  <c r="Y98" i="2"/>
  <c r="L98" i="2" s="1" a="1"/>
  <c r="L98" i="2" s="1"/>
  <c r="Y86" i="2"/>
  <c r="L86" i="2" s="1" a="1"/>
  <c r="L86" i="2" s="1"/>
  <c r="Y74" i="2"/>
  <c r="Y62" i="2"/>
  <c r="L62" i="2" s="1" a="1"/>
  <c r="L62" i="2" s="1"/>
  <c r="Y50" i="2"/>
  <c r="L50" i="2" s="1" a="1"/>
  <c r="L50" i="2" s="1"/>
  <c r="Y38" i="2"/>
  <c r="Y26" i="2"/>
  <c r="Y14" i="2"/>
  <c r="Y665" i="2"/>
  <c r="L665" i="2" s="1" a="1"/>
  <c r="L665" i="2" s="1"/>
  <c r="T377" i="2" a="1"/>
  <c r="T377" i="2" s="1"/>
  <c r="Y37" i="2"/>
  <c r="Y108" i="2"/>
  <c r="L108" i="2" s="1" a="1"/>
  <c r="L108" i="2" s="1"/>
  <c r="Y71" i="2"/>
  <c r="L71" i="2" s="1" a="1"/>
  <c r="L71" i="2" s="1"/>
  <c r="Y133" i="2"/>
  <c r="L133" i="2" s="1" a="1"/>
  <c r="L133" i="2" s="1"/>
  <c r="Y180" i="2"/>
  <c r="Y36" i="2"/>
  <c r="L36" i="2" s="1" a="1"/>
  <c r="L36" i="2" s="1"/>
  <c r="Y59" i="2"/>
  <c r="L59" i="2" s="1" a="1"/>
  <c r="L59" i="2" s="1"/>
  <c r="Y562" i="2"/>
  <c r="L562" i="2" s="1" a="1"/>
  <c r="L562" i="2" s="1"/>
  <c r="Y73" i="2"/>
  <c r="L73" i="2" s="1" a="1"/>
  <c r="L73" i="2" s="1"/>
  <c r="Y96" i="2"/>
  <c r="L96" i="2" s="1" a="1"/>
  <c r="L96" i="2" s="1"/>
  <c r="Y119" i="2"/>
  <c r="L119" i="2" s="1" a="1"/>
  <c r="L119" i="2" s="1"/>
  <c r="Y85" i="2"/>
  <c r="Y48" i="2"/>
  <c r="L48" i="2" s="1" a="1"/>
  <c r="L48" i="2" s="1"/>
  <c r="Y347" i="2"/>
  <c r="Y275" i="2"/>
  <c r="Y227" i="2"/>
  <c r="L227" i="2" s="1" a="1"/>
  <c r="L227" i="2" s="1"/>
  <c r="Y191" i="2"/>
  <c r="L191" i="2" s="1" a="1"/>
  <c r="L191" i="2" s="1"/>
  <c r="Y155" i="2"/>
  <c r="L155" i="2" s="1" a="1"/>
  <c r="L155" i="2" s="1"/>
  <c r="Y83" i="2"/>
  <c r="L83" i="2" s="1" a="1"/>
  <c r="L83" i="2" s="1"/>
  <c r="Y47" i="2"/>
  <c r="L47" i="2" s="1" a="1"/>
  <c r="L47" i="2" s="1"/>
  <c r="Y169" i="2"/>
  <c r="Y157" i="2"/>
  <c r="Y13" i="2"/>
  <c r="L13" i="2" s="1" a="1"/>
  <c r="L13" i="2" s="1"/>
  <c r="Y276" i="2"/>
  <c r="L276" i="2" s="1" a="1"/>
  <c r="L276" i="2" s="1"/>
  <c r="Y228" i="2"/>
  <c r="L228" i="2" s="1" a="1"/>
  <c r="L228" i="2" s="1"/>
  <c r="Y168" i="2"/>
  <c r="L168" i="2" s="1" a="1"/>
  <c r="L168" i="2" s="1"/>
  <c r="Y60" i="2"/>
  <c r="L60" i="2" s="1" a="1"/>
  <c r="L60" i="2" s="1"/>
  <c r="Y145" i="2"/>
  <c r="L145" i="2" s="1" a="1"/>
  <c r="L145" i="2" s="1"/>
  <c r="Y25" i="2"/>
  <c r="L25" i="2" s="1" a="1"/>
  <c r="L25" i="2" s="1"/>
  <c r="Y264" i="2"/>
  <c r="L264" i="2" s="1" a="1"/>
  <c r="L264" i="2" s="1"/>
  <c r="Y192" i="2"/>
  <c r="L192" i="2" s="1" a="1"/>
  <c r="L192" i="2" s="1"/>
  <c r="Y156" i="2"/>
  <c r="L156" i="2" s="1" a="1"/>
  <c r="L156" i="2" s="1"/>
  <c r="Y144" i="2"/>
  <c r="Y120" i="2"/>
  <c r="L120" i="2" s="1" a="1"/>
  <c r="L120" i="2" s="1"/>
  <c r="Y24" i="2"/>
  <c r="L24" i="2" s="1" a="1"/>
  <c r="L24" i="2" s="1"/>
  <c r="Y371" i="2"/>
  <c r="Y335" i="2"/>
  <c r="L335" i="2" s="1" a="1"/>
  <c r="L335" i="2" s="1"/>
  <c r="Y299" i="2"/>
  <c r="L299" i="2" s="1" a="1"/>
  <c r="L299" i="2" s="1"/>
  <c r="Y251" i="2"/>
  <c r="Y203" i="2"/>
  <c r="L203" i="2" s="1" a="1"/>
  <c r="L203" i="2" s="1"/>
  <c r="Y95" i="2"/>
  <c r="L95" i="2" s="1" a="1"/>
  <c r="L95" i="2" s="1"/>
  <c r="Y35" i="2"/>
  <c r="L35" i="2" s="1" a="1"/>
  <c r="L35" i="2" s="1"/>
  <c r="Y109" i="2"/>
  <c r="L109" i="2" s="1" a="1"/>
  <c r="L109" i="2" s="1"/>
  <c r="Y383" i="2"/>
  <c r="Y323" i="2"/>
  <c r="Y287" i="2"/>
  <c r="L287" i="2" s="1" a="1"/>
  <c r="L287" i="2" s="1"/>
  <c r="Y239" i="2"/>
  <c r="Y167" i="2"/>
  <c r="Y107" i="2"/>
  <c r="Y23" i="2"/>
  <c r="L23" i="2" s="1" a="1"/>
  <c r="L23" i="2" s="1"/>
  <c r="Y181" i="2"/>
  <c r="L181" i="2" s="1" a="1"/>
  <c r="L181" i="2" s="1"/>
  <c r="Y49" i="2"/>
  <c r="L49" i="2" s="1" a="1"/>
  <c r="L49" i="2" s="1"/>
  <c r="Y240" i="2"/>
  <c r="L240" i="2" s="1" a="1"/>
  <c r="L240" i="2" s="1"/>
  <c r="Y204" i="2"/>
  <c r="L204" i="2" s="1" a="1"/>
  <c r="L204" i="2" s="1"/>
  <c r="Y72" i="2"/>
  <c r="L72" i="2" s="1" a="1"/>
  <c r="L72" i="2" s="1"/>
  <c r="Y359" i="2"/>
  <c r="L359" i="2" s="1" a="1"/>
  <c r="L359" i="2" s="1"/>
  <c r="Y311" i="2"/>
  <c r="L311" i="2" s="1" a="1"/>
  <c r="L311" i="2" s="1"/>
  <c r="Y263" i="2"/>
  <c r="L263" i="2" s="1" a="1"/>
  <c r="L263" i="2" s="1"/>
  <c r="Y215" i="2"/>
  <c r="L215" i="2" s="1" a="1"/>
  <c r="L215" i="2" s="1"/>
  <c r="Y179" i="2"/>
  <c r="L179" i="2" s="1" a="1"/>
  <c r="L179" i="2" s="1"/>
  <c r="Y143" i="2"/>
  <c r="L143" i="2" s="1" a="1"/>
  <c r="L143" i="2" s="1"/>
  <c r="Y11" i="2"/>
  <c r="L11" i="2" s="1" a="1"/>
  <c r="L11" i="2" s="1"/>
  <c r="Y121" i="2"/>
  <c r="Y84" i="2"/>
  <c r="L84" i="2" s="1" a="1"/>
  <c r="L84" i="2" s="1"/>
  <c r="Y131" i="2"/>
  <c r="Y97" i="2"/>
  <c r="L97" i="2" s="1" a="1"/>
  <c r="L97" i="2" s="1"/>
  <c r="Y61" i="2"/>
  <c r="L61" i="2" s="1" a="1"/>
  <c r="L61" i="2" s="1"/>
  <c r="Y252" i="2"/>
  <c r="L252" i="2" s="1" a="1"/>
  <c r="L252" i="2" s="1"/>
  <c r="Y216" i="2"/>
  <c r="Y132" i="2"/>
  <c r="L132" i="2" s="1" a="1"/>
  <c r="L132" i="2" s="1"/>
  <c r="Y12" i="2"/>
  <c r="Y430" i="2"/>
  <c r="Y705" i="2"/>
  <c r="L705" i="2" s="1" a="1"/>
  <c r="L705" i="2" s="1"/>
  <c r="Y633" i="2"/>
  <c r="L633" i="2" s="1" a="1"/>
  <c r="L633" i="2" s="1"/>
  <c r="Y561" i="2"/>
  <c r="L561" i="2" s="1" a="1"/>
  <c r="L561" i="2" s="1"/>
  <c r="Y393" i="2"/>
  <c r="L393" i="2" s="1" a="1"/>
  <c r="L393" i="2" s="1"/>
  <c r="Y105" i="2"/>
  <c r="L105" i="2" s="1" a="1"/>
  <c r="L105" i="2" s="1"/>
  <c r="Y718" i="2"/>
  <c r="L718" i="2" s="1" a="1"/>
  <c r="L718" i="2" s="1"/>
  <c r="Y670" i="2"/>
  <c r="L670" i="2" s="1" a="1"/>
  <c r="L670" i="2" s="1"/>
  <c r="Y598" i="2"/>
  <c r="L598" i="2" s="1" a="1"/>
  <c r="L598" i="2" s="1"/>
  <c r="Y526" i="2"/>
  <c r="L526" i="2" s="1" a="1"/>
  <c r="L526" i="2" s="1"/>
  <c r="Y466" i="2"/>
  <c r="L466" i="2" s="1" a="1"/>
  <c r="L466" i="2" s="1"/>
  <c r="Y394" i="2"/>
  <c r="L394" i="2" s="1" a="1"/>
  <c r="L394" i="2" s="1"/>
  <c r="Y322" i="2"/>
  <c r="L322" i="2" s="1" a="1"/>
  <c r="L322" i="2" s="1"/>
  <c r="Y238" i="2"/>
  <c r="L238" i="2" s="1" a="1"/>
  <c r="L238" i="2" s="1"/>
  <c r="Y190" i="2"/>
  <c r="Y142" i="2"/>
  <c r="Y58" i="2"/>
  <c r="L58" i="2" s="1" a="1"/>
  <c r="L58" i="2" s="1"/>
  <c r="Y729" i="2"/>
  <c r="L729" i="2" s="1" a="1"/>
  <c r="L729" i="2" s="1"/>
  <c r="Y693" i="2"/>
  <c r="L693" i="2" s="1" a="1"/>
  <c r="L693" i="2" s="1"/>
  <c r="Y657" i="2"/>
  <c r="L657" i="2" s="1" a="1"/>
  <c r="L657" i="2" s="1"/>
  <c r="Y621" i="2"/>
  <c r="Y573" i="2"/>
  <c r="L573" i="2" s="1" a="1"/>
  <c r="L573" i="2" s="1"/>
  <c r="Y537" i="2"/>
  <c r="L537" i="2" s="1" a="1"/>
  <c r="L537" i="2" s="1"/>
  <c r="Y501" i="2"/>
  <c r="L501" i="2" s="1" a="1"/>
  <c r="L501" i="2" s="1"/>
  <c r="Y477" i="2"/>
  <c r="L477" i="2" s="1" a="1"/>
  <c r="L477" i="2" s="1"/>
  <c r="Y441" i="2"/>
  <c r="L441" i="2" s="1" a="1"/>
  <c r="L441" i="2" s="1"/>
  <c r="Y417" i="2"/>
  <c r="L417" i="2" s="1" a="1"/>
  <c r="L417" i="2" s="1"/>
  <c r="Y381" i="2"/>
  <c r="L381" i="2" s="1" a="1"/>
  <c r="L381" i="2" s="1"/>
  <c r="Y357" i="2"/>
  <c r="Y333" i="2"/>
  <c r="Y309" i="2"/>
  <c r="L309" i="2" s="1" a="1"/>
  <c r="L309" i="2" s="1"/>
  <c r="Y285" i="2"/>
  <c r="L285" i="2" s="1" a="1"/>
  <c r="L285" i="2" s="1"/>
  <c r="Y261" i="2"/>
  <c r="Y237" i="2"/>
  <c r="L237" i="2" s="1" a="1"/>
  <c r="L237" i="2" s="1"/>
  <c r="Y213" i="2"/>
  <c r="L213" i="2" s="1" a="1"/>
  <c r="L213" i="2" s="1"/>
  <c r="Y189" i="2"/>
  <c r="Y165" i="2"/>
  <c r="L165" i="2" s="1" a="1"/>
  <c r="L165" i="2" s="1"/>
  <c r="Y141" i="2"/>
  <c r="L141" i="2" s="1" a="1"/>
  <c r="L141" i="2" s="1"/>
  <c r="Y117" i="2"/>
  <c r="L117" i="2" s="1" a="1"/>
  <c r="L117" i="2" s="1"/>
  <c r="Y81" i="2"/>
  <c r="L81" i="2" s="1" a="1"/>
  <c r="L81" i="2" s="1"/>
  <c r="Y57" i="2"/>
  <c r="L57" i="2" s="1" a="1"/>
  <c r="L57" i="2" s="1"/>
  <c r="Y45" i="2"/>
  <c r="L45" i="2" s="1" a="1"/>
  <c r="L45" i="2" s="1"/>
  <c r="Y9" i="2"/>
  <c r="L9" i="2" s="1" a="1"/>
  <c r="L9" i="2" s="1"/>
  <c r="Y766" i="2"/>
  <c r="L766" i="2" s="1" a="1"/>
  <c r="L766" i="2" s="1"/>
  <c r="Y706" i="2"/>
  <c r="L706" i="2" s="1" a="1"/>
  <c r="L706" i="2" s="1"/>
  <c r="Y658" i="2"/>
  <c r="L658" i="2" s="1" a="1"/>
  <c r="L658" i="2" s="1"/>
  <c r="Y610" i="2"/>
  <c r="Y550" i="2"/>
  <c r="L550" i="2" s="1" a="1"/>
  <c r="L550" i="2" s="1"/>
  <c r="Y490" i="2"/>
  <c r="Y418" i="2"/>
  <c r="L418" i="2" s="1" a="1"/>
  <c r="L418" i="2" s="1"/>
  <c r="Y358" i="2"/>
  <c r="L358" i="2" s="1" a="1"/>
  <c r="L358" i="2" s="1"/>
  <c r="Y310" i="2"/>
  <c r="L310" i="2" s="1" a="1"/>
  <c r="L310" i="2" s="1"/>
  <c r="Y274" i="2"/>
  <c r="L274" i="2" s="1" a="1"/>
  <c r="L274" i="2" s="1"/>
  <c r="Y214" i="2"/>
  <c r="L214" i="2" s="1" a="1"/>
  <c r="L214" i="2" s="1"/>
  <c r="Y154" i="2"/>
  <c r="L154" i="2" s="1" a="1"/>
  <c r="L154" i="2" s="1"/>
  <c r="Y106" i="2"/>
  <c r="L106" i="2" s="1" a="1"/>
  <c r="L106" i="2" s="1"/>
  <c r="Y34" i="2"/>
  <c r="L34" i="2" s="1" a="1"/>
  <c r="L34" i="2" s="1"/>
  <c r="Y717" i="2"/>
  <c r="L717" i="2" s="1" a="1"/>
  <c r="L717" i="2" s="1"/>
  <c r="Y681" i="2"/>
  <c r="L681" i="2" s="1" a="1"/>
  <c r="L681" i="2" s="1"/>
  <c r="Y645" i="2"/>
  <c r="Y609" i="2"/>
  <c r="Y585" i="2"/>
  <c r="L585" i="2" s="1" a="1"/>
  <c r="L585" i="2" s="1"/>
  <c r="Y549" i="2"/>
  <c r="L549" i="2" s="1" a="1"/>
  <c r="L549" i="2" s="1"/>
  <c r="Y513" i="2"/>
  <c r="Y489" i="2"/>
  <c r="L489" i="2" s="1" a="1"/>
  <c r="L489" i="2" s="1"/>
  <c r="Y465" i="2"/>
  <c r="L465" i="2" s="1" a="1"/>
  <c r="L465" i="2" s="1"/>
  <c r="Y429" i="2"/>
  <c r="L429" i="2" s="1" a="1"/>
  <c r="L429" i="2" s="1"/>
  <c r="Y405" i="2"/>
  <c r="Y369" i="2"/>
  <c r="L369" i="2" s="1" a="1"/>
  <c r="L369" i="2" s="1"/>
  <c r="Y345" i="2"/>
  <c r="L345" i="2" s="1" a="1"/>
  <c r="L345" i="2" s="1"/>
  <c r="Y321" i="2"/>
  <c r="L321" i="2" s="1" a="1"/>
  <c r="L321" i="2" s="1"/>
  <c r="Y297" i="2"/>
  <c r="L297" i="2" s="1" a="1"/>
  <c r="L297" i="2" s="1"/>
  <c r="Y273" i="2"/>
  <c r="Y249" i="2"/>
  <c r="L249" i="2" s="1" a="1"/>
  <c r="L249" i="2" s="1"/>
  <c r="Y225" i="2"/>
  <c r="Y201" i="2"/>
  <c r="L201" i="2" s="1" a="1"/>
  <c r="L201" i="2" s="1"/>
  <c r="Y177" i="2"/>
  <c r="Y153" i="2"/>
  <c r="Y129" i="2"/>
  <c r="L129" i="2" s="1" a="1"/>
  <c r="L129" i="2" s="1"/>
  <c r="Y93" i="2"/>
  <c r="L93" i="2" s="1" a="1"/>
  <c r="L93" i="2" s="1"/>
  <c r="Y33" i="2"/>
  <c r="L33" i="2" s="1" a="1"/>
  <c r="L33" i="2" s="1"/>
  <c r="Y21" i="2"/>
  <c r="L21" i="2" s="1" a="1"/>
  <c r="L21" i="2" s="1"/>
  <c r="Y283" i="2"/>
  <c r="L283" i="2" s="1" a="1"/>
  <c r="L283" i="2" s="1"/>
  <c r="Y259" i="2"/>
  <c r="L259" i="2" s="1" a="1"/>
  <c r="L259" i="2" s="1"/>
  <c r="Y235" i="2"/>
  <c r="L235" i="2" s="1" a="1"/>
  <c r="L235" i="2" s="1"/>
  <c r="Y211" i="2"/>
  <c r="L211" i="2" s="1" a="1"/>
  <c r="L211" i="2" s="1"/>
  <c r="Y187" i="2"/>
  <c r="L187" i="2" s="1" a="1"/>
  <c r="L187" i="2" s="1"/>
  <c r="Y151" i="2"/>
  <c r="L151" i="2" s="1" a="1"/>
  <c r="L151" i="2" s="1"/>
  <c r="Y115" i="2"/>
  <c r="L115" i="2" s="1" a="1"/>
  <c r="L115" i="2" s="1"/>
  <c r="Y91" i="2"/>
  <c r="L91" i="2" s="1" a="1"/>
  <c r="L91" i="2" s="1"/>
  <c r="Y79" i="2"/>
  <c r="Y55" i="2"/>
  <c r="L55" i="2" s="1" a="1"/>
  <c r="L55" i="2" s="1"/>
  <c r="Y31" i="2"/>
  <c r="L31" i="2" s="1" a="1"/>
  <c r="L31" i="2" s="1"/>
  <c r="Y730" i="2"/>
  <c r="L730" i="2" s="1" a="1"/>
  <c r="L730" i="2" s="1"/>
  <c r="Y634" i="2"/>
  <c r="L634" i="2" s="1" a="1"/>
  <c r="L634" i="2" s="1"/>
  <c r="Y538" i="2"/>
  <c r="Y454" i="2"/>
  <c r="L454" i="2" s="1" a="1"/>
  <c r="L454" i="2" s="1"/>
  <c r="Y346" i="2"/>
  <c r="L346" i="2" s="1" a="1"/>
  <c r="L346" i="2" s="1"/>
  <c r="Y178" i="2"/>
  <c r="L178" i="2" s="1" a="1"/>
  <c r="L178" i="2" s="1"/>
  <c r="Y46" i="2"/>
  <c r="Y741" i="2"/>
  <c r="L741" i="2" s="1" a="1"/>
  <c r="L741" i="2" s="1"/>
  <c r="Y669" i="2"/>
  <c r="Y597" i="2"/>
  <c r="L597" i="2" s="1" a="1"/>
  <c r="L597" i="2" s="1"/>
  <c r="Y525" i="2"/>
  <c r="L525" i="2" s="1" a="1"/>
  <c r="L525" i="2" s="1"/>
  <c r="Y453" i="2"/>
  <c r="L453" i="2" s="1" a="1"/>
  <c r="L453" i="2" s="1"/>
  <c r="Y69" i="2"/>
  <c r="L69" i="2" s="1" a="1"/>
  <c r="L69" i="2" s="1"/>
  <c r="Y7" i="2"/>
  <c r="L7" i="2" s="1" a="1"/>
  <c r="L7" i="2" s="1"/>
  <c r="Y295" i="2"/>
  <c r="L295" i="2" s="1" a="1"/>
  <c r="L295" i="2" s="1"/>
  <c r="Y271" i="2"/>
  <c r="L271" i="2" s="1" a="1"/>
  <c r="L271" i="2" s="1"/>
  <c r="Y247" i="2"/>
  <c r="L247" i="2" s="1" a="1"/>
  <c r="L247" i="2" s="1"/>
  <c r="Y223" i="2"/>
  <c r="L223" i="2" s="1" a="1"/>
  <c r="L223" i="2" s="1"/>
  <c r="Y199" i="2"/>
  <c r="Y175" i="2"/>
  <c r="Y163" i="2"/>
  <c r="Y139" i="2"/>
  <c r="L139" i="2" s="1" a="1"/>
  <c r="L139" i="2" s="1"/>
  <c r="Y127" i="2"/>
  <c r="L127" i="2" s="1" a="1"/>
  <c r="L127" i="2" s="1"/>
  <c r="Y103" i="2"/>
  <c r="L103" i="2" s="1" a="1"/>
  <c r="L103" i="2" s="1"/>
  <c r="Y67" i="2"/>
  <c r="L67" i="2" s="1" a="1"/>
  <c r="L67" i="2" s="1"/>
  <c r="Y43" i="2"/>
  <c r="L43" i="2" s="1" a="1"/>
  <c r="L43" i="2" s="1"/>
  <c r="Y19" i="2"/>
  <c r="L19" i="2" s="1" a="1"/>
  <c r="L19" i="2" s="1"/>
  <c r="Y690" i="2"/>
  <c r="Y678" i="2"/>
  <c r="L678" i="2" s="1" a="1"/>
  <c r="L678" i="2" s="1"/>
  <c r="Y666" i="2"/>
  <c r="L666" i="2" s="1" a="1"/>
  <c r="L666" i="2" s="1"/>
  <c r="Y654" i="2"/>
  <c r="Y642" i="2"/>
  <c r="L642" i="2" s="1" a="1"/>
  <c r="L642" i="2" s="1"/>
  <c r="Y630" i="2"/>
  <c r="L630" i="2" s="1" a="1"/>
  <c r="L630" i="2" s="1"/>
  <c r="Y618" i="2"/>
  <c r="L618" i="2" s="1" a="1"/>
  <c r="L618" i="2" s="1"/>
  <c r="Y606" i="2"/>
  <c r="L606" i="2" s="1" a="1"/>
  <c r="L606" i="2" s="1"/>
  <c r="Y594" i="2"/>
  <c r="L594" i="2" s="1" a="1"/>
  <c r="L594" i="2" s="1"/>
  <c r="Y582" i="2"/>
  <c r="L582" i="2" s="1" a="1"/>
  <c r="L582" i="2" s="1"/>
  <c r="Y570" i="2"/>
  <c r="L570" i="2" s="1" a="1"/>
  <c r="L570" i="2" s="1"/>
  <c r="Y558" i="2"/>
  <c r="L558" i="2" s="1" a="1"/>
  <c r="L558" i="2" s="1"/>
  <c r="Y546" i="2"/>
  <c r="L546" i="2" s="1" a="1"/>
  <c r="L546" i="2" s="1"/>
  <c r="Y534" i="2"/>
  <c r="L534" i="2" s="1" a="1"/>
  <c r="L534" i="2" s="1"/>
  <c r="Y522" i="2"/>
  <c r="L522" i="2" s="1" a="1"/>
  <c r="L522" i="2" s="1"/>
  <c r="Y510" i="2"/>
  <c r="Y498" i="2"/>
  <c r="L498" i="2" s="1" a="1"/>
  <c r="L498" i="2" s="1"/>
  <c r="Y486" i="2"/>
  <c r="Y474" i="2"/>
  <c r="Y462" i="2"/>
  <c r="L462" i="2" s="1" a="1"/>
  <c r="L462" i="2" s="1"/>
  <c r="Y450" i="2"/>
  <c r="Y438" i="2"/>
  <c r="Y426" i="2"/>
  <c r="Y414" i="2"/>
  <c r="Y402" i="2"/>
  <c r="L402" i="2" s="1" a="1"/>
  <c r="L402" i="2" s="1"/>
  <c r="Y390" i="2"/>
  <c r="Y378" i="2"/>
  <c r="L378" i="2" s="1" a="1"/>
  <c r="L378" i="2" s="1"/>
  <c r="Y366" i="2"/>
  <c r="Y354" i="2"/>
  <c r="L354" i="2" s="1" a="1"/>
  <c r="L354" i="2" s="1"/>
  <c r="Y342" i="2"/>
  <c r="L342" i="2" s="1" a="1"/>
  <c r="L342" i="2" s="1"/>
  <c r="Y330" i="2"/>
  <c r="L330" i="2" s="1" a="1"/>
  <c r="L330" i="2" s="1"/>
  <c r="Y318" i="2"/>
  <c r="L318" i="2" s="1" a="1"/>
  <c r="L318" i="2" s="1"/>
  <c r="Y306" i="2"/>
  <c r="Y294" i="2"/>
  <c r="L294" i="2" s="1" a="1"/>
  <c r="L294" i="2" s="1"/>
  <c r="Y282" i="2"/>
  <c r="Y270" i="2"/>
  <c r="L270" i="2" s="1" a="1"/>
  <c r="L270" i="2" s="1"/>
  <c r="Y258" i="2"/>
  <c r="Y246" i="2"/>
  <c r="L246" i="2" s="1" a="1"/>
  <c r="L246" i="2" s="1"/>
  <c r="Y234" i="2"/>
  <c r="Y222" i="2"/>
  <c r="L222" i="2" s="1" a="1"/>
  <c r="L222" i="2" s="1"/>
  <c r="Y210" i="2"/>
  <c r="L210" i="2" s="1" a="1"/>
  <c r="L210" i="2" s="1"/>
  <c r="Y198" i="2"/>
  <c r="L198" i="2" s="1" a="1"/>
  <c r="L198" i="2" s="1"/>
  <c r="Y186" i="2"/>
  <c r="L186" i="2" s="1" a="1"/>
  <c r="L186" i="2" s="1"/>
  <c r="Y174" i="2"/>
  <c r="L174" i="2" s="1" a="1"/>
  <c r="L174" i="2" s="1"/>
  <c r="Y162" i="2"/>
  <c r="Y150" i="2"/>
  <c r="L150" i="2" s="1" a="1"/>
  <c r="L150" i="2" s="1"/>
  <c r="Y138" i="2"/>
  <c r="Y126" i="2"/>
  <c r="L126" i="2" s="1" a="1"/>
  <c r="L126" i="2" s="1"/>
  <c r="Y114" i="2"/>
  <c r="Y102" i="2"/>
  <c r="L102" i="2" s="1" a="1"/>
  <c r="L102" i="2" s="1"/>
  <c r="Y90" i="2"/>
  <c r="L90" i="2" s="1" a="1"/>
  <c r="L90" i="2" s="1"/>
  <c r="Y78" i="2"/>
  <c r="L78" i="2" s="1" a="1"/>
  <c r="L78" i="2" s="1"/>
  <c r="Y66" i="2"/>
  <c r="L66" i="2" s="1" a="1"/>
  <c r="L66" i="2" s="1"/>
  <c r="Y54" i="2"/>
  <c r="L54" i="2" s="1" a="1"/>
  <c r="L54" i="2" s="1"/>
  <c r="Y42" i="2"/>
  <c r="L42" i="2" s="1" a="1"/>
  <c r="L42" i="2" s="1"/>
  <c r="Y30" i="2"/>
  <c r="L30" i="2" s="1" a="1"/>
  <c r="L30" i="2" s="1"/>
  <c r="Y18" i="2"/>
  <c r="L18" i="2" s="1" a="1"/>
  <c r="L18" i="2" s="1"/>
  <c r="Y742" i="2"/>
  <c r="L742" i="2" s="1" a="1"/>
  <c r="L742" i="2" s="1"/>
  <c r="Y262" i="2"/>
  <c r="L262" i="2" s="1" a="1"/>
  <c r="L262" i="2" s="1"/>
  <c r="Y694" i="2"/>
  <c r="Y622" i="2"/>
  <c r="Y574" i="2"/>
  <c r="L574" i="2" s="1" a="1"/>
  <c r="L574" i="2" s="1"/>
  <c r="Y502" i="2"/>
  <c r="L502" i="2" s="1" a="1"/>
  <c r="L502" i="2" s="1"/>
  <c r="Y442" i="2"/>
  <c r="L442" i="2" s="1" a="1"/>
  <c r="L442" i="2" s="1"/>
  <c r="Y382" i="2"/>
  <c r="L382" i="2" s="1" a="1"/>
  <c r="L382" i="2" s="1"/>
  <c r="Y298" i="2"/>
  <c r="L298" i="2" s="1" a="1"/>
  <c r="L298" i="2" s="1"/>
  <c r="Y250" i="2"/>
  <c r="L250" i="2" s="1" a="1"/>
  <c r="L250" i="2" s="1"/>
  <c r="Y202" i="2"/>
  <c r="Y118" i="2"/>
  <c r="Y70" i="2"/>
  <c r="L70" i="2" s="1" a="1"/>
  <c r="L70" i="2" s="1"/>
  <c r="Y760" i="2"/>
  <c r="L760" i="2" s="1" a="1"/>
  <c r="L760" i="2" s="1"/>
  <c r="Y736" i="2"/>
  <c r="Y724" i="2"/>
  <c r="L724" i="2" s="1" a="1"/>
  <c r="L724" i="2" s="1"/>
  <c r="Y700" i="2"/>
  <c r="Y664" i="2"/>
  <c r="L664" i="2" s="1" a="1"/>
  <c r="L664" i="2" s="1"/>
  <c r="Y640" i="2"/>
  <c r="L640" i="2" s="1" a="1"/>
  <c r="L640" i="2" s="1"/>
  <c r="Y616" i="2"/>
  <c r="L616" i="2" s="1" a="1"/>
  <c r="L616" i="2" s="1"/>
  <c r="Y592" i="2"/>
  <c r="Y568" i="2"/>
  <c r="L568" i="2" s="1" a="1"/>
  <c r="L568" i="2" s="1"/>
  <c r="Y544" i="2"/>
  <c r="L544" i="2" s="1" a="1"/>
  <c r="L544" i="2" s="1"/>
  <c r="Y520" i="2"/>
  <c r="L520" i="2" s="1" a="1"/>
  <c r="L520" i="2" s="1"/>
  <c r="Y496" i="2"/>
  <c r="L496" i="2" s="1" a="1"/>
  <c r="L496" i="2" s="1"/>
  <c r="Y460" i="2"/>
  <c r="Y436" i="2"/>
  <c r="L436" i="2" s="1" a="1"/>
  <c r="L436" i="2" s="1"/>
  <c r="Y424" i="2"/>
  <c r="Y400" i="2"/>
  <c r="L400" i="2" s="1" a="1"/>
  <c r="L400" i="2" s="1"/>
  <c r="Y364" i="2"/>
  <c r="L364" i="2" s="1" a="1"/>
  <c r="L364" i="2" s="1"/>
  <c r="Y340" i="2"/>
  <c r="Y316" i="2"/>
  <c r="L316" i="2" s="1" a="1"/>
  <c r="L316" i="2" s="1"/>
  <c r="Y292" i="2"/>
  <c r="L292" i="2" s="1" a="1"/>
  <c r="L292" i="2" s="1"/>
  <c r="Y268" i="2"/>
  <c r="L268" i="2" s="1" a="1"/>
  <c r="L268" i="2" s="1"/>
  <c r="Y244" i="2"/>
  <c r="Y220" i="2"/>
  <c r="L220" i="2" s="1" a="1"/>
  <c r="L220" i="2" s="1"/>
  <c r="Y196" i="2"/>
  <c r="Y172" i="2"/>
  <c r="L172" i="2" s="1" a="1"/>
  <c r="L172" i="2" s="1"/>
  <c r="Y148" i="2"/>
  <c r="L148" i="2" s="1" a="1"/>
  <c r="L148" i="2" s="1"/>
  <c r="Y124" i="2"/>
  <c r="Y100" i="2"/>
  <c r="L100" i="2" s="1" a="1"/>
  <c r="L100" i="2" s="1"/>
  <c r="Y76" i="2"/>
  <c r="L76" i="2" s="1" a="1"/>
  <c r="L76" i="2" s="1"/>
  <c r="Y52" i="2"/>
  <c r="L52" i="2" s="1" a="1"/>
  <c r="L52" i="2" s="1"/>
  <c r="Y16" i="2"/>
  <c r="L16" i="2" s="1" a="1"/>
  <c r="L16" i="2" s="1"/>
  <c r="Y754" i="2"/>
  <c r="L754" i="2" s="1" a="1"/>
  <c r="L754" i="2" s="1"/>
  <c r="Y682" i="2"/>
  <c r="L682" i="2" s="1" a="1"/>
  <c r="L682" i="2" s="1"/>
  <c r="Y646" i="2"/>
  <c r="L646" i="2" s="1" a="1"/>
  <c r="L646" i="2" s="1"/>
  <c r="Y586" i="2"/>
  <c r="Y514" i="2"/>
  <c r="Y478" i="2"/>
  <c r="L478" i="2" s="1" a="1"/>
  <c r="L478" i="2" s="1"/>
  <c r="Y406" i="2"/>
  <c r="L406" i="2" s="1" a="1"/>
  <c r="L406" i="2" s="1"/>
  <c r="Y370" i="2"/>
  <c r="L370" i="2" s="1" a="1"/>
  <c r="L370" i="2" s="1"/>
  <c r="Y334" i="2"/>
  <c r="L334" i="2" s="1" a="1"/>
  <c r="L334" i="2" s="1"/>
  <c r="Y286" i="2"/>
  <c r="Y226" i="2"/>
  <c r="L226" i="2" s="1" a="1"/>
  <c r="L226" i="2" s="1"/>
  <c r="Y166" i="2"/>
  <c r="L166" i="2" s="1" a="1"/>
  <c r="L166" i="2" s="1"/>
  <c r="Y130" i="2"/>
  <c r="L130" i="2" s="1" a="1"/>
  <c r="L130" i="2" s="1"/>
  <c r="Y94" i="2"/>
  <c r="Y82" i="2"/>
  <c r="Y10" i="2"/>
  <c r="L10" i="2" s="1" a="1"/>
  <c r="L10" i="2" s="1"/>
  <c r="Y748" i="2"/>
  <c r="Y712" i="2"/>
  <c r="L712" i="2" s="1" a="1"/>
  <c r="L712" i="2" s="1"/>
  <c r="Y688" i="2"/>
  <c r="Y676" i="2"/>
  <c r="L676" i="2" s="1" a="1"/>
  <c r="L676" i="2" s="1"/>
  <c r="Y652" i="2"/>
  <c r="L652" i="2" s="1" a="1"/>
  <c r="L652" i="2" s="1"/>
  <c r="Y628" i="2"/>
  <c r="L628" i="2" s="1" a="1"/>
  <c r="L628" i="2" s="1"/>
  <c r="Y604" i="2"/>
  <c r="Y580" i="2"/>
  <c r="Y556" i="2"/>
  <c r="Y532" i="2"/>
  <c r="L532" i="2" s="1" a="1"/>
  <c r="L532" i="2" s="1"/>
  <c r="Y508" i="2"/>
  <c r="L508" i="2" s="1" a="1"/>
  <c r="L508" i="2" s="1"/>
  <c r="Y484" i="2"/>
  <c r="Y472" i="2"/>
  <c r="Y448" i="2"/>
  <c r="Y412" i="2"/>
  <c r="L412" i="2" s="1" a="1"/>
  <c r="L412" i="2" s="1"/>
  <c r="Y388" i="2"/>
  <c r="Y376" i="2"/>
  <c r="Y352" i="2"/>
  <c r="L352" i="2" s="1" a="1"/>
  <c r="L352" i="2" s="1"/>
  <c r="Y328" i="2"/>
  <c r="Y304" i="2"/>
  <c r="L304" i="2" s="1" a="1"/>
  <c r="L304" i="2" s="1"/>
  <c r="Y280" i="2"/>
  <c r="L280" i="2" s="1" a="1"/>
  <c r="L280" i="2" s="1"/>
  <c r="Y256" i="2"/>
  <c r="Y232" i="2"/>
  <c r="L232" i="2" s="1" a="1"/>
  <c r="L232" i="2" s="1"/>
  <c r="Y208" i="2"/>
  <c r="L208" i="2" s="1" a="1"/>
  <c r="L208" i="2" s="1"/>
  <c r="Y184" i="2"/>
  <c r="L184" i="2" s="1" a="1"/>
  <c r="L184" i="2" s="1"/>
  <c r="Y160" i="2"/>
  <c r="L160" i="2" s="1" a="1"/>
  <c r="L160" i="2" s="1"/>
  <c r="Y136" i="2"/>
  <c r="L136" i="2" s="1" a="1"/>
  <c r="L136" i="2" s="1"/>
  <c r="Y112" i="2"/>
  <c r="L112" i="2" s="1" a="1"/>
  <c r="L112" i="2" s="1"/>
  <c r="Y88" i="2"/>
  <c r="L88" i="2" s="1" a="1"/>
  <c r="L88" i="2" s="1"/>
  <c r="Y64" i="2"/>
  <c r="L64" i="2" s="1" a="1"/>
  <c r="L64" i="2" s="1"/>
  <c r="Y40" i="2"/>
  <c r="Y28" i="2"/>
  <c r="Y4" i="2"/>
  <c r="L4" i="2" s="1" a="1"/>
  <c r="L4" i="2" s="1"/>
  <c r="T722" i="2" a="1"/>
  <c r="T722" i="2" s="1"/>
  <c r="T437" i="2" a="1"/>
  <c r="T437" i="2" s="1"/>
  <c r="Y744" i="2"/>
  <c r="L744" i="2" s="1" a="1"/>
  <c r="L744" i="2" s="1"/>
  <c r="Y720" i="2"/>
  <c r="L720" i="2" s="1" a="1"/>
  <c r="L720" i="2" s="1"/>
  <c r="Y696" i="2"/>
  <c r="L696" i="2" s="1" a="1"/>
  <c r="L696" i="2" s="1"/>
  <c r="Y672" i="2"/>
  <c r="L672" i="2" s="1" a="1"/>
  <c r="L672" i="2" s="1"/>
  <c r="Y648" i="2"/>
  <c r="L648" i="2" s="1" a="1"/>
  <c r="L648" i="2" s="1"/>
  <c r="Y624" i="2"/>
  <c r="L624" i="2" s="1" a="1"/>
  <c r="L624" i="2" s="1"/>
  <c r="Y600" i="2"/>
  <c r="L600" i="2" s="1" a="1"/>
  <c r="L600" i="2" s="1"/>
  <c r="Y564" i="2"/>
  <c r="Y528" i="2"/>
  <c r="Y504" i="2"/>
  <c r="L504" i="2" s="1" a="1"/>
  <c r="L504" i="2" s="1"/>
  <c r="Y480" i="2"/>
  <c r="L480" i="2" s="1" a="1"/>
  <c r="L480" i="2" s="1"/>
  <c r="Y456" i="2"/>
  <c r="Y432" i="2"/>
  <c r="Y408" i="2"/>
  <c r="L408" i="2" s="1" a="1"/>
  <c r="L408" i="2" s="1"/>
  <c r="Y384" i="2"/>
  <c r="Y360" i="2"/>
  <c r="L360" i="2" s="1" a="1"/>
  <c r="L360" i="2" s="1"/>
  <c r="Y336" i="2"/>
  <c r="L336" i="2" s="1" a="1"/>
  <c r="L336" i="2" s="1"/>
  <c r="Y300" i="2"/>
  <c r="L300" i="2" s="1" a="1"/>
  <c r="L300" i="2" s="1"/>
  <c r="Y768" i="2"/>
  <c r="L768" i="2" s="1" a="1"/>
  <c r="L768" i="2" s="1"/>
  <c r="Y756" i="2"/>
  <c r="L756" i="2" s="1" a="1"/>
  <c r="L756" i="2" s="1"/>
  <c r="Y732" i="2"/>
  <c r="Y708" i="2"/>
  <c r="L708" i="2" s="1" a="1"/>
  <c r="L708" i="2" s="1"/>
  <c r="Y684" i="2"/>
  <c r="L684" i="2" s="1" a="1"/>
  <c r="L684" i="2" s="1"/>
  <c r="Y660" i="2"/>
  <c r="Y636" i="2"/>
  <c r="Y612" i="2"/>
  <c r="L612" i="2" s="1" a="1"/>
  <c r="L612" i="2" s="1"/>
  <c r="Y588" i="2"/>
  <c r="Y576" i="2"/>
  <c r="Y552" i="2"/>
  <c r="L552" i="2" s="1" a="1"/>
  <c r="L552" i="2" s="1"/>
  <c r="Y540" i="2"/>
  <c r="L540" i="2" s="1" a="1"/>
  <c r="L540" i="2" s="1"/>
  <c r="Y516" i="2"/>
  <c r="Y492" i="2"/>
  <c r="L492" i="2" s="1" a="1"/>
  <c r="L492" i="2" s="1"/>
  <c r="Y468" i="2"/>
  <c r="Y444" i="2"/>
  <c r="L444" i="2" s="1" a="1"/>
  <c r="L444" i="2" s="1"/>
  <c r="Y420" i="2"/>
  <c r="Y396" i="2"/>
  <c r="Y372" i="2"/>
  <c r="L372" i="2" s="1" a="1"/>
  <c r="L372" i="2" s="1"/>
  <c r="Y348" i="2"/>
  <c r="Y324" i="2"/>
  <c r="L324" i="2" s="1" a="1"/>
  <c r="L324" i="2" s="1"/>
  <c r="Y312" i="2"/>
  <c r="L312" i="2" s="1" a="1"/>
  <c r="L312" i="2" s="1"/>
  <c r="Y288" i="2"/>
  <c r="L288" i="2" s="1" a="1"/>
  <c r="L288" i="2" s="1"/>
  <c r="Y683" i="2"/>
  <c r="Y671" i="2"/>
  <c r="L671" i="2" s="1" a="1"/>
  <c r="L671" i="2" s="1"/>
  <c r="Y659" i="2"/>
  <c r="Y647" i="2"/>
  <c r="Y635" i="2"/>
  <c r="L635" i="2" s="1" a="1"/>
  <c r="L635" i="2" s="1"/>
  <c r="Y623" i="2"/>
  <c r="L623" i="2" s="1" a="1"/>
  <c r="L623" i="2" s="1"/>
  <c r="Y611" i="2"/>
  <c r="L611" i="2" s="1" a="1"/>
  <c r="L611" i="2" s="1"/>
  <c r="Y599" i="2"/>
  <c r="L599" i="2" s="1" a="1"/>
  <c r="L599" i="2" s="1"/>
  <c r="Y587" i="2"/>
  <c r="L587" i="2" s="1" a="1"/>
  <c r="L587" i="2" s="1"/>
  <c r="Y575" i="2"/>
  <c r="L575" i="2" s="1" a="1"/>
  <c r="L575" i="2" s="1"/>
  <c r="Y563" i="2"/>
  <c r="L563" i="2" s="1" a="1"/>
  <c r="L563" i="2" s="1"/>
  <c r="T550" i="2" a="1"/>
  <c r="T550" i="2" s="1"/>
  <c r="T417" i="2" a="1"/>
  <c r="T417" i="2" s="1"/>
  <c r="T271" i="2" a="1"/>
  <c r="T271" i="2" s="1"/>
  <c r="Y551" i="2"/>
  <c r="L551" i="2" s="1" a="1"/>
  <c r="L551" i="2" s="1"/>
  <c r="Y539" i="2"/>
  <c r="L539" i="2" s="1" a="1"/>
  <c r="L539" i="2" s="1"/>
  <c r="Y527" i="2"/>
  <c r="Y515" i="2"/>
  <c r="L515" i="2" s="1" a="1"/>
  <c r="L515" i="2" s="1"/>
  <c r="Y503" i="2"/>
  <c r="L503" i="2" s="1" a="1"/>
  <c r="L503" i="2" s="1"/>
  <c r="Y491" i="2"/>
  <c r="L491" i="2" s="1" a="1"/>
  <c r="L491" i="2" s="1"/>
  <c r="Y479" i="2"/>
  <c r="L479" i="2" s="1" a="1"/>
  <c r="L479" i="2" s="1"/>
  <c r="Y467" i="2"/>
  <c r="L467" i="2" s="1" a="1"/>
  <c r="L467" i="2" s="1"/>
  <c r="Y455" i="2"/>
  <c r="L455" i="2" s="1" a="1"/>
  <c r="L455" i="2" s="1"/>
  <c r="Y443" i="2"/>
  <c r="L443" i="2" s="1" a="1"/>
  <c r="L443" i="2" s="1"/>
  <c r="Y431" i="2"/>
  <c r="Y419" i="2"/>
  <c r="Y407" i="2"/>
  <c r="L407" i="2" s="1" a="1"/>
  <c r="L407" i="2" s="1"/>
  <c r="Y395" i="2"/>
  <c r="L395" i="2" s="1" a="1"/>
  <c r="L395" i="2" s="1"/>
  <c r="Y763" i="2"/>
  <c r="L763" i="2" s="1" a="1"/>
  <c r="L763" i="2" s="1"/>
  <c r="Y751" i="2"/>
  <c r="L751" i="2" s="1" a="1"/>
  <c r="L751" i="2" s="1"/>
  <c r="Y739" i="2"/>
  <c r="L739" i="2" s="1" a="1"/>
  <c r="L739" i="2" s="1"/>
  <c r="Y727" i="2"/>
  <c r="L727" i="2" s="1" a="1"/>
  <c r="L727" i="2" s="1"/>
  <c r="Y715" i="2"/>
  <c r="L715" i="2" s="1" a="1"/>
  <c r="L715" i="2" s="1"/>
  <c r="Y703" i="2"/>
  <c r="L703" i="2" s="1" a="1"/>
  <c r="L703" i="2" s="1"/>
  <c r="Y691" i="2"/>
  <c r="L691" i="2" s="1" a="1"/>
  <c r="L691" i="2" s="1"/>
  <c r="Y679" i="2"/>
  <c r="L679" i="2" s="1" a="1"/>
  <c r="L679" i="2" s="1"/>
  <c r="Y667" i="2"/>
  <c r="Y655" i="2"/>
  <c r="L655" i="2" s="1" a="1"/>
  <c r="L655" i="2" s="1"/>
  <c r="Y643" i="2"/>
  <c r="Y631" i="2"/>
  <c r="L631" i="2" s="1" a="1"/>
  <c r="L631" i="2" s="1"/>
  <c r="Y619" i="2"/>
  <c r="L619" i="2" s="1" a="1"/>
  <c r="L619" i="2" s="1"/>
  <c r="Y607" i="2"/>
  <c r="L607" i="2" s="1" a="1"/>
  <c r="L607" i="2" s="1"/>
  <c r="Y595" i="2"/>
  <c r="L595" i="2" s="1" a="1"/>
  <c r="L595" i="2" s="1"/>
  <c r="Y583" i="2"/>
  <c r="Y571" i="2"/>
  <c r="L571" i="2" s="1" a="1"/>
  <c r="L571" i="2" s="1"/>
  <c r="Y559" i="2"/>
  <c r="L559" i="2" s="1" a="1"/>
  <c r="L559" i="2" s="1"/>
  <c r="Y547" i="2"/>
  <c r="L547" i="2" s="1" a="1"/>
  <c r="L547" i="2" s="1"/>
  <c r="Y535" i="2"/>
  <c r="L535" i="2" s="1" a="1"/>
  <c r="L535" i="2" s="1"/>
  <c r="Y523" i="2"/>
  <c r="Y511" i="2"/>
  <c r="Y499" i="2"/>
  <c r="Y487" i="2"/>
  <c r="L487" i="2" s="1" a="1"/>
  <c r="L487" i="2" s="1"/>
  <c r="Y475" i="2"/>
  <c r="Y463" i="2"/>
  <c r="Y451" i="2"/>
  <c r="L451" i="2" s="1" a="1"/>
  <c r="L451" i="2" s="1"/>
  <c r="Y439" i="2"/>
  <c r="Y427" i="2"/>
  <c r="L427" i="2" s="1" a="1"/>
  <c r="L427" i="2" s="1"/>
  <c r="Y415" i="2"/>
  <c r="Y403" i="2"/>
  <c r="L403" i="2" s="1" a="1"/>
  <c r="L403" i="2" s="1"/>
  <c r="Y391" i="2"/>
  <c r="L391" i="2" s="1" a="1"/>
  <c r="L391" i="2" s="1"/>
  <c r="Y379" i="2"/>
  <c r="L379" i="2" s="1" a="1"/>
  <c r="L379" i="2" s="1"/>
  <c r="Y367" i="2"/>
  <c r="L367" i="2" s="1" a="1"/>
  <c r="L367" i="2" s="1"/>
  <c r="Y355" i="2"/>
  <c r="L355" i="2" s="1" a="1"/>
  <c r="L355" i="2" s="1"/>
  <c r="Y343" i="2"/>
  <c r="L343" i="2" s="1" a="1"/>
  <c r="L343" i="2" s="1"/>
  <c r="Y331" i="2"/>
  <c r="L331" i="2" s="1" a="1"/>
  <c r="L331" i="2" s="1"/>
  <c r="Y319" i="2"/>
  <c r="Y307" i="2"/>
  <c r="Y761" i="2"/>
  <c r="Y749" i="2"/>
  <c r="L749" i="2" s="1" a="1"/>
  <c r="L749" i="2" s="1"/>
  <c r="Y737" i="2"/>
  <c r="L737" i="2" s="1" a="1"/>
  <c r="L737" i="2" s="1"/>
  <c r="Y725" i="2"/>
  <c r="Y713" i="2"/>
  <c r="Y701" i="2"/>
  <c r="L701" i="2" s="1" a="1"/>
  <c r="L701" i="2" s="1"/>
  <c r="Y689" i="2"/>
  <c r="Y677" i="2"/>
  <c r="L677" i="2" s="1" a="1"/>
  <c r="L677" i="2" s="1"/>
  <c r="Y767" i="2"/>
  <c r="L767" i="2" s="1" a="1"/>
  <c r="L767" i="2" s="1"/>
  <c r="Y755" i="2"/>
  <c r="L755" i="2" s="1" a="1"/>
  <c r="L755" i="2" s="1"/>
  <c r="Y743" i="2"/>
  <c r="L743" i="2" s="1" a="1"/>
  <c r="L743" i="2" s="1"/>
  <c r="Y731" i="2"/>
  <c r="L731" i="2" s="1" a="1"/>
  <c r="L731" i="2" s="1"/>
  <c r="Y719" i="2"/>
  <c r="Y707" i="2"/>
  <c r="Y695" i="2"/>
  <c r="L695" i="2" s="1" a="1"/>
  <c r="L695" i="2" s="1"/>
  <c r="Y765" i="2"/>
  <c r="L765" i="2" s="1" a="1"/>
  <c r="L765" i="2" s="1"/>
  <c r="Y753" i="2"/>
  <c r="Y762" i="2"/>
  <c r="L762" i="2" s="1" a="1"/>
  <c r="L762" i="2" s="1"/>
  <c r="Y750" i="2"/>
  <c r="Y738" i="2"/>
  <c r="Y726" i="2"/>
  <c r="L726" i="2" s="1" a="1"/>
  <c r="L726" i="2" s="1"/>
  <c r="Y714" i="2"/>
  <c r="Y702" i="2"/>
  <c r="L702" i="2" s="1" a="1"/>
  <c r="L702" i="2" s="1"/>
  <c r="Y651" i="2"/>
  <c r="L651" i="2" s="1" a="1"/>
  <c r="L651" i="2" s="1"/>
  <c r="Y639" i="2"/>
  <c r="Y627" i="2"/>
  <c r="L627" i="2" s="1" a="1"/>
  <c r="L627" i="2" s="1"/>
  <c r="Y615" i="2"/>
  <c r="Y603" i="2"/>
  <c r="L603" i="2" s="1" a="1"/>
  <c r="L603" i="2" s="1"/>
  <c r="Y591" i="2"/>
  <c r="L591" i="2" s="1" a="1"/>
  <c r="L591" i="2" s="1"/>
  <c r="Y579" i="2"/>
  <c r="Y567" i="2"/>
  <c r="Y555" i="2"/>
  <c r="L555" i="2" s="1" a="1"/>
  <c r="L555" i="2" s="1"/>
  <c r="Y543" i="2"/>
  <c r="L543" i="2" s="1" a="1"/>
  <c r="L543" i="2" s="1"/>
  <c r="Y531" i="2"/>
  <c r="L531" i="2" s="1" a="1"/>
  <c r="L531" i="2" s="1"/>
  <c r="Y519" i="2"/>
  <c r="L519" i="2" s="1" a="1"/>
  <c r="L519" i="2" s="1"/>
  <c r="Y507" i="2"/>
  <c r="Y495" i="2"/>
  <c r="L495" i="2" s="1" a="1"/>
  <c r="L495" i="2" s="1"/>
  <c r="Y483" i="2"/>
  <c r="Y471" i="2"/>
  <c r="L471" i="2" s="1" a="1"/>
  <c r="L471" i="2" s="1"/>
  <c r="Y459" i="2"/>
  <c r="L459" i="2" s="1" a="1"/>
  <c r="L459" i="2" s="1"/>
  <c r="Y447" i="2"/>
  <c r="Y435" i="2"/>
  <c r="L435" i="2" s="1" a="1"/>
  <c r="L435" i="2" s="1"/>
  <c r="Y423" i="2"/>
  <c r="L423" i="2" s="1" a="1"/>
  <c r="L423" i="2" s="1"/>
  <c r="Y411" i="2"/>
  <c r="L411" i="2" s="1" a="1"/>
  <c r="L411" i="2" s="1"/>
  <c r="Y399" i="2"/>
  <c r="L399" i="2" s="1" a="1"/>
  <c r="L399" i="2" s="1"/>
  <c r="Y387" i="2"/>
  <c r="Y375" i="2"/>
  <c r="Y363" i="2"/>
  <c r="L363" i="2" s="1" a="1"/>
  <c r="L363" i="2" s="1"/>
  <c r="Y351" i="2"/>
  <c r="L351" i="2" s="1" a="1"/>
  <c r="L351" i="2" s="1"/>
  <c r="Y339" i="2"/>
  <c r="L339" i="2" s="1" a="1"/>
  <c r="L339" i="2" s="1"/>
  <c r="Y327" i="2"/>
  <c r="L327" i="2" s="1" a="1"/>
  <c r="L327" i="2" s="1"/>
  <c r="Y315" i="2"/>
  <c r="Y303" i="2"/>
  <c r="Y291" i="2"/>
  <c r="Y279" i="2"/>
  <c r="L279" i="2" s="1" a="1"/>
  <c r="L279" i="2" s="1"/>
  <c r="Y267" i="2"/>
  <c r="Y255" i="2"/>
  <c r="L255" i="2" s="1" a="1"/>
  <c r="L255" i="2" s="1"/>
  <c r="Y243" i="2"/>
  <c r="Y231" i="2"/>
  <c r="L231" i="2" s="1" a="1"/>
  <c r="L231" i="2" s="1"/>
  <c r="Y219" i="2"/>
  <c r="L219" i="2" s="1" a="1"/>
  <c r="L219" i="2" s="1"/>
  <c r="Y207" i="2"/>
  <c r="Y195" i="2"/>
  <c r="L195" i="2" s="1" a="1"/>
  <c r="L195" i="2" s="1"/>
  <c r="Y183" i="2"/>
  <c r="Y171" i="2"/>
  <c r="L171" i="2" s="1" a="1"/>
  <c r="L171" i="2" s="1"/>
  <c r="Y159" i="2"/>
  <c r="L159" i="2" s="1" a="1"/>
  <c r="L159" i="2" s="1"/>
  <c r="Y147" i="2"/>
  <c r="Y135" i="2"/>
  <c r="Y123" i="2"/>
  <c r="Y111" i="2"/>
  <c r="L111" i="2" s="1" a="1"/>
  <c r="L111" i="2" s="1"/>
  <c r="Y99" i="2"/>
  <c r="L99" i="2" s="1" a="1"/>
  <c r="L99" i="2" s="1"/>
  <c r="Y87" i="2"/>
  <c r="Y75" i="2"/>
  <c r="L75" i="2" s="1" a="1"/>
  <c r="L75" i="2" s="1"/>
  <c r="Y63" i="2"/>
  <c r="L63" i="2" s="1" a="1"/>
  <c r="L63" i="2" s="1"/>
  <c r="Y51" i="2"/>
  <c r="L51" i="2" s="1" a="1"/>
  <c r="L51" i="2" s="1"/>
  <c r="Y39" i="2"/>
  <c r="L39" i="2" s="1" a="1"/>
  <c r="L39" i="2" s="1"/>
  <c r="Y27" i="2"/>
  <c r="L27" i="2" s="1" a="1"/>
  <c r="L27" i="2" s="1"/>
  <c r="Y15" i="2"/>
  <c r="L15" i="2" s="1" a="1"/>
  <c r="L15" i="2" s="1"/>
  <c r="Y3" i="2"/>
  <c r="L3" i="2" s="1" a="1"/>
  <c r="L3" i="2" s="1"/>
  <c r="Y757" i="2"/>
  <c r="L757" i="2" s="1" a="1"/>
  <c r="L757" i="2" s="1"/>
  <c r="Y745" i="2"/>
  <c r="L745" i="2" s="1" a="1"/>
  <c r="L745" i="2" s="1"/>
  <c r="Y733" i="2"/>
  <c r="L733" i="2" s="1" a="1"/>
  <c r="L733" i="2" s="1"/>
  <c r="Y721" i="2"/>
  <c r="L721" i="2" s="1" a="1"/>
  <c r="L721" i="2" s="1"/>
  <c r="Y709" i="2"/>
  <c r="Y697" i="2"/>
  <c r="Y685" i="2"/>
  <c r="L685" i="2" s="1" a="1"/>
  <c r="L685" i="2" s="1"/>
  <c r="Y673" i="2"/>
  <c r="Y661" i="2"/>
  <c r="L661" i="2" s="1" a="1"/>
  <c r="L661" i="2" s="1"/>
  <c r="Y649" i="2"/>
  <c r="Y637" i="2"/>
  <c r="L637" i="2" s="1" a="1"/>
  <c r="L637" i="2" s="1"/>
  <c r="Y625" i="2"/>
  <c r="L625" i="2" s="1" a="1"/>
  <c r="L625" i="2" s="1"/>
  <c r="Y613" i="2"/>
  <c r="L613" i="2" s="1" a="1"/>
  <c r="L613" i="2" s="1"/>
  <c r="Y601" i="2"/>
  <c r="L601" i="2" s="1" a="1"/>
  <c r="L601" i="2" s="1"/>
  <c r="Y589" i="2"/>
  <c r="L589" i="2" s="1" a="1"/>
  <c r="L589" i="2" s="1"/>
  <c r="Y577" i="2"/>
  <c r="L577" i="2" s="1" a="1"/>
  <c r="L577" i="2" s="1"/>
  <c r="Y565" i="2"/>
  <c r="L565" i="2" s="1" a="1"/>
  <c r="L565" i="2" s="1"/>
  <c r="Y553" i="2"/>
  <c r="L553" i="2" s="1" a="1"/>
  <c r="L553" i="2" s="1"/>
  <c r="Y541" i="2"/>
  <c r="L541" i="2" s="1" a="1"/>
  <c r="L541" i="2" s="1"/>
  <c r="Y529" i="2"/>
  <c r="L529" i="2" s="1" a="1"/>
  <c r="L529" i="2" s="1"/>
  <c r="Y517" i="2"/>
  <c r="L517" i="2" s="1" a="1"/>
  <c r="L517" i="2" s="1"/>
  <c r="Y505" i="2"/>
  <c r="Y493" i="2"/>
  <c r="L493" i="2" s="1" a="1"/>
  <c r="L493" i="2" s="1"/>
  <c r="Y481" i="2"/>
  <c r="L481" i="2" s="1" a="1"/>
  <c r="L481" i="2" s="1"/>
  <c r="Y469" i="2"/>
  <c r="Y457" i="2"/>
  <c r="L457" i="2" s="1" a="1"/>
  <c r="L457" i="2" s="1"/>
  <c r="Y445" i="2"/>
  <c r="L445" i="2" s="1" a="1"/>
  <c r="L445" i="2" s="1"/>
  <c r="Y433" i="2"/>
  <c r="L433" i="2" s="1" a="1"/>
  <c r="L433" i="2" s="1"/>
  <c r="Y421" i="2"/>
  <c r="L421" i="2" s="1" a="1"/>
  <c r="L421" i="2" s="1"/>
  <c r="Y409" i="2"/>
  <c r="L409" i="2" s="1" a="1"/>
  <c r="L409" i="2" s="1"/>
  <c r="Y397" i="2"/>
  <c r="L397" i="2" s="1" a="1"/>
  <c r="L397" i="2" s="1"/>
  <c r="Y385" i="2"/>
  <c r="L385" i="2" s="1" a="1"/>
  <c r="L385" i="2" s="1"/>
  <c r="Y373" i="2"/>
  <c r="Y361" i="2"/>
  <c r="L361" i="2" s="1" a="1"/>
  <c r="L361" i="2" s="1"/>
  <c r="Y349" i="2"/>
  <c r="L349" i="2" s="1" a="1"/>
  <c r="L349" i="2" s="1"/>
  <c r="Y337" i="2"/>
  <c r="L337" i="2" s="1" a="1"/>
  <c r="L337" i="2" s="1"/>
  <c r="Y325" i="2"/>
  <c r="L325" i="2" s="1" a="1"/>
  <c r="L325" i="2" s="1"/>
  <c r="Y313" i="2"/>
  <c r="L313" i="2" s="1" a="1"/>
  <c r="L313" i="2" s="1"/>
  <c r="Y301" i="2"/>
  <c r="L301" i="2" s="1" a="1"/>
  <c r="L301" i="2" s="1"/>
  <c r="Y289" i="2"/>
  <c r="L289" i="2" s="1" a="1"/>
  <c r="L289" i="2" s="1"/>
  <c r="Y277" i="2"/>
  <c r="L277" i="2" s="1" a="1"/>
  <c r="L277" i="2" s="1"/>
  <c r="Y265" i="2"/>
  <c r="L265" i="2" s="1" a="1"/>
  <c r="L265" i="2" s="1"/>
  <c r="Y253" i="2"/>
  <c r="L253" i="2" s="1" a="1"/>
  <c r="L253" i="2" s="1"/>
  <c r="Y241" i="2"/>
  <c r="L241" i="2" s="1" a="1"/>
  <c r="L241" i="2" s="1"/>
  <c r="Y229" i="2"/>
  <c r="Y217" i="2"/>
  <c r="L217" i="2" s="1" a="1"/>
  <c r="L217" i="2" s="1"/>
  <c r="Y205" i="2"/>
  <c r="Y193" i="2"/>
  <c r="Y764" i="2"/>
  <c r="L764" i="2" s="1" a="1"/>
  <c r="L764" i="2" s="1"/>
  <c r="Y752" i="2"/>
  <c r="Y740" i="2"/>
  <c r="Y728" i="2"/>
  <c r="Y716" i="2"/>
  <c r="L716" i="2" s="1" a="1"/>
  <c r="L716" i="2" s="1"/>
  <c r="Y704" i="2"/>
  <c r="Y692" i="2"/>
  <c r="Y680" i="2"/>
  <c r="L680" i="2" s="1" a="1"/>
  <c r="L680" i="2" s="1"/>
  <c r="Y668" i="2"/>
  <c r="Y656" i="2"/>
  <c r="Y644" i="2"/>
  <c r="Y632" i="2"/>
  <c r="Y620" i="2"/>
  <c r="L620" i="2" s="1" a="1"/>
  <c r="L620" i="2" s="1"/>
  <c r="Y608" i="2"/>
  <c r="Y596" i="2"/>
  <c r="L596" i="2" s="1" a="1"/>
  <c r="L596" i="2" s="1"/>
  <c r="Y584" i="2"/>
  <c r="L584" i="2" s="1" a="1"/>
  <c r="L584" i="2" s="1"/>
  <c r="Y572" i="2"/>
  <c r="Y560" i="2"/>
  <c r="Y548" i="2"/>
  <c r="L548" i="2" s="1" a="1"/>
  <c r="L548" i="2" s="1"/>
  <c r="Y536" i="2"/>
  <c r="L536" i="2" s="1" a="1"/>
  <c r="L536" i="2" s="1"/>
  <c r="Y524" i="2"/>
  <c r="Y512" i="2"/>
  <c r="Y500" i="2"/>
  <c r="Y488" i="2"/>
  <c r="L488" i="2" s="1" a="1"/>
  <c r="L488" i="2" s="1"/>
  <c r="Y476" i="2"/>
  <c r="L476" i="2" s="1" a="1"/>
  <c r="L476" i="2" s="1"/>
  <c r="Y464" i="2"/>
  <c r="Y452" i="2"/>
  <c r="L452" i="2" s="1" a="1"/>
  <c r="L452" i="2" s="1"/>
  <c r="Y440" i="2"/>
  <c r="L440" i="2" s="1" a="1"/>
  <c r="L440" i="2" s="1"/>
  <c r="Y428" i="2"/>
  <c r="L428" i="2" s="1" a="1"/>
  <c r="L428" i="2" s="1"/>
  <c r="Y416" i="2"/>
  <c r="L416" i="2" s="1" a="1"/>
  <c r="L416" i="2" s="1"/>
  <c r="Y404" i="2"/>
  <c r="L404" i="2" s="1" a="1"/>
  <c r="L404" i="2" s="1"/>
  <c r="Y392" i="2"/>
  <c r="Y380" i="2"/>
  <c r="Y368" i="2"/>
  <c r="L368" i="2" s="1" a="1"/>
  <c r="L368" i="2" s="1"/>
  <c r="Y356" i="2"/>
  <c r="Y344" i="2"/>
  <c r="L344" i="2" s="1" a="1"/>
  <c r="L344" i="2" s="1"/>
  <c r="Y332" i="2"/>
  <c r="L332" i="2" s="1" a="1"/>
  <c r="L332" i="2" s="1"/>
  <c r="Y320" i="2"/>
  <c r="L320" i="2" s="1" a="1"/>
  <c r="L320" i="2" s="1"/>
  <c r="Y308" i="2"/>
  <c r="L308" i="2" s="1" a="1"/>
  <c r="L308" i="2" s="1"/>
  <c r="Y296" i="2"/>
  <c r="L296" i="2" s="1" a="1"/>
  <c r="L296" i="2" s="1"/>
  <c r="Y759" i="2"/>
  <c r="L759" i="2" s="1" a="1"/>
  <c r="L759" i="2" s="1"/>
  <c r="Y747" i="2"/>
  <c r="L747" i="2" s="1" a="1"/>
  <c r="L747" i="2" s="1"/>
  <c r="Y735" i="2"/>
  <c r="L735" i="2" s="1" a="1"/>
  <c r="L735" i="2" s="1"/>
  <c r="Y723" i="2"/>
  <c r="L723" i="2" s="1" a="1"/>
  <c r="L723" i="2" s="1"/>
  <c r="Y711" i="2"/>
  <c r="L711" i="2" s="1" a="1"/>
  <c r="L711" i="2" s="1"/>
  <c r="Y699" i="2"/>
  <c r="L699" i="2" s="1" a="1"/>
  <c r="L699" i="2" s="1"/>
  <c r="Y687" i="2"/>
  <c r="L687" i="2" s="1" a="1"/>
  <c r="L687" i="2" s="1"/>
  <c r="Y675" i="2"/>
  <c r="L675" i="2" s="1" a="1"/>
  <c r="L675" i="2" s="1"/>
  <c r="Y663" i="2"/>
  <c r="L663" i="2" s="1" a="1"/>
  <c r="L663" i="2" s="1"/>
  <c r="Y260" i="2"/>
  <c r="Y56" i="2"/>
  <c r="L56" i="2" s="1" a="1"/>
  <c r="L56" i="2" s="1"/>
  <c r="Y272" i="2"/>
  <c r="Y236" i="2"/>
  <c r="Y212" i="2"/>
  <c r="L212" i="2" s="1" a="1"/>
  <c r="L212" i="2" s="1"/>
  <c r="Y176" i="2"/>
  <c r="Y152" i="2"/>
  <c r="L152" i="2" s="1" a="1"/>
  <c r="L152" i="2" s="1"/>
  <c r="Y116" i="2"/>
  <c r="L116" i="2" s="1" a="1"/>
  <c r="L116" i="2" s="1"/>
  <c r="Y92" i="2"/>
  <c r="L92" i="2" s="1" a="1"/>
  <c r="L92" i="2" s="1"/>
  <c r="Y32" i="2"/>
  <c r="L32" i="2" s="1" a="1"/>
  <c r="L32" i="2" s="1"/>
  <c r="Y284" i="2"/>
  <c r="Y224" i="2"/>
  <c r="Y188" i="2"/>
  <c r="L188" i="2" s="1" a="1"/>
  <c r="L188" i="2" s="1"/>
  <c r="Y68" i="2"/>
  <c r="L68" i="2" s="1" a="1"/>
  <c r="L68" i="2" s="1"/>
  <c r="Y8" i="2"/>
  <c r="L8" i="2" s="1" a="1"/>
  <c r="L8" i="2" s="1"/>
  <c r="Y248" i="2"/>
  <c r="Y200" i="2"/>
  <c r="L200" i="2" s="1" a="1"/>
  <c r="L200" i="2" s="1"/>
  <c r="Y164" i="2"/>
  <c r="L164" i="2" s="1" a="1"/>
  <c r="L164" i="2" s="1"/>
  <c r="Y140" i="2"/>
  <c r="Y128" i="2"/>
  <c r="Y104" i="2"/>
  <c r="L104" i="2" s="1" a="1"/>
  <c r="L104" i="2" s="1"/>
  <c r="Y80" i="2"/>
  <c r="L80" i="2" s="1" a="1"/>
  <c r="L80" i="2" s="1"/>
  <c r="Y44" i="2"/>
  <c r="L44" i="2" s="1" a="1"/>
  <c r="L44" i="2" s="1"/>
  <c r="Y20" i="2"/>
  <c r="Y2" i="2"/>
  <c r="L2" i="2" s="1" a="1"/>
  <c r="L2" i="2" s="1"/>
  <c r="S715" i="2"/>
  <c r="R715" i="2" s="1"/>
  <c r="V715" i="2" s="1"/>
  <c r="S611" i="2"/>
  <c r="R611" i="2" s="1"/>
  <c r="V611" i="2" s="1"/>
  <c r="S520" i="2"/>
  <c r="S338" i="2"/>
  <c r="R338" i="2" s="1"/>
  <c r="V338" i="2" s="1"/>
  <c r="S254" i="2"/>
  <c r="S245" i="2"/>
  <c r="S201" i="2"/>
  <c r="R201" i="2" s="1"/>
  <c r="V201" i="2" s="1"/>
  <c r="S166" i="2"/>
  <c r="R166" i="2" s="1"/>
  <c r="V166" i="2" s="1"/>
  <c r="S161" i="2"/>
  <c r="R161" i="2" s="1"/>
  <c r="V161" i="2" s="1"/>
  <c r="S152" i="2"/>
  <c r="R152" i="2" s="1"/>
  <c r="V152" i="2" s="1"/>
  <c r="S64" i="2"/>
  <c r="R64" i="2" s="1"/>
  <c r="V64" i="2" s="1"/>
  <c r="S2" i="2"/>
  <c r="R2" i="2" s="1"/>
  <c r="V2" i="2" s="1"/>
  <c r="S747" i="2"/>
  <c r="R747" i="2" s="1"/>
  <c r="V747" i="2" s="1"/>
  <c r="S587" i="2"/>
  <c r="R587" i="2" s="1"/>
  <c r="V587" i="2" s="1"/>
  <c r="S534" i="2"/>
  <c r="R534" i="2" s="1"/>
  <c r="V534" i="2" s="1"/>
  <c r="S391" i="2"/>
  <c r="R391" i="2" s="1"/>
  <c r="V391" i="2" s="1"/>
  <c r="S349" i="2"/>
  <c r="R349" i="2" s="1"/>
  <c r="V349" i="2" s="1"/>
  <c r="S743" i="2"/>
  <c r="R743" i="2" s="1"/>
  <c r="V743" i="2" s="1"/>
  <c r="S593" i="2"/>
  <c r="R593" i="2" s="1"/>
  <c r="V593" i="2" s="1"/>
  <c r="S525" i="2"/>
  <c r="R525" i="2" s="1"/>
  <c r="V525" i="2" s="1"/>
  <c r="S476" i="2"/>
  <c r="R476" i="2" s="1"/>
  <c r="V476" i="2" s="1"/>
  <c r="S767" i="2"/>
  <c r="R767" i="2" s="1"/>
  <c r="V767" i="2" s="1"/>
  <c r="S739" i="2"/>
  <c r="R739" i="2" s="1"/>
  <c r="V739" i="2" s="1"/>
  <c r="S691" i="2"/>
  <c r="R691" i="2" s="1"/>
  <c r="V691" i="2" s="1"/>
  <c r="S582" i="2"/>
  <c r="R582" i="2" s="1"/>
  <c r="V582" i="2" s="1"/>
  <c r="S569" i="2"/>
  <c r="R569" i="2" s="1"/>
  <c r="V569" i="2" s="1"/>
  <c r="S530" i="2"/>
  <c r="R530" i="2" s="1"/>
  <c r="V530" i="2" s="1"/>
  <c r="S519" i="2"/>
  <c r="R519" i="2" s="1"/>
  <c r="V519" i="2" s="1"/>
  <c r="S506" i="2"/>
  <c r="R506" i="2" s="1"/>
  <c r="V506" i="2" s="1"/>
  <c r="S487" i="2"/>
  <c r="R487" i="2" s="1"/>
  <c r="V487" i="2" s="1"/>
  <c r="S454" i="2"/>
  <c r="R454" i="2" s="1"/>
  <c r="V454" i="2" s="1"/>
  <c r="S443" i="2"/>
  <c r="R443" i="2" s="1"/>
  <c r="V443" i="2" s="1"/>
  <c r="S421" i="2"/>
  <c r="R421" i="2" s="1"/>
  <c r="V421" i="2" s="1"/>
  <c r="S410" i="2"/>
  <c r="S325" i="2"/>
  <c r="R325" i="2" s="1"/>
  <c r="V325" i="2" s="1"/>
  <c r="S321" i="2"/>
  <c r="R321" i="2" s="1"/>
  <c r="V321" i="2" s="1"/>
  <c r="S253" i="2"/>
  <c r="R253" i="2" s="1"/>
  <c r="V253" i="2" s="1"/>
  <c r="S238" i="2"/>
  <c r="R238" i="2" s="1"/>
  <c r="V238" i="2" s="1"/>
  <c r="S206" i="2"/>
  <c r="R206" i="2" s="1"/>
  <c r="V206" i="2" s="1"/>
  <c r="S195" i="2"/>
  <c r="R195" i="2" s="1"/>
  <c r="V195" i="2" s="1"/>
  <c r="S104" i="2"/>
  <c r="R104" i="2" s="1"/>
  <c r="V104" i="2" s="1"/>
  <c r="S29" i="2"/>
  <c r="R29" i="2" s="1"/>
  <c r="V29" i="2" s="1"/>
  <c r="S11" i="2"/>
  <c r="R11" i="2" s="1"/>
  <c r="V11" i="2" s="1"/>
  <c r="S6" i="2"/>
  <c r="S723" i="2"/>
  <c r="R723" i="2" s="1"/>
  <c r="V723" i="2" s="1"/>
  <c r="S661" i="2"/>
  <c r="R661" i="2" s="1"/>
  <c r="V661" i="2" s="1"/>
  <c r="S570" i="2"/>
  <c r="R570" i="2" s="1"/>
  <c r="V570" i="2" s="1"/>
  <c r="S480" i="2"/>
  <c r="R480" i="2" s="1"/>
  <c r="V480" i="2" s="1"/>
  <c r="S359" i="2"/>
  <c r="R359" i="2" s="1"/>
  <c r="V359" i="2" s="1"/>
  <c r="S757" i="2"/>
  <c r="R757" i="2" s="1"/>
  <c r="V757" i="2" s="1"/>
  <c r="S729" i="2"/>
  <c r="R729" i="2" s="1"/>
  <c r="V729" i="2" s="1"/>
  <c r="S685" i="2"/>
  <c r="R685" i="2" s="1"/>
  <c r="V685" i="2" s="1"/>
  <c r="S575" i="2"/>
  <c r="R575" i="2" s="1"/>
  <c r="V575" i="2" s="1"/>
  <c r="S565" i="2"/>
  <c r="R565" i="2" s="1"/>
  <c r="V565" i="2" s="1"/>
  <c r="S541" i="2"/>
  <c r="R541" i="2" s="1"/>
  <c r="V541" i="2" s="1"/>
  <c r="S491" i="2"/>
  <c r="R491" i="2" s="1"/>
  <c r="V491" i="2" s="1"/>
  <c r="S479" i="2"/>
  <c r="R479" i="2" s="1"/>
  <c r="V479" i="2" s="1"/>
  <c r="S465" i="2"/>
  <c r="R465" i="2" s="1"/>
  <c r="V465" i="2" s="1"/>
  <c r="S416" i="2"/>
  <c r="R416" i="2" s="1"/>
  <c r="V416" i="2" s="1"/>
  <c r="S395" i="2"/>
  <c r="R395" i="2" s="1"/>
  <c r="V395" i="2" s="1"/>
  <c r="S354" i="2"/>
  <c r="R354" i="2" s="1"/>
  <c r="V354" i="2" s="1"/>
  <c r="S342" i="2"/>
  <c r="R342" i="2" s="1"/>
  <c r="V342" i="2" s="1"/>
  <c r="S317" i="2"/>
  <c r="R317" i="2" s="1"/>
  <c r="V317" i="2" s="1"/>
  <c r="S365" i="2"/>
  <c r="S358" i="2"/>
  <c r="R358" i="2" s="1"/>
  <c r="V358" i="2" s="1"/>
  <c r="S336" i="2"/>
  <c r="R336" i="2" s="1"/>
  <c r="V336" i="2" s="1"/>
  <c r="S332" i="2"/>
  <c r="R332" i="2" s="1"/>
  <c r="V332" i="2" s="1"/>
  <c r="S200" i="2"/>
  <c r="R200" i="2" s="1"/>
  <c r="V200" i="2" s="1"/>
  <c r="S181" i="2"/>
  <c r="R181" i="2" s="1"/>
  <c r="V181" i="2" s="1"/>
  <c r="S165" i="2"/>
  <c r="R165" i="2" s="1"/>
  <c r="V165" i="2" s="1"/>
  <c r="S160" i="2"/>
  <c r="R160" i="2" s="1"/>
  <c r="V160" i="2" s="1"/>
  <c r="S156" i="2"/>
  <c r="R156" i="2" s="1"/>
  <c r="V156" i="2" s="1"/>
  <c r="S141" i="2"/>
  <c r="R141" i="2" s="1"/>
  <c r="V141" i="2" s="1"/>
  <c r="S763" i="2"/>
  <c r="R763" i="2" s="1"/>
  <c r="V763" i="2" s="1"/>
  <c r="S760" i="2"/>
  <c r="S726" i="2"/>
  <c r="R726" i="2" s="1"/>
  <c r="V726" i="2" s="1"/>
  <c r="S702" i="2"/>
  <c r="R702" i="2" s="1"/>
  <c r="V702" i="2" s="1"/>
  <c r="S693" i="2"/>
  <c r="R693" i="2" s="1"/>
  <c r="V693" i="2" s="1"/>
  <c r="S672" i="2"/>
  <c r="R672" i="2" s="1"/>
  <c r="V672" i="2" s="1"/>
  <c r="S642" i="2"/>
  <c r="R642" i="2" s="1"/>
  <c r="V642" i="2" s="1"/>
  <c r="S633" i="2"/>
  <c r="R633" i="2" s="1"/>
  <c r="V633" i="2" s="1"/>
  <c r="S627" i="2"/>
  <c r="R627" i="2" s="1"/>
  <c r="V627" i="2" s="1"/>
  <c r="S623" i="2"/>
  <c r="R623" i="2" s="1"/>
  <c r="V623" i="2" s="1"/>
  <c r="S617" i="2"/>
  <c r="S607" i="2"/>
  <c r="R607" i="2" s="1"/>
  <c r="V607" i="2" s="1"/>
  <c r="S585" i="2"/>
  <c r="R585" i="2" s="1"/>
  <c r="V585" i="2" s="1"/>
  <c r="S578" i="2"/>
  <c r="S573" i="2"/>
  <c r="S563" i="2"/>
  <c r="R563" i="2" s="1"/>
  <c r="V563" i="2" s="1"/>
  <c r="S498" i="2"/>
  <c r="R498" i="2" s="1"/>
  <c r="V498" i="2" s="1"/>
  <c r="S489" i="2"/>
  <c r="R489" i="2" s="1"/>
  <c r="V489" i="2" s="1"/>
  <c r="S457" i="2"/>
  <c r="R457" i="2" s="1"/>
  <c r="V457" i="2" s="1"/>
  <c r="S441" i="2"/>
  <c r="R441" i="2" s="1"/>
  <c r="V441" i="2" s="1"/>
  <c r="S434" i="2"/>
  <c r="S408" i="2"/>
  <c r="R408" i="2" s="1"/>
  <c r="V408" i="2" s="1"/>
  <c r="S399" i="2"/>
  <c r="R399" i="2" s="1"/>
  <c r="V399" i="2" s="1"/>
  <c r="S351" i="2"/>
  <c r="R351" i="2" s="1"/>
  <c r="V351" i="2" s="1"/>
  <c r="S327" i="2"/>
  <c r="R327" i="2" s="1"/>
  <c r="V327" i="2" s="1"/>
  <c r="S298" i="2"/>
  <c r="R298" i="2" s="1"/>
  <c r="V298" i="2" s="1"/>
  <c r="S198" i="2"/>
  <c r="R198" i="2" s="1"/>
  <c r="V198" i="2" s="1"/>
  <c r="S174" i="2"/>
  <c r="R174" i="2" s="1"/>
  <c r="V174" i="2" s="1"/>
  <c r="S130" i="2"/>
  <c r="R130" i="2" s="1"/>
  <c r="V130" i="2" s="1"/>
  <c r="S126" i="2"/>
  <c r="S120" i="2"/>
  <c r="S116" i="2"/>
  <c r="R116" i="2" s="1"/>
  <c r="V116" i="2" s="1"/>
  <c r="S89" i="2"/>
  <c r="S84" i="2"/>
  <c r="R84" i="2" s="1"/>
  <c r="V84" i="2" s="1"/>
  <c r="S36" i="2"/>
  <c r="R36" i="2" s="1"/>
  <c r="V36" i="2" s="1"/>
  <c r="S32" i="2"/>
  <c r="R32" i="2" s="1"/>
  <c r="V32" i="2" s="1"/>
  <c r="S27" i="2"/>
  <c r="R27" i="2" s="1"/>
  <c r="V27" i="2" s="1"/>
  <c r="S754" i="2"/>
  <c r="R754" i="2" s="1"/>
  <c r="V754" i="2" s="1"/>
  <c r="S712" i="2"/>
  <c r="R712" i="2" s="1"/>
  <c r="V712" i="2" s="1"/>
  <c r="S192" i="2"/>
  <c r="R192" i="2" s="1"/>
  <c r="V192" i="2" s="1"/>
  <c r="S721" i="2"/>
  <c r="R721" i="2" s="1"/>
  <c r="V721" i="2" s="1"/>
  <c r="S552" i="2"/>
  <c r="R552" i="2" s="1"/>
  <c r="V552" i="2" s="1"/>
  <c r="S749" i="2"/>
  <c r="R749" i="2" s="1"/>
  <c r="V749" i="2" s="1"/>
  <c r="S562" i="2"/>
  <c r="S467" i="2"/>
  <c r="R467" i="2" s="1"/>
  <c r="V467" i="2" s="1"/>
  <c r="S335" i="2"/>
  <c r="R335" i="2" s="1"/>
  <c r="V335" i="2" s="1"/>
  <c r="S288" i="2"/>
  <c r="R288" i="2" s="1"/>
  <c r="V288" i="2" s="1"/>
  <c r="S281" i="2"/>
  <c r="R281" i="2" s="1"/>
  <c r="V281" i="2" s="1"/>
  <c r="S276" i="2"/>
  <c r="R276" i="2" s="1"/>
  <c r="V276" i="2" s="1"/>
  <c r="S250" i="2"/>
  <c r="R250" i="2" s="1"/>
  <c r="V250" i="2" s="1"/>
  <c r="S203" i="2"/>
  <c r="R203" i="2" s="1"/>
  <c r="S179" i="2"/>
  <c r="S106" i="2"/>
  <c r="R106" i="2" s="1"/>
  <c r="V106" i="2" s="1"/>
  <c r="S83" i="2"/>
  <c r="R83" i="2" s="1"/>
  <c r="V83" i="2" s="1"/>
  <c r="S73" i="2"/>
  <c r="S61" i="2"/>
  <c r="R61" i="2" s="1"/>
  <c r="V61" i="2" s="1"/>
  <c r="S57" i="2"/>
  <c r="R57" i="2" s="1"/>
  <c r="V57" i="2" s="1"/>
  <c r="S35" i="2"/>
  <c r="R35" i="2" s="1"/>
  <c r="V35" i="2" s="1"/>
  <c r="S31" i="2"/>
  <c r="S648" i="2"/>
  <c r="R648" i="2" s="1"/>
  <c r="V648" i="2" s="1"/>
  <c r="S503" i="2"/>
  <c r="R503" i="2" s="1"/>
  <c r="V503" i="2" s="1"/>
  <c r="S768" i="2"/>
  <c r="R768" i="2" s="1"/>
  <c r="V768" i="2" s="1"/>
  <c r="S440" i="2"/>
  <c r="R440" i="2" s="1"/>
  <c r="V440" i="2" s="1"/>
  <c r="S344" i="2"/>
  <c r="R344" i="2" s="1"/>
  <c r="V344" i="2" s="1"/>
  <c r="S720" i="2"/>
  <c r="R720" i="2" s="1"/>
  <c r="V720" i="2" s="1"/>
  <c r="S671" i="2"/>
  <c r="R671" i="2" s="1"/>
  <c r="V671" i="2" s="1"/>
  <c r="S539" i="2"/>
  <c r="R539" i="2" s="1"/>
  <c r="V539" i="2" s="1"/>
  <c r="S407" i="2"/>
  <c r="R407" i="2" s="1"/>
  <c r="V407" i="2" s="1"/>
  <c r="S372" i="2"/>
  <c r="R372" i="2" s="1"/>
  <c r="V372" i="2" s="1"/>
  <c r="S755" i="2"/>
  <c r="R755" i="2" s="1"/>
  <c r="V755" i="2" s="1"/>
  <c r="S708" i="2"/>
  <c r="R708" i="2" s="1"/>
  <c r="V708" i="2" s="1"/>
  <c r="S744" i="2"/>
  <c r="R744" i="2" s="1"/>
  <c r="V744" i="2" s="1"/>
  <c r="S589" i="2"/>
  <c r="R589" i="2" s="1"/>
  <c r="V589" i="2" s="1"/>
  <c r="S398" i="2"/>
  <c r="S360" i="2"/>
  <c r="R360" i="2" s="1"/>
  <c r="V360" i="2" s="1"/>
  <c r="S297" i="2"/>
  <c r="S696" i="2"/>
  <c r="R696" i="2" s="1"/>
  <c r="V696" i="2" s="1"/>
  <c r="S612" i="2"/>
  <c r="R612" i="2" s="1"/>
  <c r="V612" i="2" s="1"/>
  <c r="S492" i="2"/>
  <c r="R492" i="2" s="1"/>
  <c r="V492" i="2" s="1"/>
  <c r="S240" i="2"/>
  <c r="R240" i="2" s="1"/>
  <c r="V240" i="2" s="1"/>
  <c r="S227" i="2"/>
  <c r="R227" i="2" s="1"/>
  <c r="V227" i="2" s="1"/>
  <c r="S215" i="2"/>
  <c r="R215" i="2" s="1"/>
  <c r="V215" i="2" s="1"/>
  <c r="S72" i="2"/>
  <c r="R72" i="2" s="1"/>
  <c r="V72" i="2" s="1"/>
  <c r="S731" i="2"/>
  <c r="R731" i="2" s="1"/>
  <c r="V731" i="2" s="1"/>
  <c r="S542" i="2"/>
  <c r="S455" i="2"/>
  <c r="R455" i="2" s="1"/>
  <c r="V455" i="2" s="1"/>
  <c r="S444" i="2"/>
  <c r="R444" i="2" s="1"/>
  <c r="V444" i="2" s="1"/>
  <c r="S143" i="2"/>
  <c r="R143" i="2" s="1"/>
  <c r="V143" i="2" s="1"/>
  <c r="S97" i="2"/>
  <c r="R97" i="2" s="1"/>
  <c r="V97" i="2" s="1"/>
  <c r="S30" i="2"/>
  <c r="R30" i="2" s="1"/>
  <c r="V30" i="2" s="1"/>
  <c r="S674" i="2"/>
  <c r="R674" i="2" s="1"/>
  <c r="V674" i="2" s="1"/>
  <c r="S670" i="2"/>
  <c r="R670" i="2" s="1"/>
  <c r="V670" i="2" s="1"/>
  <c r="S655" i="2"/>
  <c r="R655" i="2" s="1"/>
  <c r="V655" i="2" s="1"/>
  <c r="S651" i="2"/>
  <c r="R651" i="2" s="1"/>
  <c r="V651" i="2" s="1"/>
  <c r="S640" i="2"/>
  <c r="R640" i="2" s="1"/>
  <c r="V640" i="2" s="1"/>
  <c r="S635" i="2"/>
  <c r="R635" i="2" s="1"/>
  <c r="V635" i="2" s="1"/>
  <c r="S312" i="2"/>
  <c r="R312" i="2" s="1"/>
  <c r="V312" i="2" s="1"/>
  <c r="S127" i="2"/>
  <c r="R127" i="2" s="1"/>
  <c r="V127" i="2" s="1"/>
  <c r="S117" i="2"/>
  <c r="R117" i="2" s="1"/>
  <c r="V117" i="2" s="1"/>
  <c r="S90" i="2"/>
  <c r="R90" i="2" s="1"/>
  <c r="V90" i="2" s="1"/>
  <c r="S70" i="2"/>
  <c r="S756" i="2"/>
  <c r="R756" i="2" s="1"/>
  <c r="V756" i="2" s="1"/>
  <c r="S684" i="2"/>
  <c r="R684" i="2" s="1"/>
  <c r="V684" i="2" s="1"/>
  <c r="S624" i="2"/>
  <c r="R624" i="2" s="1"/>
  <c r="V624" i="2" s="1"/>
  <c r="S599" i="2"/>
  <c r="R599" i="2" s="1"/>
  <c r="V599" i="2" s="1"/>
  <c r="S504" i="2"/>
  <c r="R504" i="2" s="1"/>
  <c r="V504" i="2" s="1"/>
  <c r="S311" i="2"/>
  <c r="S204" i="2"/>
  <c r="R204" i="2" s="1"/>
  <c r="V204" i="2" s="1"/>
  <c r="S540" i="2"/>
  <c r="R540" i="2" s="1"/>
  <c r="V540" i="2" s="1"/>
  <c r="S324" i="2"/>
  <c r="R324" i="2" s="1"/>
  <c r="V324" i="2" s="1"/>
  <c r="S289" i="2"/>
  <c r="R289" i="2" s="1"/>
  <c r="V289" i="2" s="1"/>
  <c r="S283" i="2"/>
  <c r="S277" i="2"/>
  <c r="R277" i="2" s="1"/>
  <c r="V277" i="2" s="1"/>
  <c r="S263" i="2"/>
  <c r="S252" i="2"/>
  <c r="S108" i="2"/>
  <c r="R108" i="2" s="1"/>
  <c r="V108" i="2" s="1"/>
  <c r="S228" i="2"/>
  <c r="S168" i="2"/>
  <c r="R168" i="2" s="1"/>
  <c r="V168" i="2" s="1"/>
  <c r="S766" i="2"/>
  <c r="R766" i="2" s="1"/>
  <c r="V766" i="2" s="1"/>
  <c r="S733" i="2"/>
  <c r="R733" i="2" s="1"/>
  <c r="V733" i="2" s="1"/>
  <c r="S717" i="2"/>
  <c r="R717" i="2" s="1"/>
  <c r="V717" i="2" s="1"/>
  <c r="S703" i="2"/>
  <c r="R703" i="2" s="1"/>
  <c r="V703" i="2" s="1"/>
  <c r="S676" i="2"/>
  <c r="R676" i="2" s="1"/>
  <c r="V676" i="2" s="1"/>
  <c r="S663" i="2"/>
  <c r="R663" i="2" s="1"/>
  <c r="V663" i="2" s="1"/>
  <c r="S650" i="2"/>
  <c r="S638" i="2"/>
  <c r="R638" i="2" s="1"/>
  <c r="V638" i="2" s="1"/>
  <c r="S634" i="2"/>
  <c r="S618" i="2"/>
  <c r="R618" i="2" s="1"/>
  <c r="V618" i="2" s="1"/>
  <c r="S603" i="2"/>
  <c r="R603" i="2" s="1"/>
  <c r="V603" i="2" s="1"/>
  <c r="S574" i="2"/>
  <c r="R574" i="2" s="1"/>
  <c r="V574" i="2" s="1"/>
  <c r="S544" i="2"/>
  <c r="S529" i="2"/>
  <c r="R529" i="2" s="1"/>
  <c r="V529" i="2" s="1"/>
  <c r="S522" i="2"/>
  <c r="S518" i="2"/>
  <c r="S495" i="2"/>
  <c r="R495" i="2" s="1"/>
  <c r="V495" i="2" s="1"/>
  <c r="S458" i="2"/>
  <c r="R458" i="2" s="1"/>
  <c r="V458" i="2" s="1"/>
  <c r="S453" i="2"/>
  <c r="S442" i="2"/>
  <c r="R442" i="2" s="1"/>
  <c r="V442" i="2" s="1"/>
  <c r="S435" i="2"/>
  <c r="R435" i="2" s="1"/>
  <c r="V435" i="2" s="1"/>
  <c r="S429" i="2"/>
  <c r="R429" i="2" s="1"/>
  <c r="S409" i="2"/>
  <c r="R409" i="2" s="1"/>
  <c r="V409" i="2" s="1"/>
  <c r="S400" i="2"/>
  <c r="R400" i="2" s="1"/>
  <c r="V400" i="2" s="1"/>
  <c r="S389" i="2"/>
  <c r="S381" i="2"/>
  <c r="R381" i="2" s="1"/>
  <c r="V381" i="2" s="1"/>
  <c r="S374" i="2"/>
  <c r="S369" i="2"/>
  <c r="S361" i="2"/>
  <c r="R361" i="2" s="1"/>
  <c r="V361" i="2" s="1"/>
  <c r="S352" i="2"/>
  <c r="R352" i="2" s="1"/>
  <c r="V352" i="2" s="1"/>
  <c r="S302" i="2"/>
  <c r="S295" i="2"/>
  <c r="S223" i="2"/>
  <c r="R223" i="2" s="1"/>
  <c r="V223" i="2" s="1"/>
  <c r="S213" i="2"/>
  <c r="R213" i="2" s="1"/>
  <c r="V213" i="2" s="1"/>
  <c r="S210" i="2"/>
  <c r="R210" i="2" s="1"/>
  <c r="V210" i="2" s="1"/>
  <c r="S170" i="2"/>
  <c r="R170" i="2" s="1"/>
  <c r="V170" i="2" s="1"/>
  <c r="S155" i="2"/>
  <c r="R155" i="2" s="1"/>
  <c r="V155" i="2" s="1"/>
  <c r="S112" i="2"/>
  <c r="R112" i="2" s="1"/>
  <c r="V112" i="2" s="1"/>
  <c r="S95" i="2"/>
  <c r="R95" i="2" s="1"/>
  <c r="V95" i="2" s="1"/>
  <c r="S80" i="2"/>
  <c r="R80" i="2" s="1"/>
  <c r="V80" i="2" s="1"/>
  <c r="S55" i="2"/>
  <c r="R55" i="2" s="1"/>
  <c r="V55" i="2" s="1"/>
  <c r="S51" i="2"/>
  <c r="R51" i="2" s="1"/>
  <c r="V51" i="2" s="1"/>
  <c r="S47" i="2"/>
  <c r="S33" i="2"/>
  <c r="S15" i="2"/>
  <c r="R15" i="2" s="1"/>
  <c r="S742" i="2"/>
  <c r="S727" i="2"/>
  <c r="R727" i="2" s="1"/>
  <c r="V727" i="2" s="1"/>
  <c r="S765" i="2"/>
  <c r="R765" i="2" s="1"/>
  <c r="V765" i="2" s="1"/>
  <c r="S751" i="2"/>
  <c r="R751" i="2" s="1"/>
  <c r="V751" i="2" s="1"/>
  <c r="S745" i="2"/>
  <c r="R745" i="2" s="1"/>
  <c r="V745" i="2" s="1"/>
  <c r="S737" i="2"/>
  <c r="R737" i="2" s="1"/>
  <c r="V737" i="2" s="1"/>
  <c r="S658" i="2"/>
  <c r="S653" i="2"/>
  <c r="S595" i="2"/>
  <c r="R595" i="2" s="1"/>
  <c r="V595" i="2" s="1"/>
  <c r="S568" i="2"/>
  <c r="S558" i="2"/>
  <c r="S553" i="2"/>
  <c r="R553" i="2" s="1"/>
  <c r="V553" i="2" s="1"/>
  <c r="S549" i="2"/>
  <c r="R549" i="2" s="1"/>
  <c r="V549" i="2" s="1"/>
  <c r="S478" i="2"/>
  <c r="R478" i="2" s="1"/>
  <c r="V478" i="2" s="1"/>
  <c r="S462" i="2"/>
  <c r="R462" i="2" s="1"/>
  <c r="V462" i="2" s="1"/>
  <c r="S394" i="2"/>
  <c r="R394" i="2" s="1"/>
  <c r="V394" i="2" s="1"/>
  <c r="S320" i="2"/>
  <c r="R320" i="2" s="1"/>
  <c r="V320" i="2" s="1"/>
  <c r="S316" i="2"/>
  <c r="S247" i="2"/>
  <c r="R247" i="2" s="1"/>
  <c r="V247" i="2" s="1"/>
  <c r="S237" i="2"/>
  <c r="S217" i="2"/>
  <c r="R217" i="2" s="1"/>
  <c r="V217" i="2" s="1"/>
  <c r="S194" i="2"/>
  <c r="R194" i="2" s="1"/>
  <c r="V194" i="2" s="1"/>
  <c r="S185" i="2"/>
  <c r="S99" i="2"/>
  <c r="R99" i="2" s="1"/>
  <c r="V99" i="2" s="1"/>
  <c r="S75" i="2"/>
  <c r="R75" i="2" s="1"/>
  <c r="V75" i="2" s="1"/>
  <c r="S42" i="2"/>
  <c r="R42" i="2" s="1"/>
  <c r="V42" i="2" s="1"/>
  <c r="S23" i="2"/>
  <c r="R23" i="2" s="1"/>
  <c r="V23" i="2" s="1"/>
  <c r="S19" i="2"/>
  <c r="S10" i="2"/>
  <c r="S532" i="2"/>
  <c r="S232" i="2"/>
  <c r="S150" i="2"/>
  <c r="S66" i="2"/>
  <c r="R66" i="2" s="1"/>
  <c r="V66" i="2" s="1"/>
  <c r="S62" i="2"/>
  <c r="R62" i="2" s="1"/>
  <c r="V62" i="2" s="1"/>
  <c r="S58" i="2"/>
  <c r="R58" i="2" s="1"/>
  <c r="V58" i="2" s="1"/>
  <c r="S687" i="2"/>
  <c r="R687" i="2" s="1"/>
  <c r="V687" i="2" s="1"/>
  <c r="S682" i="2"/>
  <c r="S666" i="2"/>
  <c r="S637" i="2"/>
  <c r="R637" i="2" s="1"/>
  <c r="V637" i="2" s="1"/>
  <c r="S613" i="2"/>
  <c r="R613" i="2" s="1"/>
  <c r="V613" i="2" s="1"/>
  <c r="S557" i="2"/>
  <c r="R557" i="2" s="1"/>
  <c r="V557" i="2" s="1"/>
  <c r="S543" i="2"/>
  <c r="R543" i="2" s="1"/>
  <c r="V543" i="2" s="1"/>
  <c r="S517" i="2"/>
  <c r="R517" i="2" s="1"/>
  <c r="V517" i="2" s="1"/>
  <c r="S473" i="2"/>
  <c r="S452" i="2"/>
  <c r="R452" i="2" s="1"/>
  <c r="V452" i="2" s="1"/>
  <c r="S445" i="2"/>
  <c r="R445" i="2" s="1"/>
  <c r="V445" i="2" s="1"/>
  <c r="S423" i="2"/>
  <c r="R423" i="2" s="1"/>
  <c r="V423" i="2" s="1"/>
  <c r="S412" i="2"/>
  <c r="R412" i="2" s="1"/>
  <c r="V412" i="2" s="1"/>
  <c r="S404" i="2"/>
  <c r="R404" i="2" s="1"/>
  <c r="V404" i="2" s="1"/>
  <c r="S393" i="2"/>
  <c r="R393" i="2" s="1"/>
  <c r="V393" i="2" s="1"/>
  <c r="S379" i="2"/>
  <c r="R379" i="2" s="1"/>
  <c r="V379" i="2" s="1"/>
  <c r="S368" i="2"/>
  <c r="R368" i="2" s="1"/>
  <c r="V368" i="2" s="1"/>
  <c r="S364" i="2"/>
  <c r="R364" i="2" s="1"/>
  <c r="V364" i="2" s="1"/>
  <c r="S331" i="2"/>
  <c r="R331" i="2" s="1"/>
  <c r="V331" i="2" s="1"/>
  <c r="S310" i="2"/>
  <c r="R310" i="2" s="1"/>
  <c r="V310" i="2" s="1"/>
  <c r="S305" i="2"/>
  <c r="R305" i="2" s="1"/>
  <c r="V305" i="2" s="1"/>
  <c r="S294" i="2"/>
  <c r="S266" i="2"/>
  <c r="S262" i="2"/>
  <c r="S222" i="2"/>
  <c r="R222" i="2" s="1"/>
  <c r="V222" i="2" s="1"/>
  <c r="S209" i="2"/>
  <c r="S164" i="2"/>
  <c r="R164" i="2" s="1"/>
  <c r="V164" i="2" s="1"/>
  <c r="S159" i="2"/>
  <c r="R159" i="2" s="1"/>
  <c r="V159" i="2" s="1"/>
  <c r="S145" i="2"/>
  <c r="R145" i="2" s="1"/>
  <c r="V145" i="2" s="1"/>
  <c r="S134" i="2"/>
  <c r="S111" i="2"/>
  <c r="R111" i="2" s="1"/>
  <c r="V111" i="2" s="1"/>
  <c r="S102" i="2"/>
  <c r="S93" i="2"/>
  <c r="R93" i="2" s="1"/>
  <c r="V93" i="2" s="1"/>
  <c r="S69" i="2"/>
  <c r="S54" i="2"/>
  <c r="R54" i="2" s="1"/>
  <c r="V54" i="2" s="1"/>
  <c r="S50" i="2"/>
  <c r="R50" i="2" s="1"/>
  <c r="V50" i="2" s="1"/>
  <c r="S4" i="2"/>
  <c r="S698" i="2"/>
  <c r="S590" i="2"/>
  <c r="S345" i="2"/>
  <c r="S741" i="2"/>
  <c r="R741" i="2" s="1"/>
  <c r="V741" i="2" s="1"/>
  <c r="S662" i="2"/>
  <c r="S602" i="2"/>
  <c r="R602" i="2" s="1"/>
  <c r="V602" i="2" s="1"/>
  <c r="S548" i="2"/>
  <c r="R548" i="2" s="1"/>
  <c r="V548" i="2" s="1"/>
  <c r="S521" i="2"/>
  <c r="S493" i="2"/>
  <c r="R493" i="2" s="1"/>
  <c r="V493" i="2" s="1"/>
  <c r="S428" i="2"/>
  <c r="R428" i="2" s="1"/>
  <c r="V428" i="2" s="1"/>
  <c r="S301" i="2"/>
  <c r="R301" i="2" s="1"/>
  <c r="V301" i="2" s="1"/>
  <c r="S270" i="2"/>
  <c r="S255" i="2"/>
  <c r="R255" i="2" s="1"/>
  <c r="V255" i="2" s="1"/>
  <c r="S241" i="2"/>
  <c r="R241" i="2" s="1"/>
  <c r="V241" i="2" s="1"/>
  <c r="S212" i="2"/>
  <c r="R212" i="2" s="1"/>
  <c r="S154" i="2"/>
  <c r="R154" i="2" s="1"/>
  <c r="V154" i="2" s="1"/>
  <c r="S139" i="2"/>
  <c r="R139" i="2" s="1"/>
  <c r="V139" i="2" s="1"/>
  <c r="S98" i="2"/>
  <c r="S78" i="2"/>
  <c r="R78" i="2" s="1"/>
  <c r="V78" i="2" s="1"/>
  <c r="S45" i="2"/>
  <c r="R45" i="2" s="1"/>
  <c r="V45" i="2" s="1"/>
  <c r="S41" i="2"/>
  <c r="S18" i="2"/>
  <c r="R18" i="2" s="1"/>
  <c r="V18" i="2" s="1"/>
  <c r="S9" i="2"/>
  <c r="R9" i="2" s="1"/>
  <c r="V9" i="2" s="1"/>
  <c r="S730" i="2"/>
  <c r="S678" i="2"/>
  <c r="R678" i="2" s="1"/>
  <c r="V678" i="2" s="1"/>
  <c r="S641" i="2"/>
  <c r="S626" i="2"/>
  <c r="R626" i="2" s="1"/>
  <c r="V626" i="2" s="1"/>
  <c r="S594" i="2"/>
  <c r="S577" i="2"/>
  <c r="R577" i="2" s="1"/>
  <c r="V577" i="2" s="1"/>
  <c r="S571" i="2"/>
  <c r="R571" i="2" s="1"/>
  <c r="V571" i="2" s="1"/>
  <c r="S535" i="2"/>
  <c r="R535" i="2" s="1"/>
  <c r="V535" i="2" s="1"/>
  <c r="S531" i="2"/>
  <c r="R531" i="2" s="1"/>
  <c r="V531" i="2" s="1"/>
  <c r="S526" i="2"/>
  <c r="S488" i="2"/>
  <c r="R488" i="2" s="1"/>
  <c r="V488" i="2" s="1"/>
  <c r="S481" i="2"/>
  <c r="R481" i="2" s="1"/>
  <c r="V481" i="2" s="1"/>
  <c r="S477" i="2"/>
  <c r="S461" i="2"/>
  <c r="S451" i="2"/>
  <c r="R451" i="2" s="1"/>
  <c r="V451" i="2" s="1"/>
  <c r="S433" i="2"/>
  <c r="R433" i="2" s="1"/>
  <c r="V433" i="2" s="1"/>
  <c r="S422" i="2"/>
  <c r="S418" i="2"/>
  <c r="S411" i="2"/>
  <c r="R411" i="2" s="1"/>
  <c r="V411" i="2" s="1"/>
  <c r="S378" i="2"/>
  <c r="S355" i="2"/>
  <c r="R355" i="2" s="1"/>
  <c r="V355" i="2" s="1"/>
  <c r="S350" i="2"/>
  <c r="R350" i="2" s="1"/>
  <c r="V350" i="2" s="1"/>
  <c r="S339" i="2"/>
  <c r="R339" i="2" s="1"/>
  <c r="V339" i="2" s="1"/>
  <c r="S318" i="2"/>
  <c r="R318" i="2" s="1"/>
  <c r="V318" i="2" s="1"/>
  <c r="S246" i="2"/>
  <c r="R246" i="2" s="1"/>
  <c r="V246" i="2" s="1"/>
  <c r="S235" i="2"/>
  <c r="S231" i="2"/>
  <c r="R231" i="2" s="1"/>
  <c r="V231" i="2" s="1"/>
  <c r="S188" i="2"/>
  <c r="R188" i="2" s="1"/>
  <c r="V188" i="2" s="1"/>
  <c r="S184" i="2"/>
  <c r="S172" i="2"/>
  <c r="R172" i="2" s="1"/>
  <c r="V172" i="2" s="1"/>
  <c r="S88" i="2"/>
  <c r="R88" i="2" s="1"/>
  <c r="V88" i="2" s="1"/>
  <c r="S65" i="2"/>
  <c r="S22" i="2"/>
  <c r="R22" i="2" s="1"/>
  <c r="S13" i="2"/>
  <c r="S3" i="2"/>
  <c r="R3" i="2" s="1"/>
  <c r="V3" i="2" s="1"/>
  <c r="S679" i="2"/>
  <c r="R679" i="2" s="1"/>
  <c r="V679" i="2" s="1"/>
  <c r="S536" i="2"/>
  <c r="R536" i="2" s="1"/>
  <c r="V536" i="2" s="1"/>
  <c r="S716" i="2"/>
  <c r="R716" i="2" s="1"/>
  <c r="V716" i="2" s="1"/>
  <c r="S675" i="2"/>
  <c r="R675" i="2" s="1"/>
  <c r="V675" i="2" s="1"/>
  <c r="S652" i="2"/>
  <c r="R652" i="2" s="1"/>
  <c r="V652" i="2" s="1"/>
  <c r="S598" i="2"/>
  <c r="S764" i="2"/>
  <c r="R764" i="2" s="1"/>
  <c r="V764" i="2" s="1"/>
  <c r="S759" i="2"/>
  <c r="R759" i="2" s="1"/>
  <c r="V759" i="2" s="1"/>
  <c r="S724" i="2"/>
  <c r="S701" i="2"/>
  <c r="R701" i="2" s="1"/>
  <c r="V701" i="2" s="1"/>
  <c r="S657" i="2"/>
  <c r="R657" i="2" s="1"/>
  <c r="V657" i="2" s="1"/>
  <c r="S631" i="2"/>
  <c r="R631" i="2" s="1"/>
  <c r="V631" i="2" s="1"/>
  <c r="S735" i="2"/>
  <c r="R735" i="2" s="1"/>
  <c r="V735" i="2" s="1"/>
  <c r="S711" i="2"/>
  <c r="R711" i="2" s="1"/>
  <c r="V711" i="2" s="1"/>
  <c r="S706" i="2"/>
  <c r="S681" i="2"/>
  <c r="S665" i="2"/>
  <c r="S646" i="2"/>
  <c r="S620" i="2"/>
  <c r="R620" i="2" s="1"/>
  <c r="V620" i="2" s="1"/>
  <c r="S616" i="2"/>
  <c r="R616" i="2" s="1"/>
  <c r="V616" i="2" s="1"/>
  <c r="S606" i="2"/>
  <c r="R606" i="2" s="1"/>
  <c r="V606" i="2" s="1"/>
  <c r="S601" i="2"/>
  <c r="R601" i="2" s="1"/>
  <c r="V601" i="2" s="1"/>
  <c r="S584" i="2"/>
  <c r="R584" i="2" s="1"/>
  <c r="V584" i="2" s="1"/>
  <c r="S566" i="2"/>
  <c r="S561" i="2"/>
  <c r="R561" i="2" s="1"/>
  <c r="V561" i="2" s="1"/>
  <c r="S555" i="2"/>
  <c r="R555" i="2" s="1"/>
  <c r="V555" i="2" s="1"/>
  <c r="S547" i="2"/>
  <c r="R547" i="2" s="1"/>
  <c r="V547" i="2" s="1"/>
  <c r="S508" i="2"/>
  <c r="S502" i="2"/>
  <c r="S497" i="2"/>
  <c r="S471" i="2"/>
  <c r="R471" i="2" s="1"/>
  <c r="V471" i="2" s="1"/>
  <c r="S466" i="2"/>
  <c r="S403" i="2"/>
  <c r="R403" i="2" s="1"/>
  <c r="V403" i="2" s="1"/>
  <c r="S397" i="2"/>
  <c r="R397" i="2" s="1"/>
  <c r="V397" i="2" s="1"/>
  <c r="S385" i="2"/>
  <c r="R385" i="2" s="1"/>
  <c r="V385" i="2" s="1"/>
  <c r="S367" i="2"/>
  <c r="R367" i="2" s="1"/>
  <c r="V367" i="2" s="1"/>
  <c r="S363" i="2"/>
  <c r="R363" i="2" s="1"/>
  <c r="V363" i="2" s="1"/>
  <c r="S343" i="2"/>
  <c r="R343" i="2" s="1"/>
  <c r="V343" i="2" s="1"/>
  <c r="S334" i="2"/>
  <c r="R334" i="2" s="1"/>
  <c r="V334" i="2" s="1"/>
  <c r="S326" i="2"/>
  <c r="R326" i="2" s="1"/>
  <c r="V326" i="2" s="1"/>
  <c r="S322" i="2"/>
  <c r="S314" i="2"/>
  <c r="R314" i="2" s="1"/>
  <c r="V314" i="2" s="1"/>
  <c r="S269" i="2"/>
  <c r="R269" i="2" s="1"/>
  <c r="V269" i="2" s="1"/>
  <c r="S220" i="2"/>
  <c r="S208" i="2"/>
  <c r="S197" i="2"/>
  <c r="S149" i="2"/>
  <c r="R149" i="2" s="1"/>
  <c r="V149" i="2" s="1"/>
  <c r="S129" i="2"/>
  <c r="R129" i="2" s="1"/>
  <c r="V129" i="2" s="1"/>
  <c r="S125" i="2"/>
  <c r="R125" i="2" s="1"/>
  <c r="V125" i="2" s="1"/>
  <c r="S119" i="2"/>
  <c r="S115" i="2"/>
  <c r="R115" i="2" s="1"/>
  <c r="V115" i="2" s="1"/>
  <c r="S110" i="2"/>
  <c r="S105" i="2"/>
  <c r="R105" i="2" s="1"/>
  <c r="V105" i="2" s="1"/>
  <c r="S101" i="2"/>
  <c r="S53" i="2"/>
  <c r="S49" i="2"/>
  <c r="R49" i="2" s="1"/>
  <c r="V49" i="2" s="1"/>
  <c r="S8" i="2"/>
  <c r="R8" i="2" s="1"/>
  <c r="V8" i="2" s="1"/>
  <c r="S330" i="2"/>
  <c r="R330" i="2" s="1"/>
  <c r="V330" i="2" s="1"/>
  <c r="S309" i="2"/>
  <c r="R309" i="2" s="1"/>
  <c r="V309" i="2" s="1"/>
  <c r="S304" i="2"/>
  <c r="R304" i="2" s="1"/>
  <c r="V304" i="2" s="1"/>
  <c r="S265" i="2"/>
  <c r="R265" i="2" s="1"/>
  <c r="V265" i="2" s="1"/>
  <c r="S158" i="2"/>
  <c r="S133" i="2"/>
  <c r="R133" i="2" s="1"/>
  <c r="V133" i="2" s="1"/>
  <c r="S92" i="2"/>
  <c r="R92" i="2" s="1"/>
  <c r="V92" i="2" s="1"/>
  <c r="S68" i="2"/>
  <c r="R68" i="2" s="1"/>
  <c r="V68" i="2" s="1"/>
  <c r="S25" i="2"/>
  <c r="R25" i="2" s="1"/>
  <c r="V25" i="2" s="1"/>
  <c r="S630" i="2"/>
  <c r="R630" i="2" s="1"/>
  <c r="V630" i="2" s="1"/>
  <c r="S625" i="2"/>
  <c r="R625" i="2" s="1"/>
  <c r="V625" i="2" s="1"/>
  <c r="S600" i="2"/>
  <c r="R600" i="2" s="1"/>
  <c r="V600" i="2" s="1"/>
  <c r="S597" i="2"/>
  <c r="R597" i="2" s="1"/>
  <c r="V597" i="2" s="1"/>
  <c r="S551" i="2"/>
  <c r="R551" i="2" s="1"/>
  <c r="V551" i="2" s="1"/>
  <c r="S546" i="2"/>
  <c r="S515" i="2"/>
  <c r="R515" i="2" s="1"/>
  <c r="V515" i="2" s="1"/>
  <c r="S501" i="2"/>
  <c r="S470" i="2"/>
  <c r="R470" i="2" s="1"/>
  <c r="V470" i="2" s="1"/>
  <c r="S449" i="2"/>
  <c r="S427" i="2"/>
  <c r="R427" i="2" s="1"/>
  <c r="V427" i="2" s="1"/>
  <c r="S406" i="2"/>
  <c r="S362" i="2"/>
  <c r="S313" i="2"/>
  <c r="R313" i="2" s="1"/>
  <c r="V313" i="2" s="1"/>
  <c r="S300" i="2"/>
  <c r="R300" i="2" s="1"/>
  <c r="V300" i="2" s="1"/>
  <c r="S296" i="2"/>
  <c r="R296" i="2" s="1"/>
  <c r="V296" i="2" s="1"/>
  <c r="S292" i="2"/>
  <c r="R292" i="2" s="1"/>
  <c r="V292" i="2" s="1"/>
  <c r="S280" i="2"/>
  <c r="S264" i="2"/>
  <c r="R264" i="2" s="1"/>
  <c r="V264" i="2" s="1"/>
  <c r="S249" i="2"/>
  <c r="S226" i="2"/>
  <c r="R226" i="2" s="1"/>
  <c r="V226" i="2" s="1"/>
  <c r="S214" i="2"/>
  <c r="R214" i="2" s="1"/>
  <c r="V214" i="2" s="1"/>
  <c r="S191" i="2"/>
  <c r="R191" i="2" s="1"/>
  <c r="V191" i="2" s="1"/>
  <c r="S187" i="2"/>
  <c r="S178" i="2"/>
  <c r="R178" i="2" s="1"/>
  <c r="V178" i="2" s="1"/>
  <c r="S148" i="2"/>
  <c r="S132" i="2"/>
  <c r="S96" i="2"/>
  <c r="S81" i="2"/>
  <c r="R81" i="2" s="1"/>
  <c r="V81" i="2" s="1"/>
  <c r="S77" i="2"/>
  <c r="S60" i="2"/>
  <c r="R60" i="2" s="1"/>
  <c r="V60" i="2" s="1"/>
  <c r="S48" i="2"/>
  <c r="S44" i="2"/>
  <c r="R44" i="2" s="1"/>
  <c r="V44" i="2" s="1"/>
  <c r="S34" i="2"/>
  <c r="S24" i="2"/>
  <c r="S16" i="2"/>
  <c r="S762" i="2"/>
  <c r="R762" i="2" s="1"/>
  <c r="V762" i="2" s="1"/>
  <c r="S734" i="2"/>
  <c r="S718" i="2"/>
  <c r="R718" i="2" s="1"/>
  <c r="V718" i="2" s="1"/>
  <c r="S677" i="2"/>
  <c r="R677" i="2" s="1"/>
  <c r="V677" i="2" s="1"/>
  <c r="S299" i="2"/>
  <c r="S274" i="2"/>
  <c r="R274" i="2" s="1"/>
  <c r="V274" i="2" s="1"/>
  <c r="S268" i="2"/>
  <c r="S259" i="2"/>
  <c r="S230" i="2"/>
  <c r="S219" i="2"/>
  <c r="R219" i="2" s="1"/>
  <c r="V219" i="2" s="1"/>
  <c r="S171" i="2"/>
  <c r="R171" i="2" s="1"/>
  <c r="V171" i="2" s="1"/>
  <c r="S136" i="2"/>
  <c r="R136" i="2" s="1"/>
  <c r="V136" i="2" s="1"/>
  <c r="S695" i="2"/>
  <c r="R695" i="2" s="1"/>
  <c r="V695" i="2" s="1"/>
  <c r="S664" i="2"/>
  <c r="R664" i="2" s="1"/>
  <c r="V664" i="2" s="1"/>
  <c r="S710" i="2"/>
  <c r="S699" i="2"/>
  <c r="R699" i="2" s="1"/>
  <c r="V699" i="2" s="1"/>
  <c r="S680" i="2"/>
  <c r="R680" i="2" s="1"/>
  <c r="V680" i="2" s="1"/>
  <c r="S629" i="2"/>
  <c r="S619" i="2"/>
  <c r="R619" i="2" s="1"/>
  <c r="V619" i="2" s="1"/>
  <c r="S596" i="2"/>
  <c r="R596" i="2" s="1"/>
  <c r="V596" i="2" s="1"/>
  <c r="S591" i="2"/>
  <c r="R591" i="2" s="1"/>
  <c r="V591" i="2" s="1"/>
  <c r="S559" i="2"/>
  <c r="R559" i="2" s="1"/>
  <c r="V559" i="2" s="1"/>
  <c r="S554" i="2"/>
  <c r="S537" i="2"/>
  <c r="S533" i="2"/>
  <c r="S496" i="2"/>
  <c r="S459" i="2"/>
  <c r="R459" i="2" s="1"/>
  <c r="V459" i="2" s="1"/>
  <c r="S436" i="2"/>
  <c r="S401" i="2"/>
  <c r="S382" i="2"/>
  <c r="R382" i="2" s="1"/>
  <c r="V382" i="2" s="1"/>
  <c r="S370" i="2"/>
  <c r="R370" i="2" s="1"/>
  <c r="V370" i="2" s="1"/>
  <c r="S337" i="2"/>
  <c r="R337" i="2" s="1"/>
  <c r="V337" i="2" s="1"/>
  <c r="S285" i="2"/>
  <c r="R285" i="2" s="1"/>
  <c r="V285" i="2" s="1"/>
  <c r="S279" i="2"/>
  <c r="R279" i="2" s="1"/>
  <c r="V279" i="2" s="1"/>
  <c r="S233" i="2"/>
  <c r="S186" i="2"/>
  <c r="R186" i="2" s="1"/>
  <c r="V186" i="2" s="1"/>
  <c r="S151" i="2"/>
  <c r="S109" i="2"/>
  <c r="R109" i="2" s="1"/>
  <c r="V109" i="2" s="1"/>
  <c r="S100" i="2"/>
  <c r="R100" i="2" s="1"/>
  <c r="V100" i="2" s="1"/>
  <c r="S86" i="2"/>
  <c r="S76" i="2"/>
  <c r="R76" i="2" s="1"/>
  <c r="V76" i="2" s="1"/>
  <c r="S67" i="2"/>
  <c r="S63" i="2"/>
  <c r="R63" i="2" s="1"/>
  <c r="V63" i="2" s="1"/>
  <c r="S52" i="2"/>
  <c r="R52" i="2" s="1"/>
  <c r="V52" i="2" s="1"/>
  <c r="S43" i="2"/>
  <c r="S39" i="2"/>
  <c r="R39" i="2" s="1"/>
  <c r="V39" i="2" s="1"/>
  <c r="S71" i="2"/>
  <c r="R71" i="2" s="1"/>
  <c r="V71" i="2" s="1"/>
  <c r="S21" i="2"/>
  <c r="S308" i="2"/>
  <c r="R308" i="2" s="1"/>
  <c r="V308" i="2" s="1"/>
  <c r="S56" i="2"/>
  <c r="R56" i="2" s="1"/>
  <c r="V56" i="2" s="1"/>
  <c r="S211" i="2"/>
  <c r="S91" i="2"/>
  <c r="R91" i="2" s="1"/>
  <c r="V91" i="2" s="1"/>
  <c r="O541" i="1"/>
  <c r="O578" i="1"/>
  <c r="O386" i="1"/>
  <c r="O1508" i="1"/>
  <c r="O1376" i="1"/>
  <c r="O1328" i="1"/>
  <c r="O1280" i="1"/>
  <c r="O1172" i="1"/>
  <c r="O1100" i="1"/>
  <c r="O1028" i="1"/>
  <c r="O1232" i="1"/>
  <c r="O338" i="1"/>
  <c r="O824" i="1"/>
  <c r="O500" i="1"/>
  <c r="O332" i="1"/>
  <c r="O1903" i="1"/>
  <c r="O1891" i="1"/>
  <c r="O1879" i="1"/>
  <c r="O1867" i="1"/>
  <c r="O1855" i="1"/>
  <c r="O1843" i="1"/>
  <c r="O1831" i="1"/>
  <c r="O1819" i="1"/>
  <c r="O1807" i="1"/>
  <c r="O1795" i="1"/>
  <c r="O1783" i="1"/>
  <c r="O1771" i="1"/>
  <c r="O1759" i="1"/>
  <c r="O1747" i="1"/>
  <c r="O1735" i="1"/>
  <c r="O1723" i="1"/>
  <c r="O1711" i="1"/>
  <c r="O1699" i="1"/>
  <c r="O1687" i="1"/>
  <c r="O1675" i="1"/>
  <c r="O1663" i="1"/>
  <c r="O1651" i="1"/>
  <c r="O1639" i="1"/>
  <c r="O1567" i="1"/>
  <c r="O1878" i="1"/>
  <c r="O1782" i="1"/>
  <c r="O1398" i="1"/>
  <c r="O1302" i="1"/>
  <c r="O1026" i="1"/>
  <c r="O990" i="1"/>
  <c r="O726" i="1"/>
  <c r="O270" i="1"/>
  <c r="O1480" i="1"/>
  <c r="O1060" i="1"/>
  <c r="O1048" i="1"/>
  <c r="O1036" i="1"/>
  <c r="O1024" i="1"/>
  <c r="O988" i="1"/>
  <c r="O844" i="1"/>
  <c r="O781" i="1"/>
  <c r="O1621" i="1"/>
  <c r="O1537" i="1"/>
  <c r="O1417" i="1"/>
  <c r="O961" i="1"/>
  <c r="O925" i="1"/>
  <c r="O769" i="1"/>
  <c r="O757" i="1"/>
  <c r="O733" i="1"/>
  <c r="O709" i="1"/>
  <c r="O1596" i="1"/>
  <c r="O1452" i="1"/>
  <c r="O684" i="1"/>
  <c r="O802" i="1"/>
  <c r="O1494" i="1"/>
  <c r="O210" i="1"/>
  <c r="O145" i="1"/>
  <c r="O685" i="1"/>
  <c r="O661" i="1"/>
  <c r="O241" i="1"/>
  <c r="O97" i="1"/>
  <c r="O193" i="1"/>
  <c r="O49" i="1"/>
  <c r="O613" i="1"/>
  <c r="O991" i="1"/>
  <c r="O1894" i="1"/>
  <c r="O1846" i="1"/>
  <c r="O1774" i="1"/>
  <c r="O1726" i="1"/>
  <c r="O1678" i="1"/>
  <c r="O1606" i="1"/>
  <c r="O1546" i="1"/>
  <c r="O1510" i="1"/>
  <c r="O1438" i="1"/>
  <c r="O1378" i="1"/>
  <c r="O1306" i="1"/>
  <c r="O1138" i="1"/>
  <c r="O1090" i="1"/>
  <c r="O1042" i="1"/>
  <c r="O970" i="1"/>
  <c r="O1901" i="1"/>
  <c r="O1865" i="1"/>
  <c r="O1817" i="1"/>
  <c r="O1769" i="1"/>
  <c r="O1721" i="1"/>
  <c r="O1685" i="1"/>
  <c r="O1637" i="1"/>
  <c r="O1601" i="1"/>
  <c r="O1565" i="1"/>
  <c r="O1541" i="1"/>
  <c r="O1505" i="1"/>
  <c r="O1469" i="1"/>
  <c r="O1433" i="1"/>
  <c r="O1373" i="1"/>
  <c r="O1265" i="1"/>
  <c r="O1900" i="1"/>
  <c r="O1876" i="1"/>
  <c r="O1852" i="1"/>
  <c r="O1828" i="1"/>
  <c r="O1804" i="1"/>
  <c r="O1768" i="1"/>
  <c r="O1744" i="1"/>
  <c r="O1720" i="1"/>
  <c r="O1708" i="1"/>
  <c r="O1684" i="1"/>
  <c r="O1648" i="1"/>
  <c r="O1624" i="1"/>
  <c r="O1588" i="1"/>
  <c r="O1564" i="1"/>
  <c r="O1540" i="1"/>
  <c r="O1516" i="1"/>
  <c r="O1492" i="1"/>
  <c r="O1456" i="1"/>
  <c r="O1420" i="1"/>
  <c r="O1396" i="1"/>
  <c r="O1360" i="1"/>
  <c r="O1336" i="1"/>
  <c r="O1300" i="1"/>
  <c r="O1264" i="1"/>
  <c r="O1240" i="1"/>
  <c r="O1216" i="1"/>
  <c r="O1192" i="1"/>
  <c r="O1168" i="1"/>
  <c r="O1144" i="1"/>
  <c r="O1120" i="1"/>
  <c r="O1096" i="1"/>
  <c r="O1899" i="1"/>
  <c r="O1887" i="1"/>
  <c r="O1875" i="1"/>
  <c r="O1863" i="1"/>
  <c r="O1851" i="1"/>
  <c r="O1839" i="1"/>
  <c r="O1827" i="1"/>
  <c r="O1815" i="1"/>
  <c r="O1803" i="1"/>
  <c r="O1791" i="1"/>
  <c r="O1779" i="1"/>
  <c r="O1767" i="1"/>
  <c r="O1755" i="1"/>
  <c r="O1743" i="1"/>
  <c r="O1731" i="1"/>
  <c r="O1719" i="1"/>
  <c r="O1707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1335" i="1"/>
  <c r="O1323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1600" i="1"/>
  <c r="O1874" i="1"/>
  <c r="O1862" i="1"/>
  <c r="O1850" i="1"/>
  <c r="O1838" i="1"/>
  <c r="O1826" i="1"/>
  <c r="O1814" i="1"/>
  <c r="O1802" i="1"/>
  <c r="O1790" i="1"/>
  <c r="O1778" i="1"/>
  <c r="O1766" i="1"/>
  <c r="O1754" i="1"/>
  <c r="O1742" i="1"/>
  <c r="O1730" i="1"/>
  <c r="O1718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298" i="1"/>
  <c r="O1286" i="1"/>
  <c r="O1274" i="1"/>
  <c r="O1262" i="1"/>
  <c r="O1250" i="1"/>
  <c r="O1238" i="1"/>
  <c r="O1226" i="1"/>
  <c r="O1214" i="1"/>
  <c r="O1202" i="1"/>
  <c r="O1190" i="1"/>
  <c r="O1178" i="1"/>
  <c r="O1166" i="1"/>
  <c r="O1154" i="1"/>
  <c r="O1142" i="1"/>
  <c r="O1130" i="1"/>
  <c r="O1118" i="1"/>
  <c r="O1106" i="1"/>
  <c r="O1094" i="1"/>
  <c r="O1082" i="1"/>
  <c r="O1070" i="1"/>
  <c r="O1058" i="1"/>
  <c r="O1046" i="1"/>
  <c r="O1034" i="1"/>
  <c r="O1022" i="1"/>
  <c r="O1010" i="1"/>
  <c r="O998" i="1"/>
  <c r="O986" i="1"/>
  <c r="O974" i="1"/>
  <c r="O962" i="1"/>
  <c r="O950" i="1"/>
  <c r="O938" i="1"/>
  <c r="O926" i="1"/>
  <c r="O914" i="1"/>
  <c r="O902" i="1"/>
  <c r="O1444" i="1"/>
  <c r="O1408" i="1"/>
  <c r="O1372" i="1"/>
  <c r="O1348" i="1"/>
  <c r="O1324" i="1"/>
  <c r="O1312" i="1"/>
  <c r="O1288" i="1"/>
  <c r="O1252" i="1"/>
  <c r="O1228" i="1"/>
  <c r="O1204" i="1"/>
  <c r="O1180" i="1"/>
  <c r="O1156" i="1"/>
  <c r="O1132" i="1"/>
  <c r="O1108" i="1"/>
  <c r="O1084" i="1"/>
  <c r="O1072" i="1"/>
  <c r="O1898" i="1"/>
  <c r="O1886" i="1"/>
  <c r="O1897" i="1"/>
  <c r="O1885" i="1"/>
  <c r="O1873" i="1"/>
  <c r="O1861" i="1"/>
  <c r="O1849" i="1"/>
  <c r="O1837" i="1"/>
  <c r="O1825" i="1"/>
  <c r="O1813" i="1"/>
  <c r="O1801" i="1"/>
  <c r="O1789" i="1"/>
  <c r="O1777" i="1"/>
  <c r="O1765" i="1"/>
  <c r="O1753" i="1"/>
  <c r="O1741" i="1"/>
  <c r="O1729" i="1"/>
  <c r="O1717" i="1"/>
  <c r="O1705" i="1"/>
  <c r="O1693" i="1"/>
  <c r="O1681" i="1"/>
  <c r="O1669" i="1"/>
  <c r="O1657" i="1"/>
  <c r="O1645" i="1"/>
  <c r="O1633" i="1"/>
  <c r="O1609" i="1"/>
  <c r="O1597" i="1"/>
  <c r="O1585" i="1"/>
  <c r="O1573" i="1"/>
  <c r="O1561" i="1"/>
  <c r="O1549" i="1"/>
  <c r="O1525" i="1"/>
  <c r="O1513" i="1"/>
  <c r="O1501" i="1"/>
  <c r="O1489" i="1"/>
  <c r="O1477" i="1"/>
  <c r="O1465" i="1"/>
  <c r="O1453" i="1"/>
  <c r="O1441" i="1"/>
  <c r="O1429" i="1"/>
  <c r="O1405" i="1"/>
  <c r="O1393" i="1"/>
  <c r="O1381" i="1"/>
  <c r="O1369" i="1"/>
  <c r="O1357" i="1"/>
  <c r="O1345" i="1"/>
  <c r="O1333" i="1"/>
  <c r="O1321" i="1"/>
  <c r="O1309" i="1"/>
  <c r="O1297" i="1"/>
  <c r="O1285" i="1"/>
  <c r="O1273" i="1"/>
  <c r="O1261" i="1"/>
  <c r="O1249" i="1"/>
  <c r="O1237" i="1"/>
  <c r="O1225" i="1"/>
  <c r="O1213" i="1"/>
  <c r="O1201" i="1"/>
  <c r="O1189" i="1"/>
  <c r="O1177" i="1"/>
  <c r="O1165" i="1"/>
  <c r="O1153" i="1"/>
  <c r="O1141" i="1"/>
  <c r="O1129" i="1"/>
  <c r="O1117" i="1"/>
  <c r="O1105" i="1"/>
  <c r="O1093" i="1"/>
  <c r="O1081" i="1"/>
  <c r="O1069" i="1"/>
  <c r="O1057" i="1"/>
  <c r="O1045" i="1"/>
  <c r="O1033" i="1"/>
  <c r="O1021" i="1"/>
  <c r="O1009" i="1"/>
  <c r="O997" i="1"/>
  <c r="O985" i="1"/>
  <c r="O1162" i="1"/>
  <c r="O1882" i="1"/>
  <c r="O1750" i="1"/>
  <c r="O1618" i="1"/>
  <c r="O1474" i="1"/>
  <c r="O1294" i="1"/>
  <c r="O946" i="1"/>
  <c r="O1853" i="1"/>
  <c r="O1805" i="1"/>
  <c r="O1781" i="1"/>
  <c r="O1757" i="1"/>
  <c r="O1745" i="1"/>
  <c r="O1660" i="1"/>
  <c r="O1896" i="1"/>
  <c r="O1884" i="1"/>
  <c r="O1872" i="1"/>
  <c r="O1860" i="1"/>
  <c r="O1848" i="1"/>
  <c r="O1836" i="1"/>
  <c r="O1824" i="1"/>
  <c r="O1812" i="1"/>
  <c r="O1800" i="1"/>
  <c r="O1788" i="1"/>
  <c r="O1776" i="1"/>
  <c r="O1764" i="1"/>
  <c r="O1752" i="1"/>
  <c r="O1740" i="1"/>
  <c r="O1728" i="1"/>
  <c r="O1716" i="1"/>
  <c r="O1704" i="1"/>
  <c r="O1692" i="1"/>
  <c r="O1680" i="1"/>
  <c r="O1668" i="1"/>
  <c r="O1656" i="1"/>
  <c r="O1644" i="1"/>
  <c r="O1632" i="1"/>
  <c r="O1620" i="1"/>
  <c r="O1608" i="1"/>
  <c r="O1584" i="1"/>
  <c r="O1572" i="1"/>
  <c r="O1560" i="1"/>
  <c r="O1548" i="1"/>
  <c r="O1536" i="1"/>
  <c r="O1524" i="1"/>
  <c r="O1512" i="1"/>
  <c r="O1500" i="1"/>
  <c r="O1488" i="1"/>
  <c r="O1476" i="1"/>
  <c r="O1464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330" i="1"/>
  <c r="O1270" i="1"/>
  <c r="O1210" i="1"/>
  <c r="O1150" i="1"/>
  <c r="O1114" i="1"/>
  <c r="O1054" i="1"/>
  <c r="O910" i="1"/>
  <c r="O1877" i="1"/>
  <c r="O1841" i="1"/>
  <c r="O1793" i="1"/>
  <c r="O1709" i="1"/>
  <c r="O1673" i="1"/>
  <c r="O1649" i="1"/>
  <c r="O1613" i="1"/>
  <c r="O1577" i="1"/>
  <c r="O1529" i="1"/>
  <c r="O1493" i="1"/>
  <c r="O1457" i="1"/>
  <c r="O1421" i="1"/>
  <c r="O1385" i="1"/>
  <c r="O1241" i="1"/>
  <c r="O1888" i="1"/>
  <c r="O1864" i="1"/>
  <c r="O1840" i="1"/>
  <c r="O1816" i="1"/>
  <c r="O1792" i="1"/>
  <c r="O1780" i="1"/>
  <c r="O1756" i="1"/>
  <c r="O1732" i="1"/>
  <c r="O1696" i="1"/>
  <c r="O1672" i="1"/>
  <c r="O1636" i="1"/>
  <c r="O1612" i="1"/>
  <c r="O1576" i="1"/>
  <c r="O1552" i="1"/>
  <c r="O1528" i="1"/>
  <c r="O1504" i="1"/>
  <c r="O1468" i="1"/>
  <c r="O1432" i="1"/>
  <c r="O1384" i="1"/>
  <c r="O1276" i="1"/>
  <c r="O1895" i="1"/>
  <c r="O1883" i="1"/>
  <c r="O1871" i="1"/>
  <c r="O1859" i="1"/>
  <c r="O1847" i="1"/>
  <c r="O1835" i="1"/>
  <c r="O1823" i="1"/>
  <c r="O1811" i="1"/>
  <c r="O1799" i="1"/>
  <c r="O1787" i="1"/>
  <c r="O1775" i="1"/>
  <c r="O1763" i="1"/>
  <c r="O1751" i="1"/>
  <c r="O1739" i="1"/>
  <c r="O1727" i="1"/>
  <c r="O1715" i="1"/>
  <c r="O1703" i="1"/>
  <c r="O1691" i="1"/>
  <c r="O1679" i="1"/>
  <c r="O1667" i="1"/>
  <c r="O1655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1019" i="1"/>
  <c r="O1007" i="1"/>
  <c r="O995" i="1"/>
  <c r="O983" i="1"/>
  <c r="O971" i="1"/>
  <c r="O959" i="1"/>
  <c r="O947" i="1"/>
  <c r="O935" i="1"/>
  <c r="O923" i="1"/>
  <c r="O911" i="1"/>
  <c r="O899" i="1"/>
  <c r="O887" i="1"/>
  <c r="O875" i="1"/>
  <c r="O863" i="1"/>
  <c r="O851" i="1"/>
  <c r="O839" i="1"/>
  <c r="O827" i="1"/>
  <c r="O815" i="1"/>
  <c r="O803" i="1"/>
  <c r="O791" i="1"/>
  <c r="O779" i="1"/>
  <c r="O767" i="1"/>
  <c r="O755" i="1"/>
  <c r="O743" i="1"/>
  <c r="O731" i="1"/>
  <c r="O719" i="1"/>
  <c r="O707" i="1"/>
  <c r="O695" i="1"/>
  <c r="O683" i="1"/>
  <c r="O671" i="1"/>
  <c r="O659" i="1"/>
  <c r="O647" i="1"/>
  <c r="O635" i="1"/>
  <c r="O623" i="1"/>
  <c r="O611" i="1"/>
  <c r="O599" i="1"/>
  <c r="O587" i="1"/>
  <c r="O575" i="1"/>
  <c r="O563" i="1"/>
  <c r="O551" i="1"/>
  <c r="O539" i="1"/>
  <c r="O527" i="1"/>
  <c r="O515" i="1"/>
  <c r="O503" i="1"/>
  <c r="O491" i="1"/>
  <c r="O479" i="1"/>
  <c r="O467" i="1"/>
  <c r="O455" i="1"/>
  <c r="O443" i="1"/>
  <c r="O431" i="1"/>
  <c r="O419" i="1"/>
  <c r="O407" i="1"/>
  <c r="O395" i="1"/>
  <c r="O383" i="1"/>
  <c r="O371" i="1"/>
  <c r="O359" i="1"/>
  <c r="O347" i="1"/>
  <c r="O335" i="1"/>
  <c r="O323" i="1"/>
  <c r="O311" i="1"/>
  <c r="O299" i="1"/>
  <c r="O287" i="1"/>
  <c r="O275" i="1"/>
  <c r="O263" i="1"/>
  <c r="O251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11" i="1"/>
  <c r="O1798" i="1"/>
  <c r="O1666" i="1"/>
  <c r="O1534" i="1"/>
  <c r="O1426" i="1"/>
  <c r="O1318" i="1"/>
  <c r="O1198" i="1"/>
  <c r="O1126" i="1"/>
  <c r="O1066" i="1"/>
  <c r="O1030" i="1"/>
  <c r="O1018" i="1"/>
  <c r="O1006" i="1"/>
  <c r="O994" i="1"/>
  <c r="O982" i="1"/>
  <c r="O958" i="1"/>
  <c r="O922" i="1"/>
  <c r="O898" i="1"/>
  <c r="O886" i="1"/>
  <c r="O874" i="1"/>
  <c r="O862" i="1"/>
  <c r="O850" i="1"/>
  <c r="O838" i="1"/>
  <c r="O826" i="1"/>
  <c r="O766" i="1"/>
  <c r="O754" i="1"/>
  <c r="O742" i="1"/>
  <c r="O730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1858" i="1"/>
  <c r="O1714" i="1"/>
  <c r="O1570" i="1"/>
  <c r="O1402" i="1"/>
  <c r="O1186" i="1"/>
  <c r="O814" i="1"/>
  <c r="O1893" i="1"/>
  <c r="O1833" i="1"/>
  <c r="O1785" i="1"/>
  <c r="O1737" i="1"/>
  <c r="O1689" i="1"/>
  <c r="O1641" i="1"/>
  <c r="O1605" i="1"/>
  <c r="O1557" i="1"/>
  <c r="O1521" i="1"/>
  <c r="O1473" i="1"/>
  <c r="O1413" i="1"/>
  <c r="O1353" i="1"/>
  <c r="O1305" i="1"/>
  <c r="O1245" i="1"/>
  <c r="O1197" i="1"/>
  <c r="O1149" i="1"/>
  <c r="O1101" i="1"/>
  <c r="O1053" i="1"/>
  <c r="O1005" i="1"/>
  <c r="O933" i="1"/>
  <c r="O873" i="1"/>
  <c r="O825" i="1"/>
  <c r="O777" i="1"/>
  <c r="O729" i="1"/>
  <c r="O693" i="1"/>
  <c r="O669" i="1"/>
  <c r="O633" i="1"/>
  <c r="O621" i="1"/>
  <c r="O597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33" i="1"/>
  <c r="O321" i="1"/>
  <c r="O309" i="1"/>
  <c r="O297" i="1"/>
  <c r="O285" i="1"/>
  <c r="O273" i="1"/>
  <c r="O261" i="1"/>
  <c r="O249" i="1"/>
  <c r="O237" i="1"/>
  <c r="O225" i="1"/>
  <c r="O213" i="1"/>
  <c r="O201" i="1"/>
  <c r="O189" i="1"/>
  <c r="O177" i="1"/>
  <c r="O165" i="1"/>
  <c r="O153" i="1"/>
  <c r="O141" i="1"/>
  <c r="O129" i="1"/>
  <c r="O117" i="1"/>
  <c r="O105" i="1"/>
  <c r="O93" i="1"/>
  <c r="O81" i="1"/>
  <c r="O69" i="1"/>
  <c r="O57" i="1"/>
  <c r="O45" i="1"/>
  <c r="O33" i="1"/>
  <c r="O21" i="1"/>
  <c r="O9" i="1"/>
  <c r="O1834" i="1"/>
  <c r="O1690" i="1"/>
  <c r="O1582" i="1"/>
  <c r="O1498" i="1"/>
  <c r="O1354" i="1"/>
  <c r="O1222" i="1"/>
  <c r="O1078" i="1"/>
  <c r="O790" i="1"/>
  <c r="O1857" i="1"/>
  <c r="O1809" i="1"/>
  <c r="O1761" i="1"/>
  <c r="O1713" i="1"/>
  <c r="O1653" i="1"/>
  <c r="O1581" i="1"/>
  <c r="O1509" i="1"/>
  <c r="O1449" i="1"/>
  <c r="O1389" i="1"/>
  <c r="O1341" i="1"/>
  <c r="O1293" i="1"/>
  <c r="O1233" i="1"/>
  <c r="O1185" i="1"/>
  <c r="O1137" i="1"/>
  <c r="O1089" i="1"/>
  <c r="O1041" i="1"/>
  <c r="O993" i="1"/>
  <c r="O945" i="1"/>
  <c r="O897" i="1"/>
  <c r="O837" i="1"/>
  <c r="O801" i="1"/>
  <c r="O741" i="1"/>
  <c r="O645" i="1"/>
  <c r="O369" i="1"/>
  <c r="O1880" i="1"/>
  <c r="O1844" i="1"/>
  <c r="O1796" i="1"/>
  <c r="O1748" i="1"/>
  <c r="O1700" i="1"/>
  <c r="O1652" i="1"/>
  <c r="O1604" i="1"/>
  <c r="O1544" i="1"/>
  <c r="O1472" i="1"/>
  <c r="O1304" i="1"/>
  <c r="O1292" i="1"/>
  <c r="O1268" i="1"/>
  <c r="O1256" i="1"/>
  <c r="O1244" i="1"/>
  <c r="O1220" i="1"/>
  <c r="O1196" i="1"/>
  <c r="O1160" i="1"/>
  <c r="O1148" i="1"/>
  <c r="O1136" i="1"/>
  <c r="O1124" i="1"/>
  <c r="O1112" i="1"/>
  <c r="O1088" i="1"/>
  <c r="O1076" i="1"/>
  <c r="O1064" i="1"/>
  <c r="O1052" i="1"/>
  <c r="O1040" i="1"/>
  <c r="O1016" i="1"/>
  <c r="O1004" i="1"/>
  <c r="O992" i="1"/>
  <c r="O980" i="1"/>
  <c r="O968" i="1"/>
  <c r="O956" i="1"/>
  <c r="O944" i="1"/>
  <c r="O932" i="1"/>
  <c r="O920" i="1"/>
  <c r="O908" i="1"/>
  <c r="O1810" i="1"/>
  <c r="O1642" i="1"/>
  <c r="O1486" i="1"/>
  <c r="O1258" i="1"/>
  <c r="O1881" i="1"/>
  <c r="O1845" i="1"/>
  <c r="O1797" i="1"/>
  <c r="O1749" i="1"/>
  <c r="O1701" i="1"/>
  <c r="O1665" i="1"/>
  <c r="O1617" i="1"/>
  <c r="O1569" i="1"/>
  <c r="O1533" i="1"/>
  <c r="O1485" i="1"/>
  <c r="O1437" i="1"/>
  <c r="O1401" i="1"/>
  <c r="O1365" i="1"/>
  <c r="O1317" i="1"/>
  <c r="O1269" i="1"/>
  <c r="O1209" i="1"/>
  <c r="O1173" i="1"/>
  <c r="O1125" i="1"/>
  <c r="O1077" i="1"/>
  <c r="O1029" i="1"/>
  <c r="O981" i="1"/>
  <c r="O957" i="1"/>
  <c r="O909" i="1"/>
  <c r="O861" i="1"/>
  <c r="O813" i="1"/>
  <c r="O765" i="1"/>
  <c r="O705" i="1"/>
  <c r="O657" i="1"/>
  <c r="O585" i="1"/>
  <c r="O345" i="1"/>
  <c r="O1868" i="1"/>
  <c r="O1820" i="1"/>
  <c r="O1784" i="1"/>
  <c r="O1760" i="1"/>
  <c r="O1724" i="1"/>
  <c r="O1676" i="1"/>
  <c r="O1640" i="1"/>
  <c r="O1616" i="1"/>
  <c r="O1580" i="1"/>
  <c r="O1556" i="1"/>
  <c r="O1484" i="1"/>
  <c r="O1448" i="1"/>
  <c r="O1424" i="1"/>
  <c r="O1400" i="1"/>
  <c r="O1364" i="1"/>
  <c r="O1340" i="1"/>
  <c r="O1208" i="1"/>
  <c r="O1627" i="1"/>
  <c r="O1615" i="1"/>
  <c r="O1603" i="1"/>
  <c r="O1591" i="1"/>
  <c r="O1579" i="1"/>
  <c r="O1555" i="1"/>
  <c r="O1543" i="1"/>
  <c r="O1531" i="1"/>
  <c r="O1519" i="1"/>
  <c r="O1507" i="1"/>
  <c r="O1495" i="1"/>
  <c r="O1483" i="1"/>
  <c r="O1471" i="1"/>
  <c r="O1459" i="1"/>
  <c r="O1447" i="1"/>
  <c r="O1435" i="1"/>
  <c r="O1423" i="1"/>
  <c r="O1411" i="1"/>
  <c r="O1399" i="1"/>
  <c r="O1387" i="1"/>
  <c r="O1375" i="1"/>
  <c r="O1363" i="1"/>
  <c r="O1351" i="1"/>
  <c r="O1339" i="1"/>
  <c r="O1327" i="1"/>
  <c r="O1315" i="1"/>
  <c r="O1303" i="1"/>
  <c r="O1291" i="1"/>
  <c r="O1279" i="1"/>
  <c r="O1267" i="1"/>
  <c r="O1255" i="1"/>
  <c r="O1243" i="1"/>
  <c r="O1231" i="1"/>
  <c r="O1219" i="1"/>
  <c r="O1207" i="1"/>
  <c r="O1195" i="1"/>
  <c r="O1183" i="1"/>
  <c r="O1171" i="1"/>
  <c r="O1159" i="1"/>
  <c r="O1147" i="1"/>
  <c r="O1135" i="1"/>
  <c r="O1123" i="1"/>
  <c r="O1111" i="1"/>
  <c r="O1099" i="1"/>
  <c r="O1087" i="1"/>
  <c r="O1075" i="1"/>
  <c r="O1063" i="1"/>
  <c r="O1051" i="1"/>
  <c r="O1039" i="1"/>
  <c r="O1027" i="1"/>
  <c r="O1015" i="1"/>
  <c r="O1003" i="1"/>
  <c r="O979" i="1"/>
  <c r="O1786" i="1"/>
  <c r="O1630" i="1"/>
  <c r="O1462" i="1"/>
  <c r="O1234" i="1"/>
  <c r="O778" i="1"/>
  <c r="O1869" i="1"/>
  <c r="O1821" i="1"/>
  <c r="O1773" i="1"/>
  <c r="O1725" i="1"/>
  <c r="O1677" i="1"/>
  <c r="O1629" i="1"/>
  <c r="O1593" i="1"/>
  <c r="O1545" i="1"/>
  <c r="O1497" i="1"/>
  <c r="O1461" i="1"/>
  <c r="O1425" i="1"/>
  <c r="O1377" i="1"/>
  <c r="O1329" i="1"/>
  <c r="O1281" i="1"/>
  <c r="O1257" i="1"/>
  <c r="O1221" i="1"/>
  <c r="O1161" i="1"/>
  <c r="O1113" i="1"/>
  <c r="O1065" i="1"/>
  <c r="O1017" i="1"/>
  <c r="O969" i="1"/>
  <c r="O921" i="1"/>
  <c r="O885" i="1"/>
  <c r="O849" i="1"/>
  <c r="O789" i="1"/>
  <c r="O753" i="1"/>
  <c r="O717" i="1"/>
  <c r="O681" i="1"/>
  <c r="O609" i="1"/>
  <c r="O357" i="1"/>
  <c r="O1892" i="1"/>
  <c r="O1856" i="1"/>
  <c r="O1832" i="1"/>
  <c r="O1808" i="1"/>
  <c r="O1772" i="1"/>
  <c r="O1736" i="1"/>
  <c r="O1712" i="1"/>
  <c r="O1688" i="1"/>
  <c r="O1664" i="1"/>
  <c r="O1628" i="1"/>
  <c r="O1592" i="1"/>
  <c r="O1568" i="1"/>
  <c r="O1532" i="1"/>
  <c r="O1520" i="1"/>
  <c r="O1496" i="1"/>
  <c r="O1460" i="1"/>
  <c r="O1436" i="1"/>
  <c r="O1412" i="1"/>
  <c r="O1388" i="1"/>
  <c r="O1352" i="1"/>
  <c r="O1316" i="1"/>
  <c r="O1184" i="1"/>
  <c r="O1902" i="1"/>
  <c r="O1890" i="1"/>
  <c r="O1866" i="1"/>
  <c r="O1854" i="1"/>
  <c r="O1842" i="1"/>
  <c r="O1830" i="1"/>
  <c r="O1818" i="1"/>
  <c r="O1806" i="1"/>
  <c r="O1794" i="1"/>
  <c r="O1770" i="1"/>
  <c r="O1758" i="1"/>
  <c r="O1746" i="1"/>
  <c r="O1734" i="1"/>
  <c r="O1722" i="1"/>
  <c r="O1710" i="1"/>
  <c r="O1698" i="1"/>
  <c r="O1674" i="1"/>
  <c r="O1662" i="1"/>
  <c r="O1650" i="1"/>
  <c r="O1638" i="1"/>
  <c r="O1626" i="1"/>
  <c r="O1614" i="1"/>
  <c r="O1602" i="1"/>
  <c r="O1578" i="1"/>
  <c r="O1566" i="1"/>
  <c r="O1554" i="1"/>
  <c r="O1542" i="1"/>
  <c r="O1530" i="1"/>
  <c r="O1518" i="1"/>
  <c r="O1506" i="1"/>
  <c r="O1482" i="1"/>
  <c r="O1470" i="1"/>
  <c r="O1458" i="1"/>
  <c r="O1446" i="1"/>
  <c r="O1434" i="1"/>
  <c r="O1422" i="1"/>
  <c r="O1410" i="1"/>
  <c r="O1386" i="1"/>
  <c r="O1374" i="1"/>
  <c r="O1362" i="1"/>
  <c r="O1350" i="1"/>
  <c r="O1338" i="1"/>
  <c r="O1326" i="1"/>
  <c r="O1314" i="1"/>
  <c r="O1290" i="1"/>
  <c r="O1278" i="1"/>
  <c r="O1266" i="1"/>
  <c r="O1254" i="1"/>
  <c r="O1242" i="1"/>
  <c r="O1230" i="1"/>
  <c r="O1218" i="1"/>
  <c r="O1206" i="1"/>
  <c r="O1194" i="1"/>
  <c r="O1182" i="1"/>
  <c r="O1170" i="1"/>
  <c r="O1158" i="1"/>
  <c r="O1146" i="1"/>
  <c r="O1134" i="1"/>
  <c r="O1122" i="1"/>
  <c r="O1110" i="1"/>
  <c r="O1098" i="1"/>
  <c r="O1686" i="1"/>
  <c r="O1870" i="1"/>
  <c r="O1822" i="1"/>
  <c r="O1762" i="1"/>
  <c r="O1738" i="1"/>
  <c r="O1702" i="1"/>
  <c r="O1654" i="1"/>
  <c r="O1594" i="1"/>
  <c r="O1558" i="1"/>
  <c r="O1522" i="1"/>
  <c r="O1450" i="1"/>
  <c r="O1414" i="1"/>
  <c r="O1390" i="1"/>
  <c r="O1366" i="1"/>
  <c r="O1342" i="1"/>
  <c r="O1282" i="1"/>
  <c r="O1246" i="1"/>
  <c r="O1174" i="1"/>
  <c r="O1102" i="1"/>
  <c r="O934" i="1"/>
  <c r="O1889" i="1"/>
  <c r="O1829" i="1"/>
  <c r="O1733" i="1"/>
  <c r="O1697" i="1"/>
  <c r="O1661" i="1"/>
  <c r="O1625" i="1"/>
  <c r="O1589" i="1"/>
  <c r="O1553" i="1"/>
  <c r="O1517" i="1"/>
  <c r="O1481" i="1"/>
  <c r="O1445" i="1"/>
  <c r="O1409" i="1"/>
  <c r="O1397" i="1"/>
  <c r="O1361" i="1"/>
  <c r="O1349" i="1"/>
  <c r="O1337" i="1"/>
  <c r="O1325" i="1"/>
  <c r="O1313" i="1"/>
  <c r="O1301" i="1"/>
  <c r="O1289" i="1"/>
  <c r="O1277" i="1"/>
  <c r="O1253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085" i="1"/>
  <c r="O1073" i="1"/>
  <c r="O1061" i="1"/>
  <c r="O1049" i="1"/>
  <c r="O1037" i="1"/>
  <c r="O1025" i="1"/>
  <c r="O1013" i="1"/>
  <c r="O1001" i="1"/>
  <c r="O989" i="1"/>
  <c r="O977" i="1"/>
  <c r="O965" i="1"/>
  <c r="O953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41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233" i="1"/>
  <c r="O221" i="1"/>
  <c r="O209" i="1"/>
  <c r="O197" i="1"/>
  <c r="O185" i="1"/>
  <c r="O173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5" i="1"/>
  <c r="O1590" i="1"/>
  <c r="O1012" i="1"/>
  <c r="O1000" i="1"/>
  <c r="O976" i="1"/>
  <c r="O964" i="1"/>
  <c r="O952" i="1"/>
  <c r="O940" i="1"/>
  <c r="O916" i="1"/>
  <c r="O904" i="1"/>
  <c r="O892" i="1"/>
  <c r="O880" i="1"/>
  <c r="O868" i="1"/>
  <c r="O832" i="1"/>
  <c r="O820" i="1"/>
  <c r="O808" i="1"/>
  <c r="O796" i="1"/>
  <c r="O784" i="1"/>
  <c r="O772" i="1"/>
  <c r="O748" i="1"/>
  <c r="O736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56" i="1"/>
  <c r="O244" i="1"/>
  <c r="O232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16" i="1"/>
  <c r="O4" i="1"/>
  <c r="O760" i="1"/>
  <c r="O963" i="1"/>
  <c r="O951" i="1"/>
  <c r="O939" i="1"/>
  <c r="O915" i="1"/>
  <c r="O903" i="1"/>
  <c r="O891" i="1"/>
  <c r="O879" i="1"/>
  <c r="O867" i="1"/>
  <c r="O843" i="1"/>
  <c r="O831" i="1"/>
  <c r="O819" i="1"/>
  <c r="O807" i="1"/>
  <c r="O795" i="1"/>
  <c r="O783" i="1"/>
  <c r="O771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495" i="1"/>
  <c r="O483" i="1"/>
  <c r="O471" i="1"/>
  <c r="O459" i="1"/>
  <c r="O447" i="1"/>
  <c r="O435" i="1"/>
  <c r="O423" i="1"/>
  <c r="O411" i="1"/>
  <c r="O399" i="1"/>
  <c r="O387" i="1"/>
  <c r="O375" i="1"/>
  <c r="O363" i="1"/>
  <c r="O351" i="1"/>
  <c r="O339" i="1"/>
  <c r="O327" i="1"/>
  <c r="O315" i="1"/>
  <c r="O303" i="1"/>
  <c r="O291" i="1"/>
  <c r="O279" i="1"/>
  <c r="O267" i="1"/>
  <c r="O255" i="1"/>
  <c r="O243" i="1"/>
  <c r="O231" i="1"/>
  <c r="O219" i="1"/>
  <c r="O207" i="1"/>
  <c r="O195" i="1"/>
  <c r="O183" i="1"/>
  <c r="O171" i="1"/>
  <c r="O159" i="1"/>
  <c r="O147" i="1"/>
  <c r="O135" i="1"/>
  <c r="O123" i="1"/>
  <c r="O111" i="1"/>
  <c r="O99" i="1"/>
  <c r="O87" i="1"/>
  <c r="O63" i="1"/>
  <c r="O51" i="1"/>
  <c r="O39" i="1"/>
  <c r="O27" i="1"/>
  <c r="O15" i="1"/>
  <c r="O3" i="1"/>
  <c r="O878" i="1"/>
  <c r="O866" i="1"/>
  <c r="O854" i="1"/>
  <c r="O842" i="1"/>
  <c r="O830" i="1"/>
  <c r="O818" i="1"/>
  <c r="O806" i="1"/>
  <c r="O794" i="1"/>
  <c r="O782" i="1"/>
  <c r="O758" i="1"/>
  <c r="O746" i="1"/>
  <c r="O734" i="1"/>
  <c r="O722" i="1"/>
  <c r="O710" i="1"/>
  <c r="O698" i="1"/>
  <c r="O686" i="1"/>
  <c r="O662" i="1"/>
  <c r="O650" i="1"/>
  <c r="O638" i="1"/>
  <c r="O614" i="1"/>
  <c r="O602" i="1"/>
  <c r="O590" i="1"/>
  <c r="O566" i="1"/>
  <c r="O554" i="1"/>
  <c r="O542" i="1"/>
  <c r="O518" i="1"/>
  <c r="O506" i="1"/>
  <c r="O494" i="1"/>
  <c r="O470" i="1"/>
  <c r="O458" i="1"/>
  <c r="O446" i="1"/>
  <c r="O422" i="1"/>
  <c r="O410" i="1"/>
  <c r="O398" i="1"/>
  <c r="O374" i="1"/>
  <c r="O362" i="1"/>
  <c r="O350" i="1"/>
  <c r="O326" i="1"/>
  <c r="O314" i="1"/>
  <c r="O302" i="1"/>
  <c r="O290" i="1"/>
  <c r="O278" i="1"/>
  <c r="O266" i="1"/>
  <c r="O254" i="1"/>
  <c r="O242" i="1"/>
  <c r="O230" i="1"/>
  <c r="O218" i="1"/>
  <c r="O194" i="1"/>
  <c r="O182" i="1"/>
  <c r="O170" i="1"/>
  <c r="O158" i="1"/>
  <c r="O134" i="1"/>
  <c r="O122" i="1"/>
  <c r="O110" i="1"/>
  <c r="O98" i="1"/>
  <c r="O86" i="1"/>
  <c r="O74" i="1"/>
  <c r="O62" i="1"/>
  <c r="O50" i="1"/>
  <c r="O38" i="1"/>
  <c r="O26" i="1"/>
  <c r="O14" i="1"/>
  <c r="O530" i="1"/>
  <c r="O973" i="1"/>
  <c r="O949" i="1"/>
  <c r="O937" i="1"/>
  <c r="O913" i="1"/>
  <c r="O901" i="1"/>
  <c r="O877" i="1"/>
  <c r="O865" i="1"/>
  <c r="O853" i="1"/>
  <c r="O841" i="1"/>
  <c r="O829" i="1"/>
  <c r="O817" i="1"/>
  <c r="O805" i="1"/>
  <c r="O793" i="1"/>
  <c r="O745" i="1"/>
  <c r="O721" i="1"/>
  <c r="O697" i="1"/>
  <c r="O673" i="1"/>
  <c r="O649" i="1"/>
  <c r="O625" i="1"/>
  <c r="O601" i="1"/>
  <c r="O577" i="1"/>
  <c r="O565" i="1"/>
  <c r="O553" i="1"/>
  <c r="O529" i="1"/>
  <c r="O517" i="1"/>
  <c r="O505" i="1"/>
  <c r="O481" i="1"/>
  <c r="O469" i="1"/>
  <c r="O457" i="1"/>
  <c r="O433" i="1"/>
  <c r="O421" i="1"/>
  <c r="O409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29" i="1"/>
  <c r="O217" i="1"/>
  <c r="O181" i="1"/>
  <c r="O169" i="1"/>
  <c r="O157" i="1"/>
  <c r="O133" i="1"/>
  <c r="O121" i="1"/>
  <c r="O109" i="1"/>
  <c r="O85" i="1"/>
  <c r="O73" i="1"/>
  <c r="O61" i="1"/>
  <c r="O37" i="1"/>
  <c r="O25" i="1"/>
  <c r="O13" i="1"/>
  <c r="O928" i="1"/>
  <c r="O493" i="1"/>
  <c r="O1140" i="1"/>
  <c r="O1128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1086" i="1"/>
  <c r="O927" i="1"/>
  <c r="O268" i="1"/>
  <c r="O890" i="1"/>
  <c r="O674" i="1"/>
  <c r="O482" i="1"/>
  <c r="O889" i="1"/>
  <c r="O637" i="1"/>
  <c r="O445" i="1"/>
  <c r="O206" i="1"/>
  <c r="O205" i="1"/>
  <c r="O896" i="1"/>
  <c r="O884" i="1"/>
  <c r="O872" i="1"/>
  <c r="O860" i="1"/>
  <c r="O848" i="1"/>
  <c r="O836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20" i="1"/>
  <c r="O308" i="1"/>
  <c r="O296" i="1"/>
  <c r="O284" i="1"/>
  <c r="O272" i="1"/>
  <c r="O260" i="1"/>
  <c r="O248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856" i="1"/>
  <c r="O626" i="1"/>
  <c r="O434" i="1"/>
  <c r="O146" i="1"/>
  <c r="O967" i="1"/>
  <c r="O955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223" i="1"/>
  <c r="O211" i="1"/>
  <c r="O199" i="1"/>
  <c r="O187" i="1"/>
  <c r="O175" i="1"/>
  <c r="O163" i="1"/>
  <c r="O151" i="1"/>
  <c r="O139" i="1"/>
  <c r="O127" i="1"/>
  <c r="O115" i="1"/>
  <c r="O103" i="1"/>
  <c r="O91" i="1"/>
  <c r="O79" i="1"/>
  <c r="O67" i="1"/>
  <c r="O55" i="1"/>
  <c r="O43" i="1"/>
  <c r="O31" i="1"/>
  <c r="O19" i="1"/>
  <c r="O7" i="1"/>
  <c r="O855" i="1"/>
  <c r="O589" i="1"/>
  <c r="O397" i="1"/>
  <c r="O75" i="1"/>
  <c r="O1074" i="1"/>
  <c r="O1062" i="1"/>
  <c r="O1050" i="1"/>
  <c r="O1038" i="1"/>
  <c r="O1014" i="1"/>
  <c r="O1002" i="1"/>
  <c r="O978" i="1"/>
  <c r="O966" i="1"/>
  <c r="O954" i="1"/>
  <c r="O942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14" i="1"/>
  <c r="O702" i="1"/>
  <c r="O690" i="1"/>
  <c r="O678" i="1"/>
  <c r="O666" i="1"/>
  <c r="O654" i="1"/>
  <c r="O642" i="1"/>
  <c r="O630" i="1"/>
  <c r="O618" i="1"/>
  <c r="O606" i="1"/>
  <c r="O594" i="1"/>
  <c r="O582" i="1"/>
  <c r="O570" i="1"/>
  <c r="O558" i="1"/>
  <c r="O546" i="1"/>
  <c r="O534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82" i="1"/>
  <c r="O258" i="1"/>
  <c r="O246" i="1"/>
  <c r="O234" i="1"/>
  <c r="O222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O770" i="1"/>
  <c r="T221" i="2" l="1" a="1"/>
  <c r="T221" i="2" s="1"/>
  <c r="T402" i="2" a="1"/>
  <c r="T402" i="2" s="1"/>
  <c r="T545" i="2" a="1"/>
  <c r="T545" i="2" s="1"/>
  <c r="T287" i="2" a="1"/>
  <c r="T287" i="2" s="1"/>
  <c r="T7" i="2" a="1"/>
  <c r="T7" i="2" s="1"/>
  <c r="T353" i="2" a="1"/>
  <c r="T353" i="2" s="1"/>
  <c r="T329" i="2" a="1"/>
  <c r="T329" i="2" s="1"/>
  <c r="T299" i="2" a="1"/>
  <c r="T299" i="2" s="1"/>
  <c r="R299" i="2"/>
  <c r="V299" i="2" s="1"/>
  <c r="T13" i="2" a="1"/>
  <c r="T13" i="2" s="1"/>
  <c r="R13" i="2"/>
  <c r="V13" i="2" s="1"/>
  <c r="T526" i="2" a="1"/>
  <c r="T526" i="2" s="1"/>
  <c r="R526" i="2"/>
  <c r="V526" i="2" s="1"/>
  <c r="T41" i="2" a="1"/>
  <c r="T41" i="2" s="1"/>
  <c r="R41" i="2"/>
  <c r="V41" i="2" s="1"/>
  <c r="T69" i="2" a="1"/>
  <c r="T69" i="2" s="1"/>
  <c r="R69" i="2"/>
  <c r="V69" i="2" s="1"/>
  <c r="T294" i="2" a="1"/>
  <c r="T294" i="2" s="1"/>
  <c r="R294" i="2"/>
  <c r="V294" i="2" s="1"/>
  <c r="T283" i="2" a="1"/>
  <c r="T283" i="2" s="1"/>
  <c r="R283" i="2"/>
  <c r="V283" i="2" s="1"/>
  <c r="T297" i="2" a="1"/>
  <c r="T297" i="2" s="1"/>
  <c r="R297" i="2"/>
  <c r="V297" i="2" s="1"/>
  <c r="T179" i="2" a="1"/>
  <c r="T179" i="2" s="1"/>
  <c r="R179" i="2"/>
  <c r="V179" i="2" s="1"/>
  <c r="T254" i="2" a="1"/>
  <c r="T254" i="2" s="1"/>
  <c r="R254" i="2"/>
  <c r="V254" i="2" s="1"/>
  <c r="T436" i="2" a="1"/>
  <c r="T436" i="2" s="1"/>
  <c r="R436" i="2"/>
  <c r="V436" i="2" s="1"/>
  <c r="T521" i="2" a="1"/>
  <c r="T521" i="2" s="1"/>
  <c r="R521" i="2"/>
  <c r="V521" i="2" s="1"/>
  <c r="T473" i="2" a="1"/>
  <c r="T473" i="2" s="1"/>
  <c r="R473" i="2"/>
  <c r="V473" i="2" s="1"/>
  <c r="T150" i="2" a="1"/>
  <c r="T150" i="2" s="1"/>
  <c r="R150" i="2"/>
  <c r="V150" i="2" s="1"/>
  <c r="T237" i="2" a="1"/>
  <c r="T237" i="2" s="1"/>
  <c r="R237" i="2"/>
  <c r="V237" i="2" s="1"/>
  <c r="T653" i="2" a="1"/>
  <c r="T653" i="2" s="1"/>
  <c r="R653" i="2"/>
  <c r="V653" i="2" s="1"/>
  <c r="T573" i="2" a="1"/>
  <c r="T573" i="2" s="1"/>
  <c r="R573" i="2"/>
  <c r="V573" i="2" s="1"/>
  <c r="T365" i="2" a="1"/>
  <c r="T365" i="2" s="1"/>
  <c r="R365" i="2"/>
  <c r="V365" i="2" s="1"/>
  <c r="T197" i="2" a="1"/>
  <c r="T197" i="2" s="1"/>
  <c r="R197" i="2"/>
  <c r="V197" i="2" s="1"/>
  <c r="T211" i="2" a="1"/>
  <c r="T211" i="2" s="1"/>
  <c r="R211" i="2"/>
  <c r="V211" i="2" s="1"/>
  <c r="T710" i="2" a="1"/>
  <c r="T710" i="2" s="1"/>
  <c r="R710" i="2"/>
  <c r="V710" i="2" s="1"/>
  <c r="T132" i="2" a="1"/>
  <c r="T132" i="2" s="1"/>
  <c r="R132" i="2"/>
  <c r="V132" i="2" s="1"/>
  <c r="T208" i="2" a="1"/>
  <c r="T208" i="2" s="1"/>
  <c r="R208" i="2"/>
  <c r="V208" i="2" s="1"/>
  <c r="T724" i="2" a="1"/>
  <c r="T724" i="2" s="1"/>
  <c r="R724" i="2"/>
  <c r="V724" i="2" s="1"/>
  <c r="T65" i="2" a="1"/>
  <c r="T65" i="2" s="1"/>
  <c r="R65" i="2"/>
  <c r="V65" i="2" s="1"/>
  <c r="T378" i="2" a="1"/>
  <c r="T378" i="2" s="1"/>
  <c r="R378" i="2"/>
  <c r="V378" i="2" s="1"/>
  <c r="T102" i="2" a="1"/>
  <c r="T102" i="2" s="1"/>
  <c r="R102" i="2"/>
  <c r="V102" i="2" s="1"/>
  <c r="T232" i="2" a="1"/>
  <c r="T232" i="2" s="1"/>
  <c r="R232" i="2"/>
  <c r="V232" i="2" s="1"/>
  <c r="T658" i="2" a="1"/>
  <c r="T658" i="2" s="1"/>
  <c r="R658" i="2"/>
  <c r="V658" i="2" s="1"/>
  <c r="T369" i="2" a="1"/>
  <c r="T369" i="2" s="1"/>
  <c r="R369" i="2"/>
  <c r="V369" i="2" s="1"/>
  <c r="T518" i="2" a="1"/>
  <c r="T518" i="2" s="1"/>
  <c r="R518" i="2"/>
  <c r="V518" i="2" s="1"/>
  <c r="T398" i="2" a="1"/>
  <c r="T398" i="2" s="1"/>
  <c r="R398" i="2"/>
  <c r="V398" i="2" s="1"/>
  <c r="T578" i="2" a="1"/>
  <c r="T578" i="2" s="1"/>
  <c r="R578" i="2"/>
  <c r="V578" i="2" s="1"/>
  <c r="T760" i="2" a="1"/>
  <c r="T760" i="2" s="1"/>
  <c r="R760" i="2"/>
  <c r="V760" i="2" s="1"/>
  <c r="T520" i="2" a="1"/>
  <c r="T520" i="2" s="1"/>
  <c r="R520" i="2"/>
  <c r="V520" i="2" s="1"/>
  <c r="T401" i="2" a="1"/>
  <c r="T401" i="2" s="1"/>
  <c r="R401" i="2"/>
  <c r="V401" i="2" s="1"/>
  <c r="T86" i="2" a="1"/>
  <c r="T86" i="2" s="1"/>
  <c r="R86" i="2"/>
  <c r="V86" i="2" s="1"/>
  <c r="T96" i="2" a="1"/>
  <c r="T96" i="2" s="1"/>
  <c r="R96" i="2"/>
  <c r="V96" i="2" s="1"/>
  <c r="T496" i="2" a="1"/>
  <c r="T496" i="2" s="1"/>
  <c r="R496" i="2"/>
  <c r="V496" i="2" s="1"/>
  <c r="T734" i="2" a="1"/>
  <c r="T734" i="2" s="1"/>
  <c r="R734" i="2"/>
  <c r="V734" i="2" s="1"/>
  <c r="T148" i="2" a="1"/>
  <c r="T148" i="2" s="1"/>
  <c r="R148" i="2"/>
  <c r="V148" i="2" s="1"/>
  <c r="T220" i="2" a="1"/>
  <c r="T220" i="2" s="1"/>
  <c r="R220" i="2"/>
  <c r="V220" i="2" s="1"/>
  <c r="T466" i="2" a="1"/>
  <c r="T466" i="2" s="1"/>
  <c r="R466" i="2"/>
  <c r="V466" i="2" s="1"/>
  <c r="T98" i="2" a="1"/>
  <c r="T98" i="2" s="1"/>
  <c r="R98" i="2"/>
  <c r="V98" i="2" s="1"/>
  <c r="T532" i="2" a="1"/>
  <c r="T532" i="2" s="1"/>
  <c r="R532" i="2"/>
  <c r="V532" i="2" s="1"/>
  <c r="T316" i="2" a="1"/>
  <c r="T316" i="2" s="1"/>
  <c r="R316" i="2"/>
  <c r="V316" i="2" s="1"/>
  <c r="T374" i="2" a="1"/>
  <c r="T374" i="2" s="1"/>
  <c r="R374" i="2"/>
  <c r="V374" i="2" s="1"/>
  <c r="T522" i="2" a="1"/>
  <c r="T522" i="2" s="1"/>
  <c r="R522" i="2"/>
  <c r="V522" i="2" s="1"/>
  <c r="T542" i="2" a="1"/>
  <c r="T542" i="2" s="1"/>
  <c r="R542" i="2"/>
  <c r="V542" i="2" s="1"/>
  <c r="T362" i="2" a="1"/>
  <c r="T362" i="2" s="1"/>
  <c r="R362" i="2"/>
  <c r="V362" i="2" s="1"/>
  <c r="T418" i="2" a="1"/>
  <c r="T418" i="2" s="1"/>
  <c r="R418" i="2"/>
  <c r="V418" i="2" s="1"/>
  <c r="T662" i="2" a="1"/>
  <c r="T662" i="2" s="1"/>
  <c r="R662" i="2"/>
  <c r="V662" i="2" s="1"/>
  <c r="T134" i="2" a="1"/>
  <c r="T134" i="2" s="1"/>
  <c r="R134" i="2"/>
  <c r="V134" i="2" s="1"/>
  <c r="T10" i="2" a="1"/>
  <c r="T10" i="2" s="1"/>
  <c r="R10" i="2"/>
  <c r="T537" i="2" a="1"/>
  <c r="T537" i="2" s="1"/>
  <c r="R537" i="2"/>
  <c r="V537" i="2" s="1"/>
  <c r="T16" i="2" a="1"/>
  <c r="T16" i="2" s="1"/>
  <c r="R16" i="2"/>
  <c r="V16" i="2" s="1"/>
  <c r="T646" i="2" a="1"/>
  <c r="T646" i="2" s="1"/>
  <c r="R646" i="2"/>
  <c r="V646" i="2" s="1"/>
  <c r="T422" i="2" a="1"/>
  <c r="T422" i="2" s="1"/>
  <c r="R422" i="2"/>
  <c r="V422" i="2" s="1"/>
  <c r="T19" i="2" a="1"/>
  <c r="T19" i="2" s="1"/>
  <c r="R19" i="2"/>
  <c r="V19" i="2" s="1"/>
  <c r="T389" i="2" a="1"/>
  <c r="T389" i="2" s="1"/>
  <c r="R389" i="2"/>
  <c r="V389" i="2" s="1"/>
  <c r="T544" i="2" a="1"/>
  <c r="T544" i="2" s="1"/>
  <c r="R544" i="2"/>
  <c r="V544" i="2" s="1"/>
  <c r="T311" i="2" a="1"/>
  <c r="T311" i="2" s="1"/>
  <c r="R311" i="2"/>
  <c r="V311" i="2" s="1"/>
  <c r="T31" i="2" a="1"/>
  <c r="T31" i="2" s="1"/>
  <c r="R31" i="2"/>
  <c r="V31" i="2" s="1"/>
  <c r="T617" i="2" a="1"/>
  <c r="T617" i="2" s="1"/>
  <c r="R617" i="2"/>
  <c r="V617" i="2" s="1"/>
  <c r="T151" i="2" a="1"/>
  <c r="T151" i="2" s="1"/>
  <c r="R151" i="2"/>
  <c r="V151" i="2" s="1"/>
  <c r="T533" i="2" a="1"/>
  <c r="T533" i="2" s="1"/>
  <c r="R533" i="2"/>
  <c r="V533" i="2" s="1"/>
  <c r="T53" i="2" a="1"/>
  <c r="T53" i="2" s="1"/>
  <c r="R53" i="2"/>
  <c r="V53" i="2" s="1"/>
  <c r="T21" i="2" a="1"/>
  <c r="T21" i="2" s="1"/>
  <c r="R21" i="2"/>
  <c r="V21" i="2" s="1"/>
  <c r="T187" i="2" a="1"/>
  <c r="T187" i="2" s="1"/>
  <c r="R187" i="2"/>
  <c r="V187" i="2" s="1"/>
  <c r="T406" i="2" a="1"/>
  <c r="T406" i="2" s="1"/>
  <c r="R406" i="2"/>
  <c r="V406" i="2" s="1"/>
  <c r="T101" i="2" a="1"/>
  <c r="T101" i="2" s="1"/>
  <c r="R101" i="2"/>
  <c r="V101" i="2" s="1"/>
  <c r="T497" i="2" a="1"/>
  <c r="T497" i="2" s="1"/>
  <c r="R497" i="2"/>
  <c r="V497" i="2" s="1"/>
  <c r="T598" i="2" a="1"/>
  <c r="T598" i="2" s="1"/>
  <c r="R598" i="2"/>
  <c r="V598" i="2" s="1"/>
  <c r="T184" i="2" a="1"/>
  <c r="T184" i="2" s="1"/>
  <c r="R184" i="2"/>
  <c r="V184" i="2" s="1"/>
  <c r="T594" i="2" a="1"/>
  <c r="T594" i="2" s="1"/>
  <c r="R594" i="2"/>
  <c r="V594" i="2" s="1"/>
  <c r="T233" i="2" a="1"/>
  <c r="T233" i="2" s="1"/>
  <c r="R233" i="2"/>
  <c r="V233" i="2" s="1"/>
  <c r="T554" i="2" a="1"/>
  <c r="T554" i="2" s="1"/>
  <c r="R554" i="2"/>
  <c r="V554" i="2" s="1"/>
  <c r="T24" i="2" a="1"/>
  <c r="T24" i="2" s="1"/>
  <c r="R24" i="2"/>
  <c r="V24" i="2" s="1"/>
  <c r="T322" i="2" a="1"/>
  <c r="T322" i="2" s="1"/>
  <c r="R322" i="2"/>
  <c r="V322" i="2" s="1"/>
  <c r="T502" i="2" a="1"/>
  <c r="T502" i="2" s="1"/>
  <c r="R502" i="2"/>
  <c r="V502" i="2" s="1"/>
  <c r="T665" i="2" a="1"/>
  <c r="T665" i="2" s="1"/>
  <c r="R665" i="2"/>
  <c r="V665" i="2" s="1"/>
  <c r="T345" i="2" a="1"/>
  <c r="T345" i="2" s="1"/>
  <c r="R345" i="2"/>
  <c r="V345" i="2" s="1"/>
  <c r="T425" i="2" a="1"/>
  <c r="T425" i="2" s="1"/>
  <c r="T34" i="2" a="1"/>
  <c r="T34" i="2" s="1"/>
  <c r="R34" i="2"/>
  <c r="V34" i="2" s="1"/>
  <c r="T449" i="2" a="1"/>
  <c r="T449" i="2" s="1"/>
  <c r="R449" i="2"/>
  <c r="V449" i="2" s="1"/>
  <c r="T110" i="2" a="1"/>
  <c r="T110" i="2" s="1"/>
  <c r="R110" i="2"/>
  <c r="V110" i="2" s="1"/>
  <c r="T508" i="2" a="1"/>
  <c r="T508" i="2" s="1"/>
  <c r="R508" i="2"/>
  <c r="V508" i="2" s="1"/>
  <c r="T681" i="2" a="1"/>
  <c r="T681" i="2" s="1"/>
  <c r="R681" i="2"/>
  <c r="V681" i="2" s="1"/>
  <c r="T641" i="2" a="1"/>
  <c r="T641" i="2" s="1"/>
  <c r="R641" i="2"/>
  <c r="V641" i="2" s="1"/>
  <c r="T590" i="2" a="1"/>
  <c r="T590" i="2" s="1"/>
  <c r="R590" i="2"/>
  <c r="V590" i="2" s="1"/>
  <c r="T666" i="2" a="1"/>
  <c r="T666" i="2" s="1"/>
  <c r="R666" i="2"/>
  <c r="V666" i="2" s="1"/>
  <c r="T228" i="2" a="1"/>
  <c r="T228" i="2" s="1"/>
  <c r="R228" i="2"/>
  <c r="V228" i="2" s="1"/>
  <c r="T89" i="2" a="1"/>
  <c r="T89" i="2" s="1"/>
  <c r="R89" i="2"/>
  <c r="V89" i="2" s="1"/>
  <c r="T434" i="2" a="1"/>
  <c r="T434" i="2" s="1"/>
  <c r="R434" i="2"/>
  <c r="V434" i="2" s="1"/>
  <c r="T410" i="2" a="1"/>
  <c r="T410" i="2" s="1"/>
  <c r="R410" i="2"/>
  <c r="V410" i="2" s="1"/>
  <c r="T43" i="2" a="1"/>
  <c r="T43" i="2" s="1"/>
  <c r="R43" i="2"/>
  <c r="V43" i="2" s="1"/>
  <c r="T230" i="2" a="1"/>
  <c r="T230" i="2" s="1"/>
  <c r="R230" i="2"/>
  <c r="V230" i="2" s="1"/>
  <c r="T706" i="2" a="1"/>
  <c r="T706" i="2" s="1"/>
  <c r="R706" i="2"/>
  <c r="V706" i="2" s="1"/>
  <c r="T235" i="2" a="1"/>
  <c r="T235" i="2" s="1"/>
  <c r="R235" i="2"/>
  <c r="V235" i="2" s="1"/>
  <c r="T461" i="2" a="1"/>
  <c r="T461" i="2" s="1"/>
  <c r="R461" i="2"/>
  <c r="V461" i="2" s="1"/>
  <c r="T698" i="2" a="1"/>
  <c r="T698" i="2" s="1"/>
  <c r="R698" i="2"/>
  <c r="V698" i="2" s="1"/>
  <c r="T209" i="2" a="1"/>
  <c r="T209" i="2" s="1"/>
  <c r="R209" i="2"/>
  <c r="V209" i="2" s="1"/>
  <c r="T682" i="2" a="1"/>
  <c r="T682" i="2" s="1"/>
  <c r="R682" i="2"/>
  <c r="V682" i="2" s="1"/>
  <c r="T742" i="2" a="1"/>
  <c r="T742" i="2" s="1"/>
  <c r="R742" i="2"/>
  <c r="V742" i="2" s="1"/>
  <c r="T562" i="2" a="1"/>
  <c r="T562" i="2" s="1"/>
  <c r="R562" i="2"/>
  <c r="V562" i="2" s="1"/>
  <c r="T509" i="2" a="1"/>
  <c r="T509" i="2" s="1"/>
  <c r="T259" i="2" a="1"/>
  <c r="T259" i="2" s="1"/>
  <c r="R259" i="2"/>
  <c r="V259" i="2" s="1"/>
  <c r="T48" i="2" a="1"/>
  <c r="T48" i="2" s="1"/>
  <c r="R48" i="2"/>
  <c r="V48" i="2" s="1"/>
  <c r="T249" i="2" a="1"/>
  <c r="T249" i="2" s="1"/>
  <c r="R249" i="2"/>
  <c r="V249" i="2" s="1"/>
  <c r="T501" i="2" a="1"/>
  <c r="T501" i="2" s="1"/>
  <c r="R501" i="2"/>
  <c r="V501" i="2" s="1"/>
  <c r="T158" i="2" a="1"/>
  <c r="T158" i="2" s="1"/>
  <c r="R158" i="2"/>
  <c r="V158" i="2" s="1"/>
  <c r="T119" i="2" a="1"/>
  <c r="T119" i="2" s="1"/>
  <c r="R119" i="2"/>
  <c r="V119" i="2" s="1"/>
  <c r="T477" i="2" a="1"/>
  <c r="T477" i="2" s="1"/>
  <c r="R477" i="2"/>
  <c r="V477" i="2" s="1"/>
  <c r="T730" i="2" a="1"/>
  <c r="T730" i="2" s="1"/>
  <c r="R730" i="2"/>
  <c r="V730" i="2" s="1"/>
  <c r="T270" i="2" a="1"/>
  <c r="T270" i="2" s="1"/>
  <c r="R270" i="2"/>
  <c r="V270" i="2" s="1"/>
  <c r="T4" i="2" a="1"/>
  <c r="T4" i="2" s="1"/>
  <c r="R4" i="2"/>
  <c r="V4" i="2" s="1"/>
  <c r="T634" i="2" a="1"/>
  <c r="T634" i="2" s="1"/>
  <c r="R634" i="2"/>
  <c r="V634" i="2" s="1"/>
  <c r="T252" i="2" a="1"/>
  <c r="T252" i="2" s="1"/>
  <c r="R252" i="2"/>
  <c r="V252" i="2" s="1"/>
  <c r="T73" i="2" a="1"/>
  <c r="T73" i="2" s="1"/>
  <c r="R73" i="2"/>
  <c r="V73" i="2" s="1"/>
  <c r="T120" i="2" a="1"/>
  <c r="T120" i="2" s="1"/>
  <c r="R120" i="2"/>
  <c r="V120" i="2" s="1"/>
  <c r="T6" i="2" a="1"/>
  <c r="T6" i="2" s="1"/>
  <c r="R6" i="2"/>
  <c r="V6" i="2" s="1"/>
  <c r="T263" i="2" a="1"/>
  <c r="T263" i="2" s="1"/>
  <c r="R263" i="2"/>
  <c r="V263" i="2" s="1"/>
  <c r="T126" i="2" a="1"/>
  <c r="T126" i="2" s="1"/>
  <c r="R126" i="2"/>
  <c r="V126" i="2" s="1"/>
  <c r="T268" i="2" a="1"/>
  <c r="T268" i="2" s="1"/>
  <c r="R268" i="2"/>
  <c r="V268" i="2" s="1"/>
  <c r="T262" i="2" a="1"/>
  <c r="T262" i="2" s="1"/>
  <c r="R262" i="2"/>
  <c r="V262" i="2" s="1"/>
  <c r="T185" i="2" a="1"/>
  <c r="T185" i="2" s="1"/>
  <c r="R185" i="2"/>
  <c r="V185" i="2" s="1"/>
  <c r="T558" i="2" a="1"/>
  <c r="T558" i="2" s="1"/>
  <c r="R558" i="2"/>
  <c r="V558" i="2" s="1"/>
  <c r="T33" i="2" a="1"/>
  <c r="T33" i="2" s="1"/>
  <c r="R33" i="2"/>
  <c r="V33" i="2" s="1"/>
  <c r="T295" i="2" a="1"/>
  <c r="T295" i="2" s="1"/>
  <c r="R295" i="2"/>
  <c r="V295" i="2" s="1"/>
  <c r="T67" i="2" a="1"/>
  <c r="T67" i="2" s="1"/>
  <c r="R67" i="2"/>
  <c r="V67" i="2" s="1"/>
  <c r="T629" i="2" a="1"/>
  <c r="T629" i="2" s="1"/>
  <c r="R629" i="2"/>
  <c r="V629" i="2" s="1"/>
  <c r="T77" i="2" a="1"/>
  <c r="T77" i="2" s="1"/>
  <c r="R77" i="2"/>
  <c r="V77" i="2" s="1"/>
  <c r="T280" i="2" a="1"/>
  <c r="T280" i="2" s="1"/>
  <c r="R280" i="2"/>
  <c r="V280" i="2" s="1"/>
  <c r="T546" i="2" a="1"/>
  <c r="T546" i="2" s="1"/>
  <c r="R546" i="2"/>
  <c r="V546" i="2" s="1"/>
  <c r="T566" i="2" a="1"/>
  <c r="T566" i="2" s="1"/>
  <c r="R566" i="2"/>
  <c r="V566" i="2" s="1"/>
  <c r="T266" i="2" a="1"/>
  <c r="T266" i="2" s="1"/>
  <c r="R266" i="2"/>
  <c r="V266" i="2" s="1"/>
  <c r="T568" i="2" a="1"/>
  <c r="T568" i="2" s="1"/>
  <c r="R568" i="2"/>
  <c r="V568" i="2" s="1"/>
  <c r="T47" i="2" a="1"/>
  <c r="T47" i="2" s="1"/>
  <c r="R47" i="2"/>
  <c r="V47" i="2" s="1"/>
  <c r="T302" i="2" a="1"/>
  <c r="T302" i="2" s="1"/>
  <c r="R302" i="2"/>
  <c r="V302" i="2" s="1"/>
  <c r="T453" i="2" a="1"/>
  <c r="T453" i="2" s="1"/>
  <c r="R453" i="2"/>
  <c r="V453" i="2" s="1"/>
  <c r="T650" i="2" a="1"/>
  <c r="T650" i="2" s="1"/>
  <c r="R650" i="2"/>
  <c r="V650" i="2" s="1"/>
  <c r="T70" i="2" a="1"/>
  <c r="T70" i="2" s="1"/>
  <c r="R70" i="2"/>
  <c r="V70" i="2" s="1"/>
  <c r="T245" i="2" a="1"/>
  <c r="T245" i="2" s="1"/>
  <c r="R245" i="2"/>
  <c r="V245" i="2" s="1"/>
  <c r="T71" i="2" a="1"/>
  <c r="T71" i="2" s="1"/>
  <c r="T652" i="2" a="1"/>
  <c r="T652" i="2" s="1"/>
  <c r="T35" i="2" a="1"/>
  <c r="T35" i="2" s="1"/>
  <c r="T103" i="2" a="1"/>
  <c r="T103" i="2" s="1"/>
  <c r="T181" i="2" a="1"/>
  <c r="T181" i="2" s="1"/>
  <c r="T674" i="2" a="1"/>
  <c r="T674" i="2" s="1"/>
  <c r="T166" i="2" a="1"/>
  <c r="T166" i="2" s="1"/>
  <c r="T441" i="2" a="1"/>
  <c r="T441" i="2" s="1"/>
  <c r="T161" i="2" a="1"/>
  <c r="T161" i="2" s="1"/>
  <c r="T341" i="2" a="1"/>
  <c r="T341" i="2" s="1"/>
  <c r="T705" i="2" a="1"/>
  <c r="T705" i="2" s="1"/>
  <c r="T113" i="2" a="1"/>
  <c r="T113" i="2" s="1"/>
  <c r="T352" i="2" a="1"/>
  <c r="T352" i="2" s="1"/>
  <c r="T143" i="2" a="1"/>
  <c r="T143" i="2" s="1"/>
  <c r="T485" i="2" a="1"/>
  <c r="T485" i="2" s="1"/>
  <c r="T257" i="2" a="1"/>
  <c r="T257" i="2" s="1"/>
  <c r="T247" i="2" a="1"/>
  <c r="T247" i="2" s="1"/>
  <c r="T530" i="2" a="1"/>
  <c r="T530" i="2" s="1"/>
  <c r="T585" i="2" a="1"/>
  <c r="T585" i="2" s="1"/>
  <c r="T238" i="2" a="1"/>
  <c r="T238" i="2" s="1"/>
  <c r="T141" i="2" a="1"/>
  <c r="T141" i="2" s="1"/>
  <c r="T335" i="2" a="1"/>
  <c r="T335" i="2" s="1"/>
  <c r="T628" i="2" a="1"/>
  <c r="T628" i="2" s="1"/>
  <c r="T740" i="2" a="1"/>
  <c r="T740" i="2" s="1"/>
  <c r="L740" i="2" a="1"/>
  <c r="L740" i="2" s="1"/>
  <c r="T527" i="2" a="1"/>
  <c r="T527" i="2" s="1"/>
  <c r="L527" i="2" a="1"/>
  <c r="L527" i="2" s="1"/>
  <c r="T588" i="2" a="1"/>
  <c r="T588" i="2" s="1"/>
  <c r="L588" i="2" a="1"/>
  <c r="L588" i="2" s="1"/>
  <c r="T384" i="2" a="1"/>
  <c r="T384" i="2" s="1"/>
  <c r="L384" i="2" a="1"/>
  <c r="L384" i="2" s="1"/>
  <c r="T586" i="2" a="1"/>
  <c r="T586" i="2" s="1"/>
  <c r="L586" i="2" a="1"/>
  <c r="L586" i="2" s="1"/>
  <c r="T138" i="2" a="1"/>
  <c r="T138" i="2" s="1"/>
  <c r="L138" i="2" a="1"/>
  <c r="L138" i="2" s="1"/>
  <c r="T282" i="2" a="1"/>
  <c r="T282" i="2" s="1"/>
  <c r="L282" i="2" a="1"/>
  <c r="L282" i="2" s="1"/>
  <c r="T426" i="2" a="1"/>
  <c r="T426" i="2" s="1"/>
  <c r="L426" i="2" a="1"/>
  <c r="L426" i="2" s="1"/>
  <c r="T610" i="2" a="1"/>
  <c r="T610" i="2" s="1"/>
  <c r="L610" i="2" a="1"/>
  <c r="L610" i="2" s="1"/>
  <c r="T157" i="2" a="1"/>
  <c r="T157" i="2" s="1"/>
  <c r="L157" i="2" a="1"/>
  <c r="L157" i="2" s="1"/>
  <c r="T278" i="2" a="1"/>
  <c r="T278" i="2" s="1"/>
  <c r="L278" i="2" a="1"/>
  <c r="L278" i="2" s="1"/>
  <c r="T766" i="2" a="1"/>
  <c r="T766" i="2" s="1"/>
  <c r="T72" i="2" a="1"/>
  <c r="T72" i="2" s="1"/>
  <c r="T260" i="2" a="1"/>
  <c r="T260" i="2" s="1"/>
  <c r="L260" i="2" a="1"/>
  <c r="L260" i="2" s="1"/>
  <c r="T464" i="2" a="1"/>
  <c r="T464" i="2" s="1"/>
  <c r="L464" i="2" a="1"/>
  <c r="L464" i="2" s="1"/>
  <c r="T608" i="2" a="1"/>
  <c r="T608" i="2" s="1"/>
  <c r="L608" i="2" a="1"/>
  <c r="L608" i="2" s="1"/>
  <c r="T752" i="2" a="1"/>
  <c r="T752" i="2" s="1"/>
  <c r="L752" i="2" a="1"/>
  <c r="L752" i="2" s="1"/>
  <c r="T123" i="2" a="1"/>
  <c r="T123" i="2" s="1"/>
  <c r="L123" i="2" a="1"/>
  <c r="L123" i="2" s="1"/>
  <c r="T267" i="2" a="1"/>
  <c r="T267" i="2" s="1"/>
  <c r="L267" i="2" a="1"/>
  <c r="L267" i="2" s="1"/>
  <c r="T738" i="2" a="1"/>
  <c r="T738" i="2" s="1"/>
  <c r="L738" i="2" a="1"/>
  <c r="L738" i="2" s="1"/>
  <c r="T499" i="2" a="1"/>
  <c r="T499" i="2" s="1"/>
  <c r="L499" i="2" a="1"/>
  <c r="L499" i="2" s="1"/>
  <c r="T643" i="2" a="1"/>
  <c r="T643" i="2" s="1"/>
  <c r="L643" i="2" a="1"/>
  <c r="L643" i="2" s="1"/>
  <c r="T348" i="2" a="1"/>
  <c r="T348" i="2" s="1"/>
  <c r="L348" i="2" a="1"/>
  <c r="L348" i="2" s="1"/>
  <c r="T256" i="2" a="1"/>
  <c r="T256" i="2" s="1"/>
  <c r="L256" i="2" a="1"/>
  <c r="L256" i="2" s="1"/>
  <c r="T82" i="2" a="1"/>
  <c r="T82" i="2" s="1"/>
  <c r="L82" i="2" a="1"/>
  <c r="L82" i="2" s="1"/>
  <c r="T244" i="2" a="1"/>
  <c r="T244" i="2" s="1"/>
  <c r="L244" i="2" a="1"/>
  <c r="L244" i="2" s="1"/>
  <c r="T438" i="2" a="1"/>
  <c r="T438" i="2" s="1"/>
  <c r="L438" i="2" a="1"/>
  <c r="L438" i="2" s="1"/>
  <c r="T216" i="2" a="1"/>
  <c r="T216" i="2" s="1"/>
  <c r="L216" i="2" a="1"/>
  <c r="L216" i="2" s="1"/>
  <c r="T323" i="2" a="1"/>
  <c r="T323" i="2" s="1"/>
  <c r="L323" i="2" a="1"/>
  <c r="L323" i="2" s="1"/>
  <c r="T144" i="2" a="1"/>
  <c r="T144" i="2" s="1"/>
  <c r="L144" i="2" a="1"/>
  <c r="L144" i="2" s="1"/>
  <c r="T169" i="2" a="1"/>
  <c r="T169" i="2" s="1"/>
  <c r="L169" i="2" a="1"/>
  <c r="L169" i="2" s="1"/>
  <c r="T146" i="2" a="1"/>
  <c r="T146" i="2" s="1"/>
  <c r="L146" i="2" a="1"/>
  <c r="L146" i="2" s="1"/>
  <c r="T290" i="2" a="1"/>
  <c r="T290" i="2" s="1"/>
  <c r="L290" i="2" a="1"/>
  <c r="L290" i="2" s="1"/>
  <c r="T462" i="2" a="1"/>
  <c r="T462" i="2" s="1"/>
  <c r="T170" i="2" a="1"/>
  <c r="T170" i="2" s="1"/>
  <c r="T20" i="2" a="1"/>
  <c r="T20" i="2" s="1"/>
  <c r="L20" i="2" a="1"/>
  <c r="L20" i="2" s="1"/>
  <c r="T224" i="2" a="1"/>
  <c r="T224" i="2" s="1"/>
  <c r="L224" i="2" a="1"/>
  <c r="L224" i="2" s="1"/>
  <c r="T469" i="2" a="1"/>
  <c r="T469" i="2" s="1"/>
  <c r="L469" i="2" a="1"/>
  <c r="L469" i="2" s="1"/>
  <c r="T135" i="2" a="1"/>
  <c r="T135" i="2" s="1"/>
  <c r="L135" i="2" a="1"/>
  <c r="L135" i="2" s="1"/>
  <c r="T567" i="2" a="1"/>
  <c r="T567" i="2" s="1"/>
  <c r="L567" i="2" a="1"/>
  <c r="L567" i="2" s="1"/>
  <c r="T750" i="2" a="1"/>
  <c r="T750" i="2" s="1"/>
  <c r="L750" i="2" a="1"/>
  <c r="L750" i="2" s="1"/>
  <c r="T689" i="2" a="1"/>
  <c r="T689" i="2" s="1"/>
  <c r="L689" i="2" a="1"/>
  <c r="L689" i="2" s="1"/>
  <c r="T511" i="2" a="1"/>
  <c r="T511" i="2" s="1"/>
  <c r="L511" i="2" a="1"/>
  <c r="L511" i="2" s="1"/>
  <c r="T636" i="2" a="1"/>
  <c r="T636" i="2" s="1"/>
  <c r="L636" i="2" a="1"/>
  <c r="L636" i="2" s="1"/>
  <c r="T432" i="2" a="1"/>
  <c r="T432" i="2" s="1"/>
  <c r="L432" i="2" a="1"/>
  <c r="L432" i="2" s="1"/>
  <c r="T556" i="2" a="1"/>
  <c r="T556" i="2" s="1"/>
  <c r="L556" i="2" a="1"/>
  <c r="L556" i="2" s="1"/>
  <c r="T94" i="2" a="1"/>
  <c r="T94" i="2" s="1"/>
  <c r="L94" i="2" a="1"/>
  <c r="L94" i="2" s="1"/>
  <c r="T118" i="2" a="1"/>
  <c r="T118" i="2" s="1"/>
  <c r="L118" i="2" a="1"/>
  <c r="L118" i="2" s="1"/>
  <c r="T162" i="2" a="1"/>
  <c r="T162" i="2" s="1"/>
  <c r="L162" i="2" a="1"/>
  <c r="L162" i="2" s="1"/>
  <c r="T306" i="2" a="1"/>
  <c r="T306" i="2" s="1"/>
  <c r="L306" i="2" a="1"/>
  <c r="L306" i="2" s="1"/>
  <c r="T450" i="2" a="1"/>
  <c r="T450" i="2" s="1"/>
  <c r="L450" i="2" a="1"/>
  <c r="L450" i="2" s="1"/>
  <c r="T261" i="2" a="1"/>
  <c r="T261" i="2" s="1"/>
  <c r="L261" i="2" a="1"/>
  <c r="L261" i="2" s="1"/>
  <c r="T621" i="2" a="1"/>
  <c r="T621" i="2" s="1"/>
  <c r="L621" i="2" a="1"/>
  <c r="L621" i="2" s="1"/>
  <c r="T383" i="2" a="1"/>
  <c r="T383" i="2" s="1"/>
  <c r="L383" i="2" a="1"/>
  <c r="L383" i="2" s="1"/>
  <c r="T14" i="2" a="1"/>
  <c r="T14" i="2" s="1"/>
  <c r="L14" i="2" a="1"/>
  <c r="L14" i="2" s="1"/>
  <c r="T446" i="2" a="1"/>
  <c r="T446" i="2" s="1"/>
  <c r="L446" i="2" a="1"/>
  <c r="L446" i="2" s="1"/>
  <c r="T670" i="2" a="1"/>
  <c r="T670" i="2" s="1"/>
  <c r="T61" i="2" a="1"/>
  <c r="T61" i="2" s="1"/>
  <c r="T356" i="2" a="1"/>
  <c r="T356" i="2" s="1"/>
  <c r="L356" i="2" a="1"/>
  <c r="L356" i="2" s="1"/>
  <c r="T500" i="2" a="1"/>
  <c r="T500" i="2" s="1"/>
  <c r="L500" i="2" a="1"/>
  <c r="L500" i="2" s="1"/>
  <c r="T644" i="2" a="1"/>
  <c r="T644" i="2" s="1"/>
  <c r="L644" i="2" a="1"/>
  <c r="L644" i="2" s="1"/>
  <c r="T205" i="2" a="1"/>
  <c r="T205" i="2" s="1"/>
  <c r="L205" i="2" a="1"/>
  <c r="L205" i="2" s="1"/>
  <c r="T303" i="2" a="1"/>
  <c r="T303" i="2" s="1"/>
  <c r="L303" i="2" a="1"/>
  <c r="L303" i="2" s="1"/>
  <c r="T447" i="2" a="1"/>
  <c r="T447" i="2" s="1"/>
  <c r="L447" i="2" a="1"/>
  <c r="L447" i="2" s="1"/>
  <c r="T753" i="2" a="1"/>
  <c r="T753" i="2" s="1"/>
  <c r="L753" i="2" a="1"/>
  <c r="L753" i="2" s="1"/>
  <c r="T713" i="2" a="1"/>
  <c r="T713" i="2" s="1"/>
  <c r="L713" i="2" a="1"/>
  <c r="L713" i="2" s="1"/>
  <c r="T431" i="2" a="1"/>
  <c r="T431" i="2" s="1"/>
  <c r="L431" i="2" a="1"/>
  <c r="L431" i="2" s="1"/>
  <c r="T420" i="2" a="1"/>
  <c r="T420" i="2" s="1"/>
  <c r="L420" i="2" a="1"/>
  <c r="L420" i="2" s="1"/>
  <c r="T40" i="2" a="1"/>
  <c r="T40" i="2" s="1"/>
  <c r="L40" i="2" a="1"/>
  <c r="L40" i="2" s="1"/>
  <c r="T328" i="2" a="1"/>
  <c r="T328" i="2" s="1"/>
  <c r="L328" i="2" a="1"/>
  <c r="L328" i="2" s="1"/>
  <c r="T604" i="2" a="1"/>
  <c r="T604" i="2" s="1"/>
  <c r="L604" i="2" a="1"/>
  <c r="L604" i="2" s="1"/>
  <c r="T474" i="2" a="1"/>
  <c r="T474" i="2" s="1"/>
  <c r="L474" i="2" a="1"/>
  <c r="L474" i="2" s="1"/>
  <c r="T79" i="2" a="1"/>
  <c r="T79" i="2" s="1"/>
  <c r="L79" i="2" a="1"/>
  <c r="L79" i="2" s="1"/>
  <c r="T38" i="2" a="1"/>
  <c r="T38" i="2" s="1"/>
  <c r="L38" i="2" a="1"/>
  <c r="L38" i="2" s="1"/>
  <c r="T182" i="2" a="1"/>
  <c r="T182" i="2" s="1"/>
  <c r="L182" i="2" a="1"/>
  <c r="L182" i="2" s="1"/>
  <c r="T614" i="2" a="1"/>
  <c r="T614" i="2" s="1"/>
  <c r="L614" i="2" a="1"/>
  <c r="L614" i="2" s="1"/>
  <c r="T758" i="2" a="1"/>
  <c r="T758" i="2" s="1"/>
  <c r="L758" i="2" a="1"/>
  <c r="L758" i="2" s="1"/>
  <c r="T137" i="2" a="1"/>
  <c r="T137" i="2" s="1"/>
  <c r="L137" i="2" a="1"/>
  <c r="L137" i="2" s="1"/>
  <c r="T632" i="2" a="1"/>
  <c r="T632" i="2" s="1"/>
  <c r="L632" i="2" a="1"/>
  <c r="L632" i="2" s="1"/>
  <c r="T193" i="2" a="1"/>
  <c r="T193" i="2" s="1"/>
  <c r="L193" i="2" a="1"/>
  <c r="L193" i="2" s="1"/>
  <c r="T456" i="2" a="1"/>
  <c r="T456" i="2" s="1"/>
  <c r="L456" i="2" a="1"/>
  <c r="L456" i="2" s="1"/>
  <c r="T405" i="2" a="1"/>
  <c r="T405" i="2" s="1"/>
  <c r="L405" i="2" a="1"/>
  <c r="L405" i="2" s="1"/>
  <c r="T26" i="2" a="1"/>
  <c r="T26" i="2" s="1"/>
  <c r="L26" i="2" a="1"/>
  <c r="L26" i="2" s="1"/>
  <c r="T285" i="2" a="1"/>
  <c r="T285" i="2" s="1"/>
  <c r="T525" i="2" a="1"/>
  <c r="T525" i="2" s="1"/>
  <c r="T512" i="2" a="1"/>
  <c r="T512" i="2" s="1"/>
  <c r="L512" i="2" a="1"/>
  <c r="L512" i="2" s="1"/>
  <c r="T656" i="2" a="1"/>
  <c r="T656" i="2" s="1"/>
  <c r="L656" i="2" a="1"/>
  <c r="L656" i="2" s="1"/>
  <c r="T505" i="2" a="1"/>
  <c r="T505" i="2" s="1"/>
  <c r="L505" i="2" a="1"/>
  <c r="L505" i="2" s="1"/>
  <c r="T649" i="2" a="1"/>
  <c r="T649" i="2" s="1"/>
  <c r="L649" i="2" a="1"/>
  <c r="L649" i="2" s="1"/>
  <c r="T315" i="2" a="1"/>
  <c r="T315" i="2" s="1"/>
  <c r="L315" i="2" a="1"/>
  <c r="L315" i="2" s="1"/>
  <c r="T725" i="2" a="1"/>
  <c r="T725" i="2" s="1"/>
  <c r="L725" i="2" a="1"/>
  <c r="L725" i="2" s="1"/>
  <c r="T340" i="2" a="1"/>
  <c r="T340" i="2" s="1"/>
  <c r="L340" i="2" a="1"/>
  <c r="L340" i="2" s="1"/>
  <c r="T486" i="2" a="1"/>
  <c r="T486" i="2" s="1"/>
  <c r="L486" i="2" a="1"/>
  <c r="L486" i="2" s="1"/>
  <c r="T163" i="2" a="1"/>
  <c r="T163" i="2" s="1"/>
  <c r="L163" i="2" a="1"/>
  <c r="L163" i="2" s="1"/>
  <c r="T669" i="2" a="1"/>
  <c r="T669" i="2" s="1"/>
  <c r="L669" i="2" a="1"/>
  <c r="L669" i="2" s="1"/>
  <c r="T153" i="2" a="1"/>
  <c r="T153" i="2" s="1"/>
  <c r="L153" i="2" a="1"/>
  <c r="L153" i="2" s="1"/>
  <c r="T333" i="2" a="1"/>
  <c r="T333" i="2" s="1"/>
  <c r="L333" i="2" a="1"/>
  <c r="L333" i="2" s="1"/>
  <c r="T131" i="2" a="1"/>
  <c r="T131" i="2" s="1"/>
  <c r="L131" i="2" a="1"/>
  <c r="L131" i="2" s="1"/>
  <c r="T180" i="2" a="1"/>
  <c r="T180" i="2" s="1"/>
  <c r="L180" i="2" a="1"/>
  <c r="L180" i="2" s="1"/>
  <c r="T482" i="2" a="1"/>
  <c r="T482" i="2" s="1"/>
  <c r="L482" i="2" a="1"/>
  <c r="L482" i="2" s="1"/>
  <c r="T5" i="2" a="1"/>
  <c r="T5" i="2" s="1"/>
  <c r="L5" i="2" a="1"/>
  <c r="L5" i="2" s="1"/>
  <c r="T293" i="2" a="1"/>
  <c r="T293" i="2" s="1"/>
  <c r="L293" i="2" a="1"/>
  <c r="L293" i="2" s="1"/>
  <c r="T581" i="2" a="1"/>
  <c r="T581" i="2" s="1"/>
  <c r="L581" i="2" a="1"/>
  <c r="L581" i="2" s="1"/>
  <c r="T419" i="2" a="1"/>
  <c r="T419" i="2" s="1"/>
  <c r="L419" i="2" a="1"/>
  <c r="L419" i="2" s="1"/>
  <c r="T580" i="2" a="1"/>
  <c r="T580" i="2" s="1"/>
  <c r="L580" i="2" a="1"/>
  <c r="L580" i="2" s="1"/>
  <c r="T592" i="2" a="1"/>
  <c r="T592" i="2" s="1"/>
  <c r="L592" i="2" a="1"/>
  <c r="L592" i="2" s="1"/>
  <c r="T318" i="2" a="1"/>
  <c r="T318" i="2" s="1"/>
  <c r="T30" i="2" a="1"/>
  <c r="T30" i="2" s="1"/>
  <c r="T83" i="2" a="1"/>
  <c r="T83" i="2" s="1"/>
  <c r="T128" i="2" a="1"/>
  <c r="T128" i="2" s="1"/>
  <c r="L128" i="2" a="1"/>
  <c r="L128" i="2" s="1"/>
  <c r="T380" i="2" a="1"/>
  <c r="T380" i="2" s="1"/>
  <c r="L380" i="2" a="1"/>
  <c r="L380" i="2" s="1"/>
  <c r="T524" i="2" a="1"/>
  <c r="T524" i="2" s="1"/>
  <c r="L524" i="2" a="1"/>
  <c r="L524" i="2" s="1"/>
  <c r="T668" i="2" a="1"/>
  <c r="T668" i="2" s="1"/>
  <c r="L668" i="2" a="1"/>
  <c r="L668" i="2" s="1"/>
  <c r="T229" i="2" a="1"/>
  <c r="T229" i="2" s="1"/>
  <c r="L229" i="2" a="1"/>
  <c r="L229" i="2" s="1"/>
  <c r="T373" i="2" a="1"/>
  <c r="T373" i="2" s="1"/>
  <c r="L373" i="2" a="1"/>
  <c r="L373" i="2" s="1"/>
  <c r="T183" i="2" a="1"/>
  <c r="T183" i="2" s="1"/>
  <c r="L183" i="2" a="1"/>
  <c r="L183" i="2" s="1"/>
  <c r="T615" i="2" a="1"/>
  <c r="T615" i="2" s="1"/>
  <c r="L615" i="2" a="1"/>
  <c r="L615" i="2" s="1"/>
  <c r="T415" i="2" a="1"/>
  <c r="T415" i="2" s="1"/>
  <c r="L415" i="2" a="1"/>
  <c r="L415" i="2" s="1"/>
  <c r="T647" i="2" a="1"/>
  <c r="T647" i="2" s="1"/>
  <c r="L647" i="2" a="1"/>
  <c r="L647" i="2" s="1"/>
  <c r="T468" i="2" a="1"/>
  <c r="T468" i="2" s="1"/>
  <c r="L468" i="2" a="1"/>
  <c r="L468" i="2" s="1"/>
  <c r="T732" i="2" a="1"/>
  <c r="T732" i="2" s="1"/>
  <c r="L732" i="2" a="1"/>
  <c r="L732" i="2" s="1"/>
  <c r="T528" i="2" a="1"/>
  <c r="T528" i="2" s="1"/>
  <c r="L528" i="2" a="1"/>
  <c r="L528" i="2" s="1"/>
  <c r="T376" i="2" a="1"/>
  <c r="T376" i="2" s="1"/>
  <c r="L376" i="2" a="1"/>
  <c r="L376" i="2" s="1"/>
  <c r="T286" i="2" a="1"/>
  <c r="T286" i="2" s="1"/>
  <c r="L286" i="2" a="1"/>
  <c r="L286" i="2" s="1"/>
  <c r="T175" i="2" a="1"/>
  <c r="T175" i="2" s="1"/>
  <c r="L175" i="2" a="1"/>
  <c r="L175" i="2" s="1"/>
  <c r="T177" i="2" a="1"/>
  <c r="T177" i="2" s="1"/>
  <c r="L177" i="2" a="1"/>
  <c r="L177" i="2" s="1"/>
  <c r="T357" i="2" a="1"/>
  <c r="T357" i="2" s="1"/>
  <c r="L357" i="2" a="1"/>
  <c r="L357" i="2" s="1"/>
  <c r="T494" i="2" a="1"/>
  <c r="T494" i="2" s="1"/>
  <c r="L494" i="2" a="1"/>
  <c r="L494" i="2" s="1"/>
  <c r="T17" i="2" a="1"/>
  <c r="T17" i="2" s="1"/>
  <c r="L17" i="2" a="1"/>
  <c r="L17" i="2" s="1"/>
  <c r="T147" i="2" a="1"/>
  <c r="T147" i="2" s="1"/>
  <c r="L147" i="2" a="1"/>
  <c r="L147" i="2" s="1"/>
  <c r="T667" i="2" a="1"/>
  <c r="T667" i="2" s="1"/>
  <c r="L667" i="2" a="1"/>
  <c r="L667" i="2" s="1"/>
  <c r="T396" i="2" a="1"/>
  <c r="T396" i="2" s="1"/>
  <c r="L396" i="2" a="1"/>
  <c r="L396" i="2" s="1"/>
  <c r="T28" i="2" a="1"/>
  <c r="T28" i="2" s="1"/>
  <c r="L28" i="2" a="1"/>
  <c r="L28" i="2" s="1"/>
  <c r="T304" i="2" a="1"/>
  <c r="T304" i="2" s="1"/>
  <c r="T106" i="2" a="1"/>
  <c r="T106" i="2" s="1"/>
  <c r="T140" i="2" a="1"/>
  <c r="T140" i="2" s="1"/>
  <c r="L140" i="2" a="1"/>
  <c r="L140" i="2" s="1"/>
  <c r="T392" i="2" a="1"/>
  <c r="T392" i="2" s="1"/>
  <c r="L392" i="2" a="1"/>
  <c r="L392" i="2" s="1"/>
  <c r="T673" i="2" a="1"/>
  <c r="T673" i="2" s="1"/>
  <c r="L673" i="2" a="1"/>
  <c r="L673" i="2" s="1"/>
  <c r="T483" i="2" a="1"/>
  <c r="T483" i="2" s="1"/>
  <c r="L483" i="2" a="1"/>
  <c r="L483" i="2" s="1"/>
  <c r="T707" i="2" a="1"/>
  <c r="T707" i="2" s="1"/>
  <c r="L707" i="2" a="1"/>
  <c r="L707" i="2" s="1"/>
  <c r="T659" i="2" a="1"/>
  <c r="T659" i="2" s="1"/>
  <c r="L659" i="2" a="1"/>
  <c r="L659" i="2" s="1"/>
  <c r="T564" i="2" a="1"/>
  <c r="T564" i="2" s="1"/>
  <c r="L564" i="2" a="1"/>
  <c r="L564" i="2" s="1"/>
  <c r="T413" i="2" a="1"/>
  <c r="T413" i="2" s="1"/>
  <c r="T388" i="2" a="1"/>
  <c r="T388" i="2" s="1"/>
  <c r="L388" i="2" a="1"/>
  <c r="L388" i="2" s="1"/>
  <c r="T700" i="2" a="1"/>
  <c r="T700" i="2" s="1"/>
  <c r="L700" i="2" a="1"/>
  <c r="L700" i="2" s="1"/>
  <c r="T366" i="2" a="1"/>
  <c r="T366" i="2" s="1"/>
  <c r="L366" i="2" a="1"/>
  <c r="L366" i="2" s="1"/>
  <c r="T510" i="2" a="1"/>
  <c r="T510" i="2" s="1"/>
  <c r="L510" i="2" a="1"/>
  <c r="L510" i="2" s="1"/>
  <c r="T654" i="2" a="1"/>
  <c r="T654" i="2" s="1"/>
  <c r="L654" i="2" a="1"/>
  <c r="L654" i="2" s="1"/>
  <c r="T199" i="2" a="1"/>
  <c r="T199" i="2" s="1"/>
  <c r="L199" i="2" a="1"/>
  <c r="L199" i="2" s="1"/>
  <c r="T46" i="2" a="1"/>
  <c r="T46" i="2" s="1"/>
  <c r="L46" i="2" a="1"/>
  <c r="L46" i="2" s="1"/>
  <c r="T513" i="2" a="1"/>
  <c r="T513" i="2" s="1"/>
  <c r="L513" i="2" a="1"/>
  <c r="L513" i="2" s="1"/>
  <c r="T142" i="2" a="1"/>
  <c r="T142" i="2" s="1"/>
  <c r="L142" i="2" a="1"/>
  <c r="L142" i="2" s="1"/>
  <c r="T121" i="2" a="1"/>
  <c r="T121" i="2" s="1"/>
  <c r="L121" i="2" a="1"/>
  <c r="L121" i="2" s="1"/>
  <c r="T251" i="2" a="1"/>
  <c r="T251" i="2" s="1"/>
  <c r="L251" i="2" a="1"/>
  <c r="L251" i="2" s="1"/>
  <c r="T275" i="2" a="1"/>
  <c r="T275" i="2" s="1"/>
  <c r="L275" i="2" a="1"/>
  <c r="L275" i="2" s="1"/>
  <c r="T74" i="2" a="1"/>
  <c r="T74" i="2" s="1"/>
  <c r="L74" i="2" a="1"/>
  <c r="L74" i="2" s="1"/>
  <c r="T218" i="2" a="1"/>
  <c r="T218" i="2" s="1"/>
  <c r="L218" i="2" a="1"/>
  <c r="L218" i="2" s="1"/>
  <c r="T173" i="2" a="1"/>
  <c r="T173" i="2" s="1"/>
  <c r="L173" i="2" a="1"/>
  <c r="L173" i="2" s="1"/>
  <c r="T605" i="2" a="1"/>
  <c r="T605" i="2" s="1"/>
  <c r="L605" i="2" a="1"/>
  <c r="L605" i="2" s="1"/>
  <c r="T284" i="2" a="1"/>
  <c r="T284" i="2" s="1"/>
  <c r="L284" i="2" a="1"/>
  <c r="L284" i="2" s="1"/>
  <c r="T579" i="2" a="1"/>
  <c r="T579" i="2" s="1"/>
  <c r="L579" i="2" a="1"/>
  <c r="L579" i="2" s="1"/>
  <c r="T523" i="2" a="1"/>
  <c r="T523" i="2" s="1"/>
  <c r="L523" i="2" a="1"/>
  <c r="L523" i="2" s="1"/>
  <c r="T202" i="2" a="1"/>
  <c r="T202" i="2" s="1"/>
  <c r="L202" i="2" a="1"/>
  <c r="L202" i="2" s="1"/>
  <c r="T746" i="2" a="1"/>
  <c r="T746" i="2" s="1"/>
  <c r="L746" i="2" a="1"/>
  <c r="L746" i="2" s="1"/>
  <c r="T292" i="2" a="1"/>
  <c r="T292" i="2" s="1"/>
  <c r="T657" i="2" a="1"/>
  <c r="T657" i="2" s="1"/>
  <c r="T192" i="2" a="1"/>
  <c r="T192" i="2" s="1"/>
  <c r="T174" i="2" a="1"/>
  <c r="T174" i="2" s="1"/>
  <c r="T176" i="2" a="1"/>
  <c r="T176" i="2" s="1"/>
  <c r="L176" i="2" a="1"/>
  <c r="L176" i="2" s="1"/>
  <c r="T692" i="2" a="1"/>
  <c r="T692" i="2" s="1"/>
  <c r="L692" i="2" a="1"/>
  <c r="L692" i="2" s="1"/>
  <c r="T207" i="2" a="1"/>
  <c r="T207" i="2" s="1"/>
  <c r="L207" i="2" a="1"/>
  <c r="L207" i="2" s="1"/>
  <c r="T639" i="2" a="1"/>
  <c r="T639" i="2" s="1"/>
  <c r="L639" i="2" a="1"/>
  <c r="L639" i="2" s="1"/>
  <c r="T719" i="2" a="1"/>
  <c r="T719" i="2" s="1"/>
  <c r="L719" i="2" a="1"/>
  <c r="L719" i="2" s="1"/>
  <c r="T761" i="2" a="1"/>
  <c r="T761" i="2" s="1"/>
  <c r="L761" i="2" a="1"/>
  <c r="L761" i="2" s="1"/>
  <c r="T439" i="2" a="1"/>
  <c r="T439" i="2" s="1"/>
  <c r="L439" i="2" a="1"/>
  <c r="L439" i="2" s="1"/>
  <c r="T583" i="2" a="1"/>
  <c r="T583" i="2" s="1"/>
  <c r="L583" i="2" a="1"/>
  <c r="L583" i="2" s="1"/>
  <c r="T516" i="2" a="1"/>
  <c r="T516" i="2" s="1"/>
  <c r="L516" i="2" a="1"/>
  <c r="L516" i="2" s="1"/>
  <c r="T688" i="2" a="1"/>
  <c r="T688" i="2" s="1"/>
  <c r="L688" i="2" a="1"/>
  <c r="L688" i="2" s="1"/>
  <c r="T124" i="2" a="1"/>
  <c r="T124" i="2" s="1"/>
  <c r="L124" i="2" a="1"/>
  <c r="L124" i="2" s="1"/>
  <c r="T424" i="2" a="1"/>
  <c r="T424" i="2" s="1"/>
  <c r="L424" i="2" a="1"/>
  <c r="L424" i="2" s="1"/>
  <c r="T234" i="2" a="1"/>
  <c r="T234" i="2" s="1"/>
  <c r="L234" i="2" a="1"/>
  <c r="L234" i="2" s="1"/>
  <c r="T225" i="2" a="1"/>
  <c r="T225" i="2" s="1"/>
  <c r="L225" i="2" a="1"/>
  <c r="L225" i="2" s="1"/>
  <c r="T190" i="2" a="1"/>
  <c r="T190" i="2" s="1"/>
  <c r="L190" i="2" a="1"/>
  <c r="L190" i="2" s="1"/>
  <c r="T347" i="2" a="1"/>
  <c r="T347" i="2" s="1"/>
  <c r="L347" i="2" a="1"/>
  <c r="L347" i="2" s="1"/>
  <c r="T660" i="2" a="1"/>
  <c r="T660" i="2" s="1"/>
  <c r="L660" i="2" a="1"/>
  <c r="L660" i="2" s="1"/>
  <c r="T93" i="2" a="1"/>
  <c r="T93" i="2" s="1"/>
  <c r="T55" i="2" a="1"/>
  <c r="T55" i="2" s="1"/>
  <c r="T560" i="2" a="1"/>
  <c r="T560" i="2" s="1"/>
  <c r="L560" i="2" a="1"/>
  <c r="L560" i="2" s="1"/>
  <c r="T704" i="2" a="1"/>
  <c r="T704" i="2" s="1"/>
  <c r="L704" i="2" a="1"/>
  <c r="L704" i="2" s="1"/>
  <c r="T697" i="2" a="1"/>
  <c r="T697" i="2" s="1"/>
  <c r="L697" i="2" a="1"/>
  <c r="L697" i="2" s="1"/>
  <c r="T507" i="2" a="1"/>
  <c r="T507" i="2" s="1"/>
  <c r="L507" i="2" a="1"/>
  <c r="L507" i="2" s="1"/>
  <c r="T307" i="2" a="1"/>
  <c r="T307" i="2" s="1"/>
  <c r="L307" i="2" a="1"/>
  <c r="L307" i="2" s="1"/>
  <c r="T59" i="2" a="1"/>
  <c r="T59" i="2" s="1"/>
  <c r="T683" i="2" a="1"/>
  <c r="T683" i="2" s="1"/>
  <c r="L683" i="2" a="1"/>
  <c r="L683" i="2" s="1"/>
  <c r="T448" i="2" a="1"/>
  <c r="T448" i="2" s="1"/>
  <c r="L448" i="2" a="1"/>
  <c r="L448" i="2" s="1"/>
  <c r="T736" i="2" a="1"/>
  <c r="T736" i="2" s="1"/>
  <c r="L736" i="2" a="1"/>
  <c r="L736" i="2" s="1"/>
  <c r="T390" i="2" a="1"/>
  <c r="T390" i="2" s="1"/>
  <c r="L390" i="2" a="1"/>
  <c r="L390" i="2" s="1"/>
  <c r="T107" i="2" a="1"/>
  <c r="T107" i="2" s="1"/>
  <c r="L107" i="2" a="1"/>
  <c r="L107" i="2" s="1"/>
  <c r="T37" i="2" a="1"/>
  <c r="T37" i="2" s="1"/>
  <c r="L37" i="2" a="1"/>
  <c r="L37" i="2" s="1"/>
  <c r="T242" i="2" a="1"/>
  <c r="T242" i="2" s="1"/>
  <c r="L242" i="2" a="1"/>
  <c r="L242" i="2" s="1"/>
  <c r="T386" i="2" a="1"/>
  <c r="T386" i="2" s="1"/>
  <c r="L386" i="2" a="1"/>
  <c r="L386" i="2" s="1"/>
  <c r="T606" i="2" a="1"/>
  <c r="T606" i="2" s="1"/>
  <c r="T127" i="2" a="1"/>
  <c r="T127" i="2" s="1"/>
  <c r="T754" i="2" a="1"/>
  <c r="T754" i="2" s="1"/>
  <c r="T248" i="2" a="1"/>
  <c r="T248" i="2" s="1"/>
  <c r="L248" i="2" a="1"/>
  <c r="L248" i="2" s="1"/>
  <c r="T236" i="2" a="1"/>
  <c r="T236" i="2" s="1"/>
  <c r="L236" i="2" a="1"/>
  <c r="L236" i="2" s="1"/>
  <c r="T572" i="2" a="1"/>
  <c r="T572" i="2" s="1"/>
  <c r="L572" i="2" a="1"/>
  <c r="L572" i="2" s="1"/>
  <c r="T709" i="2" a="1"/>
  <c r="T709" i="2" s="1"/>
  <c r="L709" i="2" a="1"/>
  <c r="L709" i="2" s="1"/>
  <c r="T87" i="2" a="1"/>
  <c r="T87" i="2" s="1"/>
  <c r="L87" i="2" a="1"/>
  <c r="L87" i="2" s="1"/>
  <c r="T375" i="2" a="1"/>
  <c r="T375" i="2" s="1"/>
  <c r="L375" i="2" a="1"/>
  <c r="L375" i="2" s="1"/>
  <c r="T319" i="2" a="1"/>
  <c r="T319" i="2" s="1"/>
  <c r="L319" i="2" a="1"/>
  <c r="L319" i="2" s="1"/>
  <c r="T463" i="2" a="1"/>
  <c r="T463" i="2" s="1"/>
  <c r="L463" i="2" a="1"/>
  <c r="L463" i="2" s="1"/>
  <c r="T472" i="2" a="1"/>
  <c r="T472" i="2" s="1"/>
  <c r="L472" i="2" a="1"/>
  <c r="L472" i="2" s="1"/>
  <c r="T748" i="2" a="1"/>
  <c r="T748" i="2" s="1"/>
  <c r="L748" i="2" a="1"/>
  <c r="L748" i="2" s="1"/>
  <c r="T460" i="2" a="1"/>
  <c r="T460" i="2" s="1"/>
  <c r="L460" i="2" a="1"/>
  <c r="L460" i="2" s="1"/>
  <c r="T622" i="2" a="1"/>
  <c r="T622" i="2" s="1"/>
  <c r="L622" i="2" a="1"/>
  <c r="L622" i="2" s="1"/>
  <c r="T114" i="2" a="1"/>
  <c r="T114" i="2" s="1"/>
  <c r="L114" i="2" a="1"/>
  <c r="L114" i="2" s="1"/>
  <c r="T258" i="2" a="1"/>
  <c r="T258" i="2" s="1"/>
  <c r="L258" i="2" a="1"/>
  <c r="L258" i="2" s="1"/>
  <c r="T690" i="2" a="1"/>
  <c r="T690" i="2" s="1"/>
  <c r="L690" i="2" a="1"/>
  <c r="L690" i="2" s="1"/>
  <c r="T273" i="2" a="1"/>
  <c r="T273" i="2" s="1"/>
  <c r="L273" i="2" a="1"/>
  <c r="L273" i="2" s="1"/>
  <c r="T609" i="2" a="1"/>
  <c r="T609" i="2" s="1"/>
  <c r="L609" i="2" a="1"/>
  <c r="L609" i="2" s="1"/>
  <c r="T490" i="2" a="1"/>
  <c r="T490" i="2" s="1"/>
  <c r="L490" i="2" a="1"/>
  <c r="L490" i="2" s="1"/>
  <c r="T430" i="2" a="1"/>
  <c r="T430" i="2" s="1"/>
  <c r="L430" i="2" a="1"/>
  <c r="L430" i="2" s="1"/>
  <c r="T167" i="2" a="1"/>
  <c r="T167" i="2" s="1"/>
  <c r="L167" i="2" a="1"/>
  <c r="L167" i="2" s="1"/>
  <c r="T371" i="2" a="1"/>
  <c r="T371" i="2" s="1"/>
  <c r="L371" i="2" a="1"/>
  <c r="L371" i="2" s="1"/>
  <c r="T85" i="2" a="1"/>
  <c r="T85" i="2" s="1"/>
  <c r="L85" i="2" a="1"/>
  <c r="L85" i="2" s="1"/>
  <c r="T686" i="2" a="1"/>
  <c r="T686" i="2" s="1"/>
  <c r="L686" i="2" a="1"/>
  <c r="L686" i="2" s="1"/>
  <c r="T291" i="2" a="1"/>
  <c r="T291" i="2" s="1"/>
  <c r="L291" i="2" a="1"/>
  <c r="L291" i="2" s="1"/>
  <c r="T109" i="2" a="1"/>
  <c r="T109" i="2" s="1"/>
  <c r="T272" i="2" a="1"/>
  <c r="T272" i="2" s="1"/>
  <c r="L272" i="2" a="1"/>
  <c r="L272" i="2" s="1"/>
  <c r="T728" i="2" a="1"/>
  <c r="T728" i="2" s="1"/>
  <c r="L728" i="2" a="1"/>
  <c r="L728" i="2" s="1"/>
  <c r="T243" i="2" a="1"/>
  <c r="T243" i="2" s="1"/>
  <c r="L243" i="2" a="1"/>
  <c r="L243" i="2" s="1"/>
  <c r="T387" i="2" a="1"/>
  <c r="T387" i="2" s="1"/>
  <c r="L387" i="2" a="1"/>
  <c r="L387" i="2" s="1"/>
  <c r="T714" i="2" a="1"/>
  <c r="T714" i="2" s="1"/>
  <c r="L714" i="2" a="1"/>
  <c r="L714" i="2" s="1"/>
  <c r="T475" i="2" a="1"/>
  <c r="T475" i="2" s="1"/>
  <c r="L475" i="2" a="1"/>
  <c r="L475" i="2" s="1"/>
  <c r="T576" i="2" a="1"/>
  <c r="T576" i="2" s="1"/>
  <c r="L576" i="2" a="1"/>
  <c r="L576" i="2" s="1"/>
  <c r="T484" i="2" a="1"/>
  <c r="T484" i="2" s="1"/>
  <c r="L484" i="2" a="1"/>
  <c r="L484" i="2" s="1"/>
  <c r="T346" i="2" a="1"/>
  <c r="T346" i="2" s="1"/>
  <c r="T514" i="2" a="1"/>
  <c r="T514" i="2" s="1"/>
  <c r="L514" i="2" a="1"/>
  <c r="L514" i="2" s="1"/>
  <c r="T196" i="2" a="1"/>
  <c r="T196" i="2" s="1"/>
  <c r="L196" i="2" a="1"/>
  <c r="L196" i="2" s="1"/>
  <c r="T694" i="2" a="1"/>
  <c r="T694" i="2" s="1"/>
  <c r="L694" i="2" a="1"/>
  <c r="L694" i="2" s="1"/>
  <c r="T414" i="2" a="1"/>
  <c r="T414" i="2" s="1"/>
  <c r="L414" i="2" a="1"/>
  <c r="L414" i="2" s="1"/>
  <c r="T538" i="2" a="1"/>
  <c r="T538" i="2" s="1"/>
  <c r="L538" i="2" a="1"/>
  <c r="L538" i="2" s="1"/>
  <c r="T645" i="2" a="1"/>
  <c r="T645" i="2" s="1"/>
  <c r="L645" i="2" a="1"/>
  <c r="L645" i="2" s="1"/>
  <c r="T189" i="2" a="1"/>
  <c r="T189" i="2" s="1"/>
  <c r="L189" i="2" a="1"/>
  <c r="L189" i="2" s="1"/>
  <c r="T12" i="2" a="1"/>
  <c r="T12" i="2" s="1"/>
  <c r="L12" i="2" a="1"/>
  <c r="L12" i="2" s="1"/>
  <c r="T239" i="2" a="1"/>
  <c r="T239" i="2" s="1"/>
  <c r="L239" i="2" a="1"/>
  <c r="L239" i="2" s="1"/>
  <c r="T122" i="2" a="1"/>
  <c r="T122" i="2" s="1"/>
  <c r="L122" i="2" a="1"/>
  <c r="L122" i="2" s="1"/>
  <c r="T618" i="2" a="1"/>
  <c r="T618" i="2" s="1"/>
  <c r="T664" i="2" a="1"/>
  <c r="T664" i="2" s="1"/>
  <c r="T88" i="2" a="1"/>
  <c r="T88" i="2" s="1"/>
  <c r="T602" i="2" a="1"/>
  <c r="T602" i="2" s="1"/>
  <c r="T342" i="2" a="1"/>
  <c r="T342" i="2" s="1"/>
  <c r="T569" i="2" a="1"/>
  <c r="T569" i="2" s="1"/>
  <c r="T630" i="2" a="1"/>
  <c r="T630" i="2" s="1"/>
  <c r="T269" i="2" a="1"/>
  <c r="T269" i="2" s="1"/>
  <c r="T139" i="2" a="1"/>
  <c r="T139" i="2" s="1"/>
  <c r="T364" i="2" a="1"/>
  <c r="T364" i="2" s="1"/>
  <c r="T557" i="2" a="1"/>
  <c r="T557" i="2" s="1"/>
  <c r="T112" i="2" a="1"/>
  <c r="T112" i="2" s="1"/>
  <c r="T381" i="2" a="1"/>
  <c r="T381" i="2" s="1"/>
  <c r="T204" i="2" a="1"/>
  <c r="T204" i="2" s="1"/>
  <c r="T281" i="2" a="1"/>
  <c r="T281" i="2" s="1"/>
  <c r="T186" i="2" a="1"/>
  <c r="T186" i="2" s="1"/>
  <c r="T25" i="2" a="1"/>
  <c r="T25" i="2" s="1"/>
  <c r="T314" i="2" a="1"/>
  <c r="T314" i="2" s="1"/>
  <c r="T154" i="2" a="1"/>
  <c r="T154" i="2" s="1"/>
  <c r="T155" i="2" a="1"/>
  <c r="T155" i="2" s="1"/>
  <c r="T640" i="2" a="1"/>
  <c r="T640" i="2" s="1"/>
  <c r="T36" i="2" a="1"/>
  <c r="T36" i="2" s="1"/>
  <c r="T370" i="2" a="1"/>
  <c r="T370" i="2" s="1"/>
  <c r="T60" i="2" a="1"/>
  <c r="T60" i="2" s="1"/>
  <c r="T264" i="2" a="1"/>
  <c r="T264" i="2" s="1"/>
  <c r="T125" i="2" a="1"/>
  <c r="T125" i="2" s="1"/>
  <c r="T561" i="2" a="1"/>
  <c r="T561" i="2" s="1"/>
  <c r="T9" i="2" a="1"/>
  <c r="T9" i="2" s="1"/>
  <c r="T638" i="2" a="1"/>
  <c r="T638" i="2" s="1"/>
  <c r="T593" i="2" a="1"/>
  <c r="T593" i="2" s="1"/>
  <c r="T201" i="2" a="1"/>
  <c r="T201" i="2" s="1"/>
  <c r="T52" i="2" a="1"/>
  <c r="T52" i="2" s="1"/>
  <c r="T129" i="2" a="1"/>
  <c r="T129" i="2" s="1"/>
  <c r="T54" i="2" a="1"/>
  <c r="T54" i="2" s="1"/>
  <c r="T62" i="2" a="1"/>
  <c r="T62" i="2" s="1"/>
  <c r="T97" i="2" a="1"/>
  <c r="T97" i="2" s="1"/>
  <c r="T693" i="2" a="1"/>
  <c r="T693" i="2" s="1"/>
  <c r="T29" i="2" a="1"/>
  <c r="T29" i="2" s="1"/>
  <c r="T226" i="2" a="1"/>
  <c r="T226" i="2" s="1"/>
  <c r="T76" i="2" a="1"/>
  <c r="T76" i="2" s="1"/>
  <c r="T81" i="2" a="1"/>
  <c r="T81" i="2" s="1"/>
  <c r="T309" i="2" a="1"/>
  <c r="T309" i="2" s="1"/>
  <c r="T149" i="2" a="1"/>
  <c r="T149" i="2" s="1"/>
  <c r="T350" i="2" a="1"/>
  <c r="T350" i="2" s="1"/>
  <c r="T458" i="2" a="1"/>
  <c r="T458" i="2" s="1"/>
  <c r="T90" i="2" a="1"/>
  <c r="T90" i="2" s="1"/>
  <c r="T506" i="2" a="1"/>
  <c r="T506" i="2" s="1"/>
  <c r="T42" i="2" a="1"/>
  <c r="T42" i="2" s="1"/>
  <c r="T597" i="2" a="1"/>
  <c r="T597" i="2" s="1"/>
  <c r="T330" i="2" a="1"/>
  <c r="T330" i="2" s="1"/>
  <c r="T305" i="2" a="1"/>
  <c r="T305" i="2" s="1"/>
  <c r="T676" i="2" a="1"/>
  <c r="T676" i="2" s="1"/>
  <c r="T198" i="2" a="1"/>
  <c r="T198" i="2" s="1"/>
  <c r="T429" i="2" a="1"/>
  <c r="T429" i="2" s="1"/>
  <c r="T718" i="2" a="1"/>
  <c r="T718" i="2" s="1"/>
  <c r="T78" i="2" a="1"/>
  <c r="T78" i="2" s="1"/>
  <c r="T310" i="2" a="1"/>
  <c r="T310" i="2" s="1"/>
  <c r="T250" i="2" a="1"/>
  <c r="T250" i="2" s="1"/>
  <c r="T298" i="2" a="1"/>
  <c r="T298" i="2" s="1"/>
  <c r="T317" i="2" a="1"/>
  <c r="T317" i="2" s="1"/>
  <c r="T729" i="2" a="1"/>
  <c r="T729" i="2" s="1"/>
  <c r="T206" i="2" a="1"/>
  <c r="T206" i="2" s="1"/>
  <c r="T136" i="2" a="1"/>
  <c r="T136" i="2" s="1"/>
  <c r="T50" i="2" a="1"/>
  <c r="T50" i="2" s="1"/>
  <c r="T274" i="2" a="1"/>
  <c r="T274" i="2" s="1"/>
  <c r="T100" i="2" a="1"/>
  <c r="T100" i="2" s="1"/>
  <c r="T534" i="2" a="1"/>
  <c r="T534" i="2" s="1"/>
  <c r="T49" i="2" a="1"/>
  <c r="T49" i="2" s="1"/>
  <c r="T393" i="2" a="1"/>
  <c r="T393" i="2" s="1"/>
  <c r="T133" i="2" a="1"/>
  <c r="T133" i="2" s="1"/>
  <c r="T115" i="2" a="1"/>
  <c r="T115" i="2" s="1"/>
  <c r="T165" i="2" a="1"/>
  <c r="T165" i="2" s="1"/>
  <c r="T454" i="2" a="1"/>
  <c r="T454" i="2" s="1"/>
  <c r="T95" i="2" a="1"/>
  <c r="T95" i="2" s="1"/>
  <c r="T178" i="2" a="1"/>
  <c r="T178" i="2" s="1"/>
  <c r="T172" i="2" a="1"/>
  <c r="T172" i="2" s="1"/>
  <c r="T191" i="2" a="1"/>
  <c r="T191" i="2" s="1"/>
  <c r="T105" i="2" a="1"/>
  <c r="T105" i="2" s="1"/>
  <c r="T23" i="2" a="1"/>
  <c r="T23" i="2" s="1"/>
  <c r="T400" i="2" a="1"/>
  <c r="T400" i="2" s="1"/>
  <c r="T574" i="2" a="1"/>
  <c r="T574" i="2" s="1"/>
  <c r="T168" i="2" a="1"/>
  <c r="T168" i="2" s="1"/>
  <c r="T478" i="2" a="1"/>
  <c r="T478" i="2" s="1"/>
  <c r="T210" i="2" a="1"/>
  <c r="T210" i="2" s="1"/>
  <c r="T465" i="2" a="1"/>
  <c r="T465" i="2" s="1"/>
  <c r="T470" i="2" a="1"/>
  <c r="T470" i="2" s="1"/>
  <c r="T334" i="2" a="1"/>
  <c r="T334" i="2" s="1"/>
  <c r="T678" i="2" a="1"/>
  <c r="T678" i="2" s="1"/>
  <c r="T549" i="2" a="1"/>
  <c r="T549" i="2" s="1"/>
  <c r="T108" i="2" a="1"/>
  <c r="T108" i="2" s="1"/>
  <c r="T240" i="2" a="1"/>
  <c r="T240" i="2" s="1"/>
  <c r="T633" i="2" a="1"/>
  <c r="T633" i="2" s="1"/>
  <c r="T246" i="2" a="1"/>
  <c r="T246" i="2" s="1"/>
  <c r="T412" i="2" a="1"/>
  <c r="T412" i="2" s="1"/>
  <c r="T223" i="2" a="1"/>
  <c r="T223" i="2" s="1"/>
  <c r="T642" i="2" a="1"/>
  <c r="T642" i="2" s="1"/>
  <c r="T214" i="2" a="1"/>
  <c r="T214" i="2" s="1"/>
  <c r="T326" i="2" a="1"/>
  <c r="T326" i="2" s="1"/>
  <c r="T11" i="2" a="1"/>
  <c r="T11" i="2" s="1"/>
  <c r="T382" i="2" a="1"/>
  <c r="T382" i="2" s="1"/>
  <c r="T498" i="2" a="1"/>
  <c r="T498" i="2" s="1"/>
  <c r="T66" i="2" a="1"/>
  <c r="T66" i="2" s="1"/>
  <c r="T358" i="2" a="1"/>
  <c r="T358" i="2" s="1"/>
  <c r="T91" i="2" a="1"/>
  <c r="T91" i="2" s="1"/>
  <c r="T45" i="2" a="1"/>
  <c r="T45" i="2" s="1"/>
  <c r="T117" i="2" a="1"/>
  <c r="T117" i="2" s="1"/>
  <c r="T354" i="2" a="1"/>
  <c r="T354" i="2" s="1"/>
  <c r="T359" i="2" a="1"/>
  <c r="T359" i="2" s="1"/>
  <c r="T582" i="2" a="1"/>
  <c r="T582" i="2" s="1"/>
  <c r="T741" i="2" a="1"/>
  <c r="T741" i="2" s="1"/>
  <c r="T145" i="2" a="1"/>
  <c r="T145" i="2" s="1"/>
  <c r="T156" i="2" a="1"/>
  <c r="T156" i="2" s="1"/>
  <c r="T321" i="2" a="1"/>
  <c r="T321" i="2" s="1"/>
  <c r="T626" i="2" a="1"/>
  <c r="T626" i="2" s="1"/>
  <c r="T84" i="2" a="1"/>
  <c r="T84" i="2" s="1"/>
  <c r="T160" i="2" a="1"/>
  <c r="T160" i="2" s="1"/>
  <c r="T570" i="2" a="1"/>
  <c r="T570" i="2" s="1"/>
  <c r="T227" i="2" a="1"/>
  <c r="T227" i="2" s="1"/>
  <c r="T57" i="2" a="1"/>
  <c r="T57" i="2" s="1"/>
  <c r="T222" i="2" a="1"/>
  <c r="T222" i="2" s="1"/>
  <c r="T58" i="2" a="1"/>
  <c r="T58" i="2" s="1"/>
  <c r="T442" i="2" a="1"/>
  <c r="T442" i="2" s="1"/>
  <c r="T489" i="2" a="1"/>
  <c r="T489" i="2" s="1"/>
  <c r="T194" i="2" a="1"/>
  <c r="T194" i="2" s="1"/>
  <c r="T203" i="2" a="1"/>
  <c r="T203" i="2" s="1"/>
  <c r="T712" i="2" a="1"/>
  <c r="T712" i="2" s="1"/>
  <c r="T338" i="2" a="1"/>
  <c r="T338" i="2" s="1"/>
  <c r="T64" i="2" a="1"/>
  <c r="T64" i="2" s="1"/>
  <c r="T739" i="2" a="1"/>
  <c r="T739" i="2" s="1"/>
  <c r="T717" i="2" a="1"/>
  <c r="T717" i="2" s="1"/>
  <c r="T276" i="2" a="1"/>
  <c r="T276" i="2" s="1"/>
  <c r="T611" i="2" a="1"/>
  <c r="T611" i="2" s="1"/>
  <c r="T394" i="2" a="1"/>
  <c r="T394" i="2" s="1"/>
  <c r="T22" i="2" a="1"/>
  <c r="T22" i="2" s="1"/>
  <c r="T215" i="2" a="1"/>
  <c r="T215" i="2" s="1"/>
  <c r="T213" i="2" a="1"/>
  <c r="T213" i="2" s="1"/>
  <c r="T661" i="2" a="1"/>
  <c r="T661" i="2" s="1"/>
  <c r="T18" i="2" a="1"/>
  <c r="T18" i="2" s="1"/>
  <c r="T130" i="2" a="1"/>
  <c r="T130" i="2" s="1"/>
  <c r="T152" i="2" a="1"/>
  <c r="T152" i="2" s="1"/>
  <c r="T253" i="2" a="1"/>
  <c r="T253" i="2" s="1"/>
  <c r="T715" i="2" a="1"/>
  <c r="T715" i="2" s="1"/>
  <c r="T747" i="2" a="1"/>
  <c r="T747" i="2" s="1"/>
  <c r="T416" i="2" a="1"/>
  <c r="T416" i="2" s="1"/>
  <c r="T587" i="2" a="1"/>
  <c r="T587" i="2" s="1"/>
  <c r="T68" i="2" a="1"/>
  <c r="T68" i="2" s="1"/>
  <c r="T56" i="2" a="1"/>
  <c r="T56" i="2" s="1"/>
  <c r="T308" i="2" a="1"/>
  <c r="T308" i="2" s="1"/>
  <c r="T452" i="2" a="1"/>
  <c r="T452" i="2" s="1"/>
  <c r="T596" i="2" a="1"/>
  <c r="T596" i="2" s="1"/>
  <c r="T301" i="2" a="1"/>
  <c r="T301" i="2" s="1"/>
  <c r="T445" i="2" a="1"/>
  <c r="T445" i="2" s="1"/>
  <c r="T589" i="2" a="1"/>
  <c r="T589" i="2" s="1"/>
  <c r="T733" i="2" a="1"/>
  <c r="T733" i="2" s="1"/>
  <c r="T99" i="2" a="1"/>
  <c r="T99" i="2" s="1"/>
  <c r="T531" i="2" a="1"/>
  <c r="T531" i="2" s="1"/>
  <c r="T755" i="2" a="1"/>
  <c r="T755" i="2" s="1"/>
  <c r="T331" i="2" a="1"/>
  <c r="T331" i="2" s="1"/>
  <c r="T619" i="2" a="1"/>
  <c r="T619" i="2" s="1"/>
  <c r="T763" i="2" a="1"/>
  <c r="T763" i="2" s="1"/>
  <c r="T503" i="2" a="1"/>
  <c r="T503" i="2" s="1"/>
  <c r="T480" i="2" a="1"/>
  <c r="T480" i="2" s="1"/>
  <c r="T2" i="2" a="1"/>
  <c r="T2" i="2" s="1"/>
  <c r="T188" i="2" a="1"/>
  <c r="T188" i="2" s="1"/>
  <c r="T320" i="2" a="1"/>
  <c r="T320" i="2" s="1"/>
  <c r="T313" i="2" a="1"/>
  <c r="T313" i="2" s="1"/>
  <c r="T457" i="2" a="1"/>
  <c r="T457" i="2" s="1"/>
  <c r="T601" i="2" a="1"/>
  <c r="T601" i="2" s="1"/>
  <c r="T745" i="2" a="1"/>
  <c r="T745" i="2" s="1"/>
  <c r="T111" i="2" a="1"/>
  <c r="T111" i="2" s="1"/>
  <c r="T255" i="2" a="1"/>
  <c r="T255" i="2" s="1"/>
  <c r="T399" i="2" a="1"/>
  <c r="T399" i="2" s="1"/>
  <c r="T543" i="2" a="1"/>
  <c r="T543" i="2" s="1"/>
  <c r="T726" i="2" a="1"/>
  <c r="T726" i="2" s="1"/>
  <c r="T767" i="2" a="1"/>
  <c r="T767" i="2" s="1"/>
  <c r="T343" i="2" a="1"/>
  <c r="T343" i="2" s="1"/>
  <c r="T487" i="2" a="1"/>
  <c r="T487" i="2" s="1"/>
  <c r="T631" i="2" a="1"/>
  <c r="T631" i="2" s="1"/>
  <c r="T515" i="2" a="1"/>
  <c r="T515" i="2" s="1"/>
  <c r="T671" i="2" a="1"/>
  <c r="T671" i="2" s="1"/>
  <c r="T492" i="2" a="1"/>
  <c r="T492" i="2" s="1"/>
  <c r="T756" i="2" a="1"/>
  <c r="T756" i="2" s="1"/>
  <c r="T504" i="2" a="1"/>
  <c r="T504" i="2" s="1"/>
  <c r="T663" i="2" a="1"/>
  <c r="T663" i="2" s="1"/>
  <c r="T332" i="2" a="1"/>
  <c r="T332" i="2" s="1"/>
  <c r="T476" i="2" a="1"/>
  <c r="T476" i="2" s="1"/>
  <c r="T620" i="2" a="1"/>
  <c r="T620" i="2" s="1"/>
  <c r="T764" i="2" a="1"/>
  <c r="T764" i="2" s="1"/>
  <c r="T325" i="2" a="1"/>
  <c r="T325" i="2" s="1"/>
  <c r="T613" i="2" a="1"/>
  <c r="T613" i="2" s="1"/>
  <c r="T757" i="2" a="1"/>
  <c r="T757" i="2" s="1"/>
  <c r="T411" i="2" a="1"/>
  <c r="T411" i="2" s="1"/>
  <c r="T555" i="2" a="1"/>
  <c r="T555" i="2" s="1"/>
  <c r="T677" i="2" a="1"/>
  <c r="T677" i="2" s="1"/>
  <c r="T355" i="2" a="1"/>
  <c r="T355" i="2" s="1"/>
  <c r="T768" i="2" a="1"/>
  <c r="T768" i="2" s="1"/>
  <c r="T44" i="2" a="1"/>
  <c r="T44" i="2" s="1"/>
  <c r="T675" i="2" a="1"/>
  <c r="T675" i="2" s="1"/>
  <c r="T344" i="2" a="1"/>
  <c r="T344" i="2" s="1"/>
  <c r="T488" i="2" a="1"/>
  <c r="T488" i="2" s="1"/>
  <c r="T337" i="2" a="1"/>
  <c r="T337" i="2" s="1"/>
  <c r="T481" i="2" a="1"/>
  <c r="T481" i="2" s="1"/>
  <c r="T625" i="2" a="1"/>
  <c r="T625" i="2" s="1"/>
  <c r="T616" i="2" a="1"/>
  <c r="T616" i="2" s="1"/>
  <c r="T279" i="2" a="1"/>
  <c r="T279" i="2" s="1"/>
  <c r="T423" i="2" a="1"/>
  <c r="T423" i="2" s="1"/>
  <c r="T367" i="2" a="1"/>
  <c r="T367" i="2" s="1"/>
  <c r="T655" i="2" a="1"/>
  <c r="T655" i="2" s="1"/>
  <c r="T395" i="2" a="1"/>
  <c r="T395" i="2" s="1"/>
  <c r="T539" i="2" a="1"/>
  <c r="T539" i="2" s="1"/>
  <c r="T540" i="2" a="1"/>
  <c r="T540" i="2" s="1"/>
  <c r="T80" i="2" a="1"/>
  <c r="T80" i="2" s="1"/>
  <c r="T32" i="2" a="1"/>
  <c r="T32" i="2" s="1"/>
  <c r="T687" i="2" a="1"/>
  <c r="T687" i="2" s="1"/>
  <c r="T349" i="2" a="1"/>
  <c r="T349" i="2" s="1"/>
  <c r="T493" i="2" a="1"/>
  <c r="T493" i="2" s="1"/>
  <c r="T637" i="2" a="1"/>
  <c r="T637" i="2" s="1"/>
  <c r="T3" i="2" a="1"/>
  <c r="T3" i="2" s="1"/>
  <c r="T435" i="2" a="1"/>
  <c r="T435" i="2" s="1"/>
  <c r="T762" i="2" a="1"/>
  <c r="T762" i="2" s="1"/>
  <c r="T701" i="2" a="1"/>
  <c r="T701" i="2" s="1"/>
  <c r="T379" i="2" a="1"/>
  <c r="T379" i="2" s="1"/>
  <c r="T407" i="2" a="1"/>
  <c r="T407" i="2" s="1"/>
  <c r="T551" i="2" a="1"/>
  <c r="T551" i="2" s="1"/>
  <c r="T563" i="2" a="1"/>
  <c r="T563" i="2" s="1"/>
  <c r="T288" i="2" a="1"/>
  <c r="T288" i="2" s="1"/>
  <c r="T552" i="2" a="1"/>
  <c r="T552" i="2" s="1"/>
  <c r="T600" i="2" a="1"/>
  <c r="T600" i="2" s="1"/>
  <c r="T104" i="2" a="1"/>
  <c r="T104" i="2" s="1"/>
  <c r="T92" i="2" a="1"/>
  <c r="T92" i="2" s="1"/>
  <c r="T699" i="2" a="1"/>
  <c r="T699" i="2" s="1"/>
  <c r="T368" i="2" a="1"/>
  <c r="T368" i="2" s="1"/>
  <c r="T217" i="2" a="1"/>
  <c r="T217" i="2" s="1"/>
  <c r="T361" i="2" a="1"/>
  <c r="T361" i="2" s="1"/>
  <c r="T15" i="2" a="1"/>
  <c r="T15" i="2" s="1"/>
  <c r="T159" i="2" a="1"/>
  <c r="T159" i="2" s="1"/>
  <c r="T591" i="2" a="1"/>
  <c r="T591" i="2" s="1"/>
  <c r="T391" i="2" a="1"/>
  <c r="T391" i="2" s="1"/>
  <c r="T535" i="2" a="1"/>
  <c r="T535" i="2" s="1"/>
  <c r="T679" i="2" a="1"/>
  <c r="T679" i="2" s="1"/>
  <c r="T575" i="2" a="1"/>
  <c r="T575" i="2" s="1"/>
  <c r="T312" i="2" a="1"/>
  <c r="T312" i="2" s="1"/>
  <c r="T300" i="2" a="1"/>
  <c r="T300" i="2" s="1"/>
  <c r="T624" i="2" a="1"/>
  <c r="T624" i="2" s="1"/>
  <c r="T116" i="2" a="1"/>
  <c r="T116" i="2" s="1"/>
  <c r="T711" i="2" a="1"/>
  <c r="T711" i="2" s="1"/>
  <c r="T517" i="2" a="1"/>
  <c r="T517" i="2" s="1"/>
  <c r="T27" i="2" a="1"/>
  <c r="T27" i="2" s="1"/>
  <c r="T171" i="2" a="1"/>
  <c r="T171" i="2" s="1"/>
  <c r="T459" i="2" a="1"/>
  <c r="T459" i="2" s="1"/>
  <c r="T603" i="2" a="1"/>
  <c r="T603" i="2" s="1"/>
  <c r="T765" i="2" a="1"/>
  <c r="T765" i="2" s="1"/>
  <c r="T403" i="2" a="1"/>
  <c r="T403" i="2" s="1"/>
  <c r="T547" i="2" a="1"/>
  <c r="T547" i="2" s="1"/>
  <c r="T691" i="2" a="1"/>
  <c r="T691" i="2" s="1"/>
  <c r="T324" i="2" a="1"/>
  <c r="T324" i="2" s="1"/>
  <c r="T336" i="2" a="1"/>
  <c r="T336" i="2" s="1"/>
  <c r="T648" i="2" a="1"/>
  <c r="T648" i="2" s="1"/>
  <c r="T723" i="2" a="1"/>
  <c r="T723" i="2" s="1"/>
  <c r="T536" i="2" a="1"/>
  <c r="T536" i="2" s="1"/>
  <c r="T680" i="2" a="1"/>
  <c r="T680" i="2" s="1"/>
  <c r="T241" i="2" a="1"/>
  <c r="T241" i="2" s="1"/>
  <c r="T385" i="2" a="1"/>
  <c r="T385" i="2" s="1"/>
  <c r="T529" i="2" a="1"/>
  <c r="T529" i="2" s="1"/>
  <c r="T39" i="2" a="1"/>
  <c r="T39" i="2" s="1"/>
  <c r="T327" i="2" a="1"/>
  <c r="T327" i="2" s="1"/>
  <c r="T471" i="2" a="1"/>
  <c r="T471" i="2" s="1"/>
  <c r="T695" i="2" a="1"/>
  <c r="T695" i="2" s="1"/>
  <c r="T737" i="2" a="1"/>
  <c r="T737" i="2" s="1"/>
  <c r="T559" i="2" a="1"/>
  <c r="T559" i="2" s="1"/>
  <c r="T703" i="2" a="1"/>
  <c r="T703" i="2" s="1"/>
  <c r="T443" i="2" a="1"/>
  <c r="T443" i="2" s="1"/>
  <c r="T599" i="2" a="1"/>
  <c r="T599" i="2" s="1"/>
  <c r="T612" i="2" a="1"/>
  <c r="T612" i="2" s="1"/>
  <c r="T360" i="2" a="1"/>
  <c r="T360" i="2" s="1"/>
  <c r="T672" i="2" a="1"/>
  <c r="T672" i="2" s="1"/>
  <c r="T164" i="2" a="1"/>
  <c r="T164" i="2" s="1"/>
  <c r="T735" i="2" a="1"/>
  <c r="T735" i="2" s="1"/>
  <c r="T404" i="2" a="1"/>
  <c r="T404" i="2" s="1"/>
  <c r="T548" i="2" a="1"/>
  <c r="T548" i="2" s="1"/>
  <c r="T397" i="2" a="1"/>
  <c r="T397" i="2" s="1"/>
  <c r="T541" i="2" a="1"/>
  <c r="T541" i="2" s="1"/>
  <c r="T685" i="2" a="1"/>
  <c r="T685" i="2" s="1"/>
  <c r="T51" i="2" a="1"/>
  <c r="T51" i="2" s="1"/>
  <c r="T195" i="2" a="1"/>
  <c r="T195" i="2" s="1"/>
  <c r="T339" i="2" a="1"/>
  <c r="T339" i="2" s="1"/>
  <c r="T627" i="2" a="1"/>
  <c r="T627" i="2" s="1"/>
  <c r="T749" i="2" a="1"/>
  <c r="T749" i="2" s="1"/>
  <c r="T427" i="2" a="1"/>
  <c r="T427" i="2" s="1"/>
  <c r="T571" i="2" a="1"/>
  <c r="T571" i="2" s="1"/>
  <c r="T455" i="2" a="1"/>
  <c r="T455" i="2" s="1"/>
  <c r="T372" i="2" a="1"/>
  <c r="T372" i="2" s="1"/>
  <c r="T696" i="2" a="1"/>
  <c r="T696" i="2" s="1"/>
  <c r="T200" i="2" a="1"/>
  <c r="T200" i="2" s="1"/>
  <c r="T212" i="2" a="1"/>
  <c r="T212" i="2" s="1"/>
  <c r="T265" i="2" a="1"/>
  <c r="T265" i="2" s="1"/>
  <c r="T409" i="2" a="1"/>
  <c r="T409" i="2" s="1"/>
  <c r="T553" i="2" a="1"/>
  <c r="T553" i="2" s="1"/>
  <c r="T63" i="2" a="1"/>
  <c r="T63" i="2" s="1"/>
  <c r="T351" i="2" a="1"/>
  <c r="T351" i="2" s="1"/>
  <c r="T495" i="2" a="1"/>
  <c r="T495" i="2" s="1"/>
  <c r="T727" i="2" a="1"/>
  <c r="T727" i="2" s="1"/>
  <c r="T467" i="2" a="1"/>
  <c r="T467" i="2" s="1"/>
  <c r="T623" i="2" a="1"/>
  <c r="T623" i="2" s="1"/>
  <c r="T408" i="2" a="1"/>
  <c r="T408" i="2" s="1"/>
  <c r="T720" i="2" a="1"/>
  <c r="T720" i="2" s="1"/>
  <c r="T759" i="2" a="1"/>
  <c r="T759" i="2" s="1"/>
  <c r="T428" i="2" a="1"/>
  <c r="T428" i="2" s="1"/>
  <c r="T716" i="2" a="1"/>
  <c r="T716" i="2" s="1"/>
  <c r="T277" i="2" a="1"/>
  <c r="T277" i="2" s="1"/>
  <c r="T421" i="2" a="1"/>
  <c r="T421" i="2" s="1"/>
  <c r="T565" i="2" a="1"/>
  <c r="T565" i="2" s="1"/>
  <c r="T75" i="2" a="1"/>
  <c r="T75" i="2" s="1"/>
  <c r="T219" i="2" a="1"/>
  <c r="T219" i="2" s="1"/>
  <c r="T363" i="2" a="1"/>
  <c r="T363" i="2" s="1"/>
  <c r="T651" i="2" a="1"/>
  <c r="T651" i="2" s="1"/>
  <c r="T731" i="2" a="1"/>
  <c r="T731" i="2" s="1"/>
  <c r="T451" i="2" a="1"/>
  <c r="T451" i="2" s="1"/>
  <c r="T595" i="2" a="1"/>
  <c r="T595" i="2" s="1"/>
  <c r="T479" i="2" a="1"/>
  <c r="T479" i="2" s="1"/>
  <c r="T635" i="2" a="1"/>
  <c r="T635" i="2" s="1"/>
  <c r="T684" i="2" a="1"/>
  <c r="T684" i="2" s="1"/>
  <c r="T744" i="2" a="1"/>
  <c r="T744" i="2" s="1"/>
  <c r="T8" i="2" a="1"/>
  <c r="T8" i="2" s="1"/>
  <c r="T296" i="2" a="1"/>
  <c r="T296" i="2" s="1"/>
  <c r="T440" i="2" a="1"/>
  <c r="T440" i="2" s="1"/>
  <c r="T584" i="2" a="1"/>
  <c r="T584" i="2" s="1"/>
  <c r="T289" i="2" a="1"/>
  <c r="T289" i="2" s="1"/>
  <c r="T433" i="2" a="1"/>
  <c r="T433" i="2" s="1"/>
  <c r="T577" i="2" a="1"/>
  <c r="T577" i="2" s="1"/>
  <c r="T721" i="2" a="1"/>
  <c r="T721" i="2" s="1"/>
  <c r="T231" i="2" a="1"/>
  <c r="T231" i="2" s="1"/>
  <c r="T519" i="2" a="1"/>
  <c r="T519" i="2" s="1"/>
  <c r="T702" i="2" a="1"/>
  <c r="T702" i="2" s="1"/>
  <c r="T743" i="2" a="1"/>
  <c r="T743" i="2" s="1"/>
  <c r="T607" i="2" a="1"/>
  <c r="T607" i="2" s="1"/>
  <c r="T751" i="2" a="1"/>
  <c r="T751" i="2" s="1"/>
  <c r="T491" i="2" a="1"/>
  <c r="T491" i="2" s="1"/>
  <c r="T444" i="2" a="1"/>
  <c r="T444" i="2" s="1"/>
  <c r="T708" i="2" a="1"/>
  <c r="T70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<sst xmlns="http://schemas.openxmlformats.org/spreadsheetml/2006/main" count="9313" uniqueCount="1195">
  <si>
    <t>Nombre del Plato</t>
  </si>
  <si>
    <t>Costo Unitario</t>
  </si>
  <si>
    <t>Precio Unitario</t>
  </si>
  <si>
    <t>Cantidad Ordenada</t>
  </si>
  <si>
    <t>Plato_7</t>
  </si>
  <si>
    <t>Plato_2</t>
  </si>
  <si>
    <t>Plato_17</t>
  </si>
  <si>
    <t>Plato_6</t>
  </si>
  <si>
    <t>Plato_20</t>
  </si>
  <si>
    <t>Plato_19</t>
  </si>
  <si>
    <t>Plato_9</t>
  </si>
  <si>
    <t>Plato_11</t>
  </si>
  <si>
    <t>Plato_16</t>
  </si>
  <si>
    <t>Plato_12</t>
  </si>
  <si>
    <t>Plato_8</t>
  </si>
  <si>
    <t>Plato_15</t>
  </si>
  <si>
    <t>Plato_5</t>
  </si>
  <si>
    <t>Plato_18</t>
  </si>
  <si>
    <t>Plato_3</t>
  </si>
  <si>
    <t>Plato_14</t>
  </si>
  <si>
    <t>Plato_13</t>
  </si>
  <si>
    <t>Plato_4</t>
  </si>
  <si>
    <t>Plato_10</t>
  </si>
  <si>
    <t>Plato_1</t>
  </si>
  <si>
    <t>Descripción del Plato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</si>
  <si>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</si>
  <si>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</si>
  <si>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</si>
  <si>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</si>
  <si>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</si>
  <si>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</si>
  <si>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</si>
  <si>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</si>
  <si>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</si>
  <si>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</si>
  <si>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</si>
  <si>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</si>
  <si>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</si>
  <si>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</si>
  <si>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</si>
  <si>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</si>
  <si>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</si>
  <si>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</si>
  <si>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</si>
  <si>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</si>
  <si>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Tiempo de Preparación</t>
  </si>
  <si>
    <t>Número de Orden</t>
  </si>
  <si>
    <t>Número de Mesa</t>
  </si>
  <si>
    <t>Total del Pedido</t>
  </si>
  <si>
    <t>Ganancia Neta</t>
  </si>
  <si>
    <t>Ganancia Bruta</t>
  </si>
  <si>
    <t>IVA</t>
  </si>
  <si>
    <t>Costo Total</t>
  </si>
  <si>
    <t>Numero_Mesa</t>
  </si>
  <si>
    <t>Nombre_Cliente</t>
  </si>
  <si>
    <t>Hora_Llegada</t>
  </si>
  <si>
    <t>Hora_Salida</t>
  </si>
  <si>
    <t>Mesero_Asignado</t>
  </si>
  <si>
    <t>Tipo_Servicio</t>
  </si>
  <si>
    <t>Metodo_Pago</t>
  </si>
  <si>
    <t>Propina</t>
  </si>
  <si>
    <t>Estado_Mesa</t>
  </si>
  <si>
    <t>Número_Orden</t>
  </si>
  <si>
    <t>País_Origen</t>
  </si>
  <si>
    <t>Platos_Ordenados</t>
  </si>
  <si>
    <t>Cliente_724</t>
  </si>
  <si>
    <t>Mesero_3</t>
  </si>
  <si>
    <t>Almuerzo</t>
  </si>
  <si>
    <t>Tarjeta_Débito</t>
  </si>
  <si>
    <t>Reservada</t>
  </si>
  <si>
    <t>España</t>
  </si>
  <si>
    <t>Plato_7, Plato_2</t>
  </si>
  <si>
    <t>Cliente_538</t>
  </si>
  <si>
    <t>Mesero_1</t>
  </si>
  <si>
    <t>Desayuno</t>
  </si>
  <si>
    <t>Efectivo</t>
  </si>
  <si>
    <t>Colombia</t>
  </si>
  <si>
    <t>Plato_17, Plato_6</t>
  </si>
  <si>
    <t>Cliente_911</t>
  </si>
  <si>
    <t>Mesero_2</t>
  </si>
  <si>
    <t>Tarjeta_Crédito</t>
  </si>
  <si>
    <t>Libre</t>
  </si>
  <si>
    <t>Brasil</t>
  </si>
  <si>
    <t>Plato_20, Plato_17, Plato_19, Plato_9</t>
  </si>
  <si>
    <t>Cliente_129</t>
  </si>
  <si>
    <t>Mesero_5</t>
  </si>
  <si>
    <t>Paraguay</t>
  </si>
  <si>
    <t>Plato_11, Plato_16</t>
  </si>
  <si>
    <t>Cliente_938</t>
  </si>
  <si>
    <t>Mesero_4</t>
  </si>
  <si>
    <t>Perú</t>
  </si>
  <si>
    <t>Plato_12, Plato_7</t>
  </si>
  <si>
    <t>Cliente_965</t>
  </si>
  <si>
    <t>Cena</t>
  </si>
  <si>
    <t>Cliente_306</t>
  </si>
  <si>
    <t>Ocupada</t>
  </si>
  <si>
    <t>Venezuela</t>
  </si>
  <si>
    <t>Plato_15, Plato_19</t>
  </si>
  <si>
    <t>Cliente_974</t>
  </si>
  <si>
    <t>Plato_5, Plato_16, Plato_20</t>
  </si>
  <si>
    <t>Cliente_740</t>
  </si>
  <si>
    <t>Bolivia</t>
  </si>
  <si>
    <t>Plato_2, Plato_7, Plato_12, Plato_15</t>
  </si>
  <si>
    <t>Cliente_33</t>
  </si>
  <si>
    <t>Uruguay</t>
  </si>
  <si>
    <t>Plato_18, Plato_20</t>
  </si>
  <si>
    <t>Cliente_881</t>
  </si>
  <si>
    <t>Plato_16, Plato_2</t>
  </si>
  <si>
    <t>Cliente_890</t>
  </si>
  <si>
    <t>Plato_16, Plato_19, Plato_8, Plato_20</t>
  </si>
  <si>
    <t>Cliente_873</t>
  </si>
  <si>
    <t>Cliente_780</t>
  </si>
  <si>
    <t>Plato_3, Plato_11, Plato_14, Plato_2</t>
  </si>
  <si>
    <t>Cliente_728</t>
  </si>
  <si>
    <t>Plato_16, Plato_13, Plato_8</t>
  </si>
  <si>
    <t>Cliente_175</t>
  </si>
  <si>
    <t>Cliente_200</t>
  </si>
  <si>
    <t>Ecuador</t>
  </si>
  <si>
    <t>Plato_8, Plato_4, Plato_5</t>
  </si>
  <si>
    <t>Cliente_190</t>
  </si>
  <si>
    <t>Plato_9, Plato_20, Plato_10, Plato_15</t>
  </si>
  <si>
    <t>Cliente_290</t>
  </si>
  <si>
    <t>Chile</t>
  </si>
  <si>
    <t>Cliente_972</t>
  </si>
  <si>
    <t>Plato_8, Plato_1, Plato_14</t>
  </si>
  <si>
    <t>Cliente_210</t>
  </si>
  <si>
    <t>Plato_20, Plato_3, Plato_15, Plato_1</t>
  </si>
  <si>
    <t>Cliente_88</t>
  </si>
  <si>
    <t>Plato_4, Plato_18, Plato_9, Plato_8</t>
  </si>
  <si>
    <t>Cliente_427</t>
  </si>
  <si>
    <t>Plato_12, Plato_6</t>
  </si>
  <si>
    <t>Cliente_424</t>
  </si>
  <si>
    <t>Plato_10, Plato_9, Plato_14, Plato_20</t>
  </si>
  <si>
    <t>Cliente_824</t>
  </si>
  <si>
    <t>Cliente_107</t>
  </si>
  <si>
    <t>Plato_4, Plato_13, Plato_7</t>
  </si>
  <si>
    <t>Cliente_775</t>
  </si>
  <si>
    <t>Plato_8, Plato_10</t>
  </si>
  <si>
    <t>Cliente_358</t>
  </si>
  <si>
    <t>Argentina</t>
  </si>
  <si>
    <t>Plato_4, Plato_9</t>
  </si>
  <si>
    <t>Cliente_377</t>
  </si>
  <si>
    <t>Plato_1, Plato_4, Plato_17</t>
  </si>
  <si>
    <t>Cliente_361</t>
  </si>
  <si>
    <t>Plato_10, Plato_3</t>
  </si>
  <si>
    <t>Cliente_229</t>
  </si>
  <si>
    <t>Plato_9, Plato_12</t>
  </si>
  <si>
    <t>Cliente_27</t>
  </si>
  <si>
    <t>Plato_15, Plato_11, Plato_10, Plato_4</t>
  </si>
  <si>
    <t>Cliente_103</t>
  </si>
  <si>
    <t>Plato_8, Plato_6, Plato_15, Plato_10</t>
  </si>
  <si>
    <t>Cliente_1</t>
  </si>
  <si>
    <t>Plato_18, Plato_10</t>
  </si>
  <si>
    <t>Cliente_828</t>
  </si>
  <si>
    <t>Plato_2, Plato_9, Plato_11, Plato_17</t>
  </si>
  <si>
    <t>Cliente_874</t>
  </si>
  <si>
    <t>Cliente_999</t>
  </si>
  <si>
    <t>Cliente_167</t>
  </si>
  <si>
    <t>Plato_17, Plato_8, Plato_19</t>
  </si>
  <si>
    <t>Cliente_606</t>
  </si>
  <si>
    <t>Cliente_710</t>
  </si>
  <si>
    <t>Plato_9, Plato_11, Plato_16</t>
  </si>
  <si>
    <t>Cliente_870</t>
  </si>
  <si>
    <t>Plato_15, Plato_10, Plato_2</t>
  </si>
  <si>
    <t>Cliente_230</t>
  </si>
  <si>
    <t>Plato_5, Plato_20</t>
  </si>
  <si>
    <t>Cliente_814</t>
  </si>
  <si>
    <t>Plato_15, Plato_18, Plato_7, Plato_17</t>
  </si>
  <si>
    <t>Plato_10, Plato_1, Plato_13</t>
  </si>
  <si>
    <t>Cliente_640</t>
  </si>
  <si>
    <t>Cliente_623</t>
  </si>
  <si>
    <t>Plato_2, Plato_18, Plato_14</t>
  </si>
  <si>
    <t>Cliente_72</t>
  </si>
  <si>
    <t>Plato_11, Plato_14, Plato_3</t>
  </si>
  <si>
    <t>Cliente_963</t>
  </si>
  <si>
    <t>Plato_6, Plato_5, Plato_11</t>
  </si>
  <si>
    <t>Cliente_929</t>
  </si>
  <si>
    <t>Plato_7, Plato_15, Plato_4</t>
  </si>
  <si>
    <t>Cliente_708</t>
  </si>
  <si>
    <t>Plato_15, Plato_5</t>
  </si>
  <si>
    <t>Cliente_631</t>
  </si>
  <si>
    <t>Plato_14, Plato_11, Plato_5, Plato_4</t>
  </si>
  <si>
    <t>Cliente_894</t>
  </si>
  <si>
    <t>Plato_11, Plato_17, Plato_18</t>
  </si>
  <si>
    <t>Cliente_63</t>
  </si>
  <si>
    <t>Plato_14, Plato_2, Plato_19</t>
  </si>
  <si>
    <t>Cliente_144</t>
  </si>
  <si>
    <t>Plato_8, Plato_17, Plato_4, Plato_11</t>
  </si>
  <si>
    <t>Cliente_390</t>
  </si>
  <si>
    <t>Plato_11, Plato_7, Plato_19, Plato_15</t>
  </si>
  <si>
    <t>Cliente_886</t>
  </si>
  <si>
    <t>Plato_8, Plato_20, Plato_5, Plato_19</t>
  </si>
  <si>
    <t>Cliente_510</t>
  </si>
  <si>
    <t>Plato_5, Plato_3</t>
  </si>
  <si>
    <t>Cliente_878</t>
  </si>
  <si>
    <t>Plato_12, Plato_14, Plato_4, Plato_20</t>
  </si>
  <si>
    <t>Cliente_977</t>
  </si>
  <si>
    <t>Plato_4, Plato_11</t>
  </si>
  <si>
    <t>Cliente_553</t>
  </si>
  <si>
    <t>Plato_20, Plato_4, Plato_2, Plato_16</t>
  </si>
  <si>
    <t>Cliente_792</t>
  </si>
  <si>
    <t>Plato_2, Plato_12, Plato_17</t>
  </si>
  <si>
    <t>Plato_3, Plato_8</t>
  </si>
  <si>
    <t>Cliente_265</t>
  </si>
  <si>
    <t>Plato_3, Plato_20, Plato_19</t>
  </si>
  <si>
    <t>Cliente_946</t>
  </si>
  <si>
    <t>Plato_16, Plato_17, Plato_12, Plato_20</t>
  </si>
  <si>
    <t>Cliente_614</t>
  </si>
  <si>
    <t>Plato_19, Plato_20, Plato_4</t>
  </si>
  <si>
    <t>Cliente_352</t>
  </si>
  <si>
    <t>Plato_20, Plato_19, Plato_10, Plato_2</t>
  </si>
  <si>
    <t>Cliente_784</t>
  </si>
  <si>
    <t>Plato_14, Plato_16, Plato_15, Plato_1</t>
  </si>
  <si>
    <t>Cliente_118</t>
  </si>
  <si>
    <t>Plato_13, Plato_7, Plato_11</t>
  </si>
  <si>
    <t>Cliente_61</t>
  </si>
  <si>
    <t>Plato_1, Plato_18</t>
  </si>
  <si>
    <t>Cliente_440</t>
  </si>
  <si>
    <t>Plato_2, Plato_14</t>
  </si>
  <si>
    <t>Cliente_258</t>
  </si>
  <si>
    <t>Plato_13, Plato_4</t>
  </si>
  <si>
    <t>Cliente_742</t>
  </si>
  <si>
    <t>Cliente_865</t>
  </si>
  <si>
    <t>Plato_10, Plato_18, Plato_15</t>
  </si>
  <si>
    <t>Cliente_79</t>
  </si>
  <si>
    <t>Plato_20, Plato_14</t>
  </si>
  <si>
    <t>Cliente_42</t>
  </si>
  <si>
    <t>Plato_2, Plato_4, Plato_7, Plato_10</t>
  </si>
  <si>
    <t>Cliente_374</t>
  </si>
  <si>
    <t>Plato_4, Plato_7, Plato_11</t>
  </si>
  <si>
    <t>Cliente_636</t>
  </si>
  <si>
    <t>Cliente_753</t>
  </si>
  <si>
    <t>Plato_9, Plato_11, Plato_3, Plato_13</t>
  </si>
  <si>
    <t>Cliente_632</t>
  </si>
  <si>
    <t>Plato_5, Plato_9, Plato_7</t>
  </si>
  <si>
    <t>Cliente_969</t>
  </si>
  <si>
    <t>Cliente_574</t>
  </si>
  <si>
    <t>Plato_1, Plato_2</t>
  </si>
  <si>
    <t>Cliente_292</t>
  </si>
  <si>
    <t>Plato_6, Plato_3, Plato_15</t>
  </si>
  <si>
    <t>Cliente_148</t>
  </si>
  <si>
    <t>Cliente_747</t>
  </si>
  <si>
    <t>Plato_16, Plato_19, Plato_3, Plato_15</t>
  </si>
  <si>
    <t>Cliente_501</t>
  </si>
  <si>
    <t>Cliente_733</t>
  </si>
  <si>
    <t>Plato_4, Plato_15, Plato_17</t>
  </si>
  <si>
    <t>Cliente_36</t>
  </si>
  <si>
    <t>Plato_20, Plato_12, Plato_10</t>
  </si>
  <si>
    <t>Plato_14, Plato_18, Plato_5</t>
  </si>
  <si>
    <t>Cliente_1000</t>
  </si>
  <si>
    <t>Cliente_607</t>
  </si>
  <si>
    <t>Plato_8, Plato_13, Plato_5, Plato_6</t>
  </si>
  <si>
    <t>Cliente_378</t>
  </si>
  <si>
    <t>Plato_9, Plato_7</t>
  </si>
  <si>
    <t>Cliente_612</t>
  </si>
  <si>
    <t>Cliente_452</t>
  </si>
  <si>
    <t>Plato_2, Plato_15, Plato_11</t>
  </si>
  <si>
    <t>Cliente_244</t>
  </si>
  <si>
    <t>Plato_12, Plato_15</t>
  </si>
  <si>
    <t>Cliente_840</t>
  </si>
  <si>
    <t>Plato_11, Plato_12, Plato_7</t>
  </si>
  <si>
    <t>Cliente_993</t>
  </si>
  <si>
    <t>Plato_10, Plato_3, Plato_18</t>
  </si>
  <si>
    <t>Cliente_29</t>
  </si>
  <si>
    <t>Plato_3, Plato_9, Plato_12</t>
  </si>
  <si>
    <t>Plato_2, Plato_17, Plato_12, Plato_9</t>
  </si>
  <si>
    <t>Plato_7, Plato_5, Plato_1</t>
  </si>
  <si>
    <t>Cliente_313</t>
  </si>
  <si>
    <t>Plato_17, Plato_1, Plato_5, Plato_8</t>
  </si>
  <si>
    <t>Cliente_520</t>
  </si>
  <si>
    <t>Plato_16, Plato_9</t>
  </si>
  <si>
    <t>Cliente_388</t>
  </si>
  <si>
    <t>Plato_13, Plato_18, Plato_4</t>
  </si>
  <si>
    <t>Cliente_384</t>
  </si>
  <si>
    <t>Plato_14, Plato_17</t>
  </si>
  <si>
    <t>Cliente_517</t>
  </si>
  <si>
    <t>Plato_3, Plato_6</t>
  </si>
  <si>
    <t>Cliente_711</t>
  </si>
  <si>
    <t>Cliente_651</t>
  </si>
  <si>
    <t>Plato_15, Plato_9, Plato_18</t>
  </si>
  <si>
    <t>Cliente_545</t>
  </si>
  <si>
    <t>Plato_9, Plato_4, Plato_3, Plato_16</t>
  </si>
  <si>
    <t>Cliente_116</t>
  </si>
  <si>
    <t>Plato_18, Plato_14, Plato_5</t>
  </si>
  <si>
    <t>Cliente_170</t>
  </si>
  <si>
    <t>Plato_9, Plato_10, Plato_6</t>
  </si>
  <si>
    <t>Cliente_92</t>
  </si>
  <si>
    <t>Plato_15, Plato_5, Plato_7, Plato_9</t>
  </si>
  <si>
    <t>Cliente_552</t>
  </si>
  <si>
    <t>Cliente_627</t>
  </si>
  <si>
    <t>Cliente_588</t>
  </si>
  <si>
    <t>Plato_2, Plato_9, Plato_4, Plato_5</t>
  </si>
  <si>
    <t>Plato_6, Plato_2, Plato_15</t>
  </si>
  <si>
    <t>Cliente_949</t>
  </si>
  <si>
    <t>Plato_15, Plato_8, Plato_19, Plato_18</t>
  </si>
  <si>
    <t>Cliente_863</t>
  </si>
  <si>
    <t>Cliente_140</t>
  </si>
  <si>
    <t>Plato_4, Plato_14, Plato_6, Plato_15</t>
  </si>
  <si>
    <t>Cliente_523</t>
  </si>
  <si>
    <t>Plato_10, Plato_19, Plato_4</t>
  </si>
  <si>
    <t>Cliente_916</t>
  </si>
  <si>
    <t>Plato_17, Plato_10</t>
  </si>
  <si>
    <t>Cliente_416</t>
  </si>
  <si>
    <t>Cliente_346</t>
  </si>
  <si>
    <t>Cliente_381</t>
  </si>
  <si>
    <t>Cliente_791</t>
  </si>
  <si>
    <t>Plato_3, Plato_1, Plato_11, Plato_9</t>
  </si>
  <si>
    <t>Cliente_697</t>
  </si>
  <si>
    <t>Plato_16, Plato_18, Plato_3</t>
  </si>
  <si>
    <t>Cliente_516</t>
  </si>
  <si>
    <t>Plato_16, Plato_8, Plato_7, Plato_2</t>
  </si>
  <si>
    <t>Cliente_541</t>
  </si>
  <si>
    <t>Cliente_830</t>
  </si>
  <si>
    <t>Plato_1, Plato_4, Plato_7, Plato_17</t>
  </si>
  <si>
    <t>Cliente_656</t>
  </si>
  <si>
    <t>Plato_12, Plato_3, Plato_9</t>
  </si>
  <si>
    <t>Cliente_486</t>
  </si>
  <si>
    <t>Plato_20, Plato_4, Plato_13</t>
  </si>
  <si>
    <t>Cliente_774</t>
  </si>
  <si>
    <t>Plato_14, Plato_19, Plato_13, Plato_8</t>
  </si>
  <si>
    <t>Cliente_26</t>
  </si>
  <si>
    <t>Plato_15, Plato_18, Plato_17, Plato_4</t>
  </si>
  <si>
    <t>Cliente_273</t>
  </si>
  <si>
    <t>Plato_7, Plato_15</t>
  </si>
  <si>
    <t>Cliente_798</t>
  </si>
  <si>
    <t>Plato_17, Plato_20, Plato_9</t>
  </si>
  <si>
    <t>Cliente_8</t>
  </si>
  <si>
    <t>Cliente_31</t>
  </si>
  <si>
    <t>Cliente_658</t>
  </si>
  <si>
    <t>Plato_17, Plato_12, Plato_10, Plato_2</t>
  </si>
  <si>
    <t>Cliente_773</t>
  </si>
  <si>
    <t>Cliente_158</t>
  </si>
  <si>
    <t>Plato_1, Plato_8, Plato_4</t>
  </si>
  <si>
    <t>Cliente_569</t>
  </si>
  <si>
    <t>Cliente_286</t>
  </si>
  <si>
    <t>Plato_7, Plato_14, Plato_20</t>
  </si>
  <si>
    <t>Cliente_199</t>
  </si>
  <si>
    <t>Cliente_712</t>
  </si>
  <si>
    <t>Plato_19, Plato_12, Plato_9, Plato_18</t>
  </si>
  <si>
    <t>Cliente_56</t>
  </si>
  <si>
    <t>Plato_5, Plato_2</t>
  </si>
  <si>
    <t>Cliente_670</t>
  </si>
  <si>
    <t>Cliente_909</t>
  </si>
  <si>
    <t>Plato_20, Plato_5</t>
  </si>
  <si>
    <t>Cliente_402</t>
  </si>
  <si>
    <t>Plato_9, Plato_18, Plato_3, Plato_10</t>
  </si>
  <si>
    <t>Cliente_709</t>
  </si>
  <si>
    <t>Plato_18, Plato_2, Plato_4, Plato_9</t>
  </si>
  <si>
    <t>Cliente_533</t>
  </si>
  <si>
    <t>Plato_5, Plato_11, Plato_3</t>
  </si>
  <si>
    <t>Cliente_953</t>
  </si>
  <si>
    <t>Plato_14, Plato_13</t>
  </si>
  <si>
    <t>Cliente_380</t>
  </si>
  <si>
    <t>Plato_11, Plato_7, Plato_20</t>
  </si>
  <si>
    <t>Cliente_964</t>
  </si>
  <si>
    <t>Plato_19, Plato_4</t>
  </si>
  <si>
    <t>Cliente_939</t>
  </si>
  <si>
    <t>Plato_6, Plato_17, Plato_3</t>
  </si>
  <si>
    <t>Cliente_536</t>
  </si>
  <si>
    <t>Cliente_5</t>
  </si>
  <si>
    <t>Plato_1, Plato_16, Plato_2, Plato_19</t>
  </si>
  <si>
    <t>Cliente_115</t>
  </si>
  <si>
    <t>Plato_12, Plato_10, Plato_19, Plato_8</t>
  </si>
  <si>
    <t>Cliente_580</t>
  </si>
  <si>
    <t>Plato_9, Plato_17, Plato_4, Plato_11</t>
  </si>
  <si>
    <t>Cliente_788</t>
  </si>
  <si>
    <t>Plato_19, Plato_7</t>
  </si>
  <si>
    <t>Cliente_892</t>
  </si>
  <si>
    <t>Cliente_406</t>
  </si>
  <si>
    <t>Cliente_295</t>
  </si>
  <si>
    <t>Plato_17, Plato_2, Plato_11, Plato_5</t>
  </si>
  <si>
    <t>Cliente_547</t>
  </si>
  <si>
    <t>Plato_5, Plato_19, Plato_15, Plato_7</t>
  </si>
  <si>
    <t>Cliente_156</t>
  </si>
  <si>
    <t>Plato_7, Plato_13</t>
  </si>
  <si>
    <t>Cliente_768</t>
  </si>
  <si>
    <t>Cliente_359</t>
  </si>
  <si>
    <t>Plato_12, Plato_18, Plato_17</t>
  </si>
  <si>
    <t>Cliente_131</t>
  </si>
  <si>
    <t>Cliente_485</t>
  </si>
  <si>
    <t>Plato_13, Plato_18, Plato_5</t>
  </si>
  <si>
    <t>Cliente_493</t>
  </si>
  <si>
    <t>Plato_3, Plato_9, Plato_19, Plato_2</t>
  </si>
  <si>
    <t>Cliente_282</t>
  </si>
  <si>
    <t>Plato_10, Plato_9</t>
  </si>
  <si>
    <t>Cliente_850</t>
  </si>
  <si>
    <t>Cliente_301</t>
  </si>
  <si>
    <t>Plato_6, Plato_15</t>
  </si>
  <si>
    <t>Cliente_124</t>
  </si>
  <si>
    <t>Plato_15, Plato_7</t>
  </si>
  <si>
    <t>Cliente_741</t>
  </si>
  <si>
    <t>Cliente_610</t>
  </si>
  <si>
    <t>Plato_7, Plato_10, Plato_13, Plato_12</t>
  </si>
  <si>
    <t>Cliente_681</t>
  </si>
  <si>
    <t>Plato_2, Plato_8, Plato_5, Plato_11</t>
  </si>
  <si>
    <t>Cliente_173</t>
  </si>
  <si>
    <t>Cliente_55</t>
  </si>
  <si>
    <t>Plato_9, Plato_2, Plato_3, Plato_6</t>
  </si>
  <si>
    <t>Cliente_653</t>
  </si>
  <si>
    <t>Cliente_628</t>
  </si>
  <si>
    <t>Cliente_715</t>
  </si>
  <si>
    <t>Plato_15, Plato_10, Plato_3, Plato_8</t>
  </si>
  <si>
    <t>Cliente_321</t>
  </si>
  <si>
    <t>Plato_16, Plato_6, Plato_3</t>
  </si>
  <si>
    <t>Plato_13, Plato_16</t>
  </si>
  <si>
    <t>Cliente_442</t>
  </si>
  <si>
    <t>Plato_6, Plato_15, Plato_17</t>
  </si>
  <si>
    <t>Cliente_752</t>
  </si>
  <si>
    <t>Plato_18, Plato_10, Plato_9, Plato_6</t>
  </si>
  <si>
    <t>Cliente_727</t>
  </si>
  <si>
    <t>Cliente_548</t>
  </si>
  <si>
    <t>Plato_18, Plato_10, Plato_7</t>
  </si>
  <si>
    <t>Plato_4, Plato_20, Plato_8, Plato_14</t>
  </si>
  <si>
    <t>Cliente_30</t>
  </si>
  <si>
    <t>Plato_1, Plato_9</t>
  </si>
  <si>
    <t>Cliente_412</t>
  </si>
  <si>
    <t>Cliente_646</t>
  </si>
  <si>
    <t>Plato_10, Plato_19, Plato_6, Plato_14</t>
  </si>
  <si>
    <t>Cliente_151</t>
  </si>
  <si>
    <t>Plato_11, Plato_2</t>
  </si>
  <si>
    <t>Cliente_318</t>
  </si>
  <si>
    <t>Plato_3, Plato_14, Plato_9, Plato_16</t>
  </si>
  <si>
    <t>Cliente_336</t>
  </si>
  <si>
    <t>Plato_18, Plato_6</t>
  </si>
  <si>
    <t>Cliente_560</t>
  </si>
  <si>
    <t>Cliente_367</t>
  </si>
  <si>
    <t>Plato_9, Plato_8, Plato_13, Plato_6</t>
  </si>
  <si>
    <t>Cliente_765</t>
  </si>
  <si>
    <t>Plato_12, Plato_1</t>
  </si>
  <si>
    <t>Cliente_679</t>
  </si>
  <si>
    <t>Cliente_512</t>
  </si>
  <si>
    <t>Plato_19, Plato_20, Plato_7, Plato_2</t>
  </si>
  <si>
    <t>Cliente_701</t>
  </si>
  <si>
    <t>Plato_17, Plato_13</t>
  </si>
  <si>
    <t>Cliente_331</t>
  </si>
  <si>
    <t>Cliente_83</t>
  </si>
  <si>
    <t>Plato_15, Plato_9</t>
  </si>
  <si>
    <t>Cliente_339</t>
  </si>
  <si>
    <t>Cliente_323</t>
  </si>
  <si>
    <t>Plato_10, Plato_8, Plato_17</t>
  </si>
  <si>
    <t>Cliente_678</t>
  </si>
  <si>
    <t>Plato_15, Plato_19, Plato_3</t>
  </si>
  <si>
    <t>Cliente_74</t>
  </si>
  <si>
    <t>Plato_14, Plato_18, Plato_1, Plato_10</t>
  </si>
  <si>
    <t>Cliente_146</t>
  </si>
  <si>
    <t>Plato_13, Plato_2, Plato_7, Plato_20</t>
  </si>
  <si>
    <t>Cliente_212</t>
  </si>
  <si>
    <t>Plato_13, Plato_4, Plato_1, Plato_3</t>
  </si>
  <si>
    <t>Plato_2, Plato_10, Plato_13, Plato_16</t>
  </si>
  <si>
    <t>Cliente_3</t>
  </si>
  <si>
    <t>Plato_6, Plato_2</t>
  </si>
  <si>
    <t>Cliente_176</t>
  </si>
  <si>
    <t>Plato_18, Plato_20, Plato_3</t>
  </si>
  <si>
    <t>Cliente_551</t>
  </si>
  <si>
    <t>Plato_18, Plato_2</t>
  </si>
  <si>
    <t>Cliente_240</t>
  </si>
  <si>
    <t>Plato_1, Plato_13, Plato_6</t>
  </si>
  <si>
    <t>Cliente_759</t>
  </si>
  <si>
    <t>Plato_12, Plato_6, Plato_14</t>
  </si>
  <si>
    <t>Cliente_959</t>
  </si>
  <si>
    <t>Cliente_744</t>
  </si>
  <si>
    <t>Plato_15, Plato_18, Plato_9</t>
  </si>
  <si>
    <t>Cliente_189</t>
  </si>
  <si>
    <t>Plato_14, Plato_16</t>
  </si>
  <si>
    <t>Cliente_576</t>
  </si>
  <si>
    <t>Cliente_474</t>
  </si>
  <si>
    <t>Cliente_990</t>
  </si>
  <si>
    <t>Plato_11, Plato_14</t>
  </si>
  <si>
    <t>Cliente_67</t>
  </si>
  <si>
    <t>Plato_3, Plato_13, Plato_6, Plato_9</t>
  </si>
  <si>
    <t>Plato_7, Plato_17, Plato_16, Plato_11</t>
  </si>
  <si>
    <t>Cliente_445</t>
  </si>
  <si>
    <t>Cliente_984</t>
  </si>
  <si>
    <t>Plato_1, Plato_8, Plato_19, Plato_16</t>
  </si>
  <si>
    <t>Plato_15, Plato_16, Plato_17</t>
  </si>
  <si>
    <t>Cliente_877</t>
  </si>
  <si>
    <t>Plato_13, Plato_18, Plato_17, Plato_11</t>
  </si>
  <si>
    <t>Cliente_494</t>
  </si>
  <si>
    <t>Plato_7, Plato_6, Plato_2, Plato_10</t>
  </si>
  <si>
    <t>Cliente_264</t>
  </si>
  <si>
    <t>Plato_2, Plato_7, Plato_17</t>
  </si>
  <si>
    <t>Cliente_142</t>
  </si>
  <si>
    <t>Plato_11, Plato_5, Plato_8, Plato_15</t>
  </si>
  <si>
    <t>Plato_14, Plato_2</t>
  </si>
  <si>
    <t>Cliente_599</t>
  </si>
  <si>
    <t>Cliente_856</t>
  </si>
  <si>
    <t>Plato_10, Plato_7</t>
  </si>
  <si>
    <t>Cliente_722</t>
  </si>
  <si>
    <t>Plato_17, Plato_14, Plato_4, Plato_15</t>
  </si>
  <si>
    <t>Cliente_935</t>
  </si>
  <si>
    <t>Cliente_961</t>
  </si>
  <si>
    <t>Plato_10, Plato_1, Plato_11</t>
  </si>
  <si>
    <t>Cliente_924</t>
  </si>
  <si>
    <t>Plato_20, Plato_12</t>
  </si>
  <si>
    <t>Cliente_579</t>
  </si>
  <si>
    <t>Plato_4, Plato_17, Plato_20, Plato_19</t>
  </si>
  <si>
    <t>Plato_6, Plato_7, Plato_8, Plato_17</t>
  </si>
  <si>
    <t>Cliente_567</t>
  </si>
  <si>
    <t>Plato_18, Plato_9, Plato_6, Plato_1</t>
  </si>
  <si>
    <t>Cliente_927</t>
  </si>
  <si>
    <t>Plato_5, Plato_4</t>
  </si>
  <si>
    <t>Cliente_539</t>
  </si>
  <si>
    <t>Cliente_872</t>
  </si>
  <si>
    <t>Plato_10, Plato_5, Plato_14, Plato_12</t>
  </si>
  <si>
    <t>Cliente_425</t>
  </si>
  <si>
    <t>Plato_1, Plato_10</t>
  </si>
  <si>
    <t>Cliente_700</t>
  </si>
  <si>
    <t>Plato_1, Plato_13, Plato_9</t>
  </si>
  <si>
    <t>Cliente_665</t>
  </si>
  <si>
    <t>Plato_17, Plato_10, Plato_18, Plato_16</t>
  </si>
  <si>
    <t>Cliente_978</t>
  </si>
  <si>
    <t>Cliente_577</t>
  </si>
  <si>
    <t>Cliente_429</t>
  </si>
  <si>
    <t>Cliente_811</t>
  </si>
  <si>
    <t>Plato_1, Plato_3, Plato_15, Plato_20</t>
  </si>
  <si>
    <t>Cliente_228</t>
  </si>
  <si>
    <t>Cliente_249</t>
  </si>
  <si>
    <t>Cliente_326</t>
  </si>
  <si>
    <t>Plato_5, Plato_17</t>
  </si>
  <si>
    <t>Plato_15, Plato_8, Plato_2, Plato_7</t>
  </si>
  <si>
    <t>Cliente_281</t>
  </si>
  <si>
    <t>Plato_8, Plato_15, Plato_2, Plato_1</t>
  </si>
  <si>
    <t>Cliente_686</t>
  </si>
  <si>
    <t>Plato_14, Plato_17, Plato_6, Plato_2</t>
  </si>
  <si>
    <t>Cliente_418</t>
  </si>
  <si>
    <t>Plato_7, Plato_1</t>
  </si>
  <si>
    <t>Cliente_397</t>
  </si>
  <si>
    <t>Plato_15, Plato_16, Plato_2</t>
  </si>
  <si>
    <t>Cliente_477</t>
  </si>
  <si>
    <t>Plato_7, Plato_5</t>
  </si>
  <si>
    <t>Cliente_300</t>
  </si>
  <si>
    <t>Plato_19, Plato_20, Plato_18</t>
  </si>
  <si>
    <t>Cliente_928</t>
  </si>
  <si>
    <t>Cliente_132</t>
  </si>
  <si>
    <t>Plato_7, Plato_8</t>
  </si>
  <si>
    <t>Plato_15, Plato_5, Plato_1</t>
  </si>
  <si>
    <t>Cliente_53</t>
  </si>
  <si>
    <t>Plato_10, Plato_12</t>
  </si>
  <si>
    <t>Plato_11, Plato_17, Plato_10</t>
  </si>
  <si>
    <t>Cliente_673</t>
  </si>
  <si>
    <t>Plato_5, Plato_10</t>
  </si>
  <si>
    <t>Cliente_243</t>
  </si>
  <si>
    <t>Plato_17, Plato_7</t>
  </si>
  <si>
    <t>Plato_20, Plato_8, Plato_4, Plato_16</t>
  </si>
  <si>
    <t>Cliente_730</t>
  </si>
  <si>
    <t>Plato_7, Plato_14</t>
  </si>
  <si>
    <t>Cliente_617</t>
  </si>
  <si>
    <t>Cliente_827</t>
  </si>
  <si>
    <t>Plato_4, Plato_3</t>
  </si>
  <si>
    <t>Cliente_184</t>
  </si>
  <si>
    <t>Cliente_345</t>
  </si>
  <si>
    <t>Plato_3, Plato_6, Plato_12, Plato_11</t>
  </si>
  <si>
    <t>Cliente_277</t>
  </si>
  <si>
    <t>Plato_15, Plato_14, Plato_2</t>
  </si>
  <si>
    <t>Cliente_981</t>
  </si>
  <si>
    <t>Plato_7, Plato_12</t>
  </si>
  <si>
    <t>Cliente_24</t>
  </si>
  <si>
    <t>Plato_3, Plato_10</t>
  </si>
  <si>
    <t>Cliente_463</t>
  </si>
  <si>
    <t>Plato_18, Plato_1, Plato_8, Plato_17</t>
  </si>
  <si>
    <t>Cliente_746</t>
  </si>
  <si>
    <t>Cliente_409</t>
  </si>
  <si>
    <t>Plato_16, Plato_2, Plato_19</t>
  </si>
  <si>
    <t>Plato_17, Plato_19, Plato_4, Plato_18</t>
  </si>
  <si>
    <t>Cliente_729</t>
  </si>
  <si>
    <t>Plato_15, Plato_2, Plato_17, Plato_13</t>
  </si>
  <si>
    <t>Cliente_565</t>
  </si>
  <si>
    <t>Plato_14, Plato_19</t>
  </si>
  <si>
    <t>Plato_9, Plato_4, Plato_13</t>
  </si>
  <si>
    <t>Cliente_195</t>
  </si>
  <si>
    <t>Plato_6, Plato_19, Plato_5</t>
  </si>
  <si>
    <t>Cliente_211</t>
  </si>
  <si>
    <t>Plato_3, Plato_19, Plato_7, Plato_4</t>
  </si>
  <si>
    <t>Plato_20, Plato_4, Plato_10, Plato_2</t>
  </si>
  <si>
    <t>Cliente_385</t>
  </si>
  <si>
    <t>Plato_17, Plato_10, Plato_9, Plato_3</t>
  </si>
  <si>
    <t>Cliente_986</t>
  </si>
  <si>
    <t>Plato_3, Plato_20, Plato_10, Plato_7</t>
  </si>
  <si>
    <t>Cliente_994</t>
  </si>
  <si>
    <t>Plato_15, Plato_13, Plato_20, Plato_17</t>
  </si>
  <si>
    <t>Cliente_648</t>
  </si>
  <si>
    <t>Plato_8, Plato_14</t>
  </si>
  <si>
    <t>Cliente_702</t>
  </si>
  <si>
    <t>Cliente_846</t>
  </si>
  <si>
    <t>Plato_18, Plato_8, Plato_17, Plato_16</t>
  </si>
  <si>
    <t>Cliente_620</t>
  </si>
  <si>
    <t>Plato_20, Plato_17, Plato_8</t>
  </si>
  <si>
    <t>Cliente_672</t>
  </si>
  <si>
    <t>Plato_10, Plato_2</t>
  </si>
  <si>
    <t>Cliente_735</t>
  </si>
  <si>
    <t>Plato_7, Plato_9</t>
  </si>
  <si>
    <t>Cliente_268</t>
  </si>
  <si>
    <t>Plato_15, Plato_8</t>
  </si>
  <si>
    <t>Plato_12, Plato_17, Plato_19, Plato_7</t>
  </si>
  <si>
    <t>Cliente_161</t>
  </si>
  <si>
    <t>Cliente_600</t>
  </si>
  <si>
    <t>Plato_1, Plato_16, Plato_9, Plato_13</t>
  </si>
  <si>
    <t>Cliente_654</t>
  </si>
  <si>
    <t>Plato_4, Plato_13, Plato_6, Plato_20</t>
  </si>
  <si>
    <t>Plato_5, Plato_18, Plato_15</t>
  </si>
  <si>
    <t>Cliente_269</t>
  </si>
  <si>
    <t>Cliente_12</t>
  </si>
  <si>
    <t>Plato_15, Plato_8, Plato_20, Plato_17</t>
  </si>
  <si>
    <t>Cliente_294</t>
  </si>
  <si>
    <t>Plato_13, Plato_5, Plato_18</t>
  </si>
  <si>
    <t>Cliente_659</t>
  </si>
  <si>
    <t>Plato_16, Plato_5, Plato_14</t>
  </si>
  <si>
    <t>Cliente_47</t>
  </si>
  <si>
    <t>Plato_15, Plato_13</t>
  </si>
  <si>
    <t>Cliente_544</t>
  </si>
  <si>
    <t>Plato_5, Plato_9, Plato_7, Plato_4</t>
  </si>
  <si>
    <t>Cliente_633</t>
  </si>
  <si>
    <t>Plato_2, Plato_6, Plato_10</t>
  </si>
  <si>
    <t>Cliente_154</t>
  </si>
  <si>
    <t>Plato_13, Plato_17, Plato_8, Plato_15</t>
  </si>
  <si>
    <t>Cliente_489</t>
  </si>
  <si>
    <t>Plato_8, Plato_4, Plato_16</t>
  </si>
  <si>
    <t>Plato_18, Plato_4, Plato_6</t>
  </si>
  <si>
    <t>Cliente_350</t>
  </si>
  <si>
    <t>Cliente_797</t>
  </si>
  <si>
    <t>Plato_13, Plato_20, Plato_17, Plato_14</t>
  </si>
  <si>
    <t>Cliente_436</t>
  </si>
  <si>
    <t>Plato_1, Plato_16, Plato_14, Plato_13</t>
  </si>
  <si>
    <t>Cliente_597</t>
  </si>
  <si>
    <t>Plato_12, Plato_8, Plato_7, Plato_1</t>
  </si>
  <si>
    <t>Cliente_823</t>
  </si>
  <si>
    <t>Cliente_690</t>
  </si>
  <si>
    <t>Cliente_216</t>
  </si>
  <si>
    <t>Plato_13, Plato_14, Plato_7, Plato_2</t>
  </si>
  <si>
    <t>Cliente_546</t>
  </si>
  <si>
    <t>Plato_2, Plato_16</t>
  </si>
  <si>
    <t>Cliente_524</t>
  </si>
  <si>
    <t>Plato_13, Plato_12, Plato_10</t>
  </si>
  <si>
    <t>Cliente_193</t>
  </si>
  <si>
    <t>Plato_7, Plato_16</t>
  </si>
  <si>
    <t>Cliente_794</t>
  </si>
  <si>
    <t>Plato_18, Plato_13, Plato_15, Plato_3</t>
  </si>
  <si>
    <t>Cliente_602</t>
  </si>
  <si>
    <t>Plato_9, Plato_14</t>
  </si>
  <si>
    <t>Cliente_296</t>
  </si>
  <si>
    <t>Plato_20, Plato_16</t>
  </si>
  <si>
    <t>Cliente_568</t>
  </si>
  <si>
    <t>Plato_16, Plato_5, Plato_8</t>
  </si>
  <si>
    <t>Cliente_897</t>
  </si>
  <si>
    <t>Cliente_816</t>
  </si>
  <si>
    <t>Plato_18, Plato_14</t>
  </si>
  <si>
    <t>Cliente_221</t>
  </si>
  <si>
    <t>Plato_8, Plato_17, Plato_15, Plato_5</t>
  </si>
  <si>
    <t>Cliente_755</t>
  </si>
  <si>
    <t>Cliente_289</t>
  </si>
  <si>
    <t>Cliente_476</t>
  </si>
  <si>
    <t>Cliente_940</t>
  </si>
  <si>
    <t>Cliente_707</t>
  </si>
  <si>
    <t>Plato_2, Plato_12, Plato_8</t>
  </si>
  <si>
    <t>Cliente_644</t>
  </si>
  <si>
    <t>Cliente_619</t>
  </si>
  <si>
    <t>Cliente_833</t>
  </si>
  <si>
    <t>Plato_5, Plato_2, Plato_8, Plato_18</t>
  </si>
  <si>
    <t>Cliente_899</t>
  </si>
  <si>
    <t>Plato_12, Plato_15, Plato_4, Plato_7</t>
  </si>
  <si>
    <t>Cliente_498</t>
  </si>
  <si>
    <t>Cliente_470</t>
  </si>
  <si>
    <t>Plato_1, Plato_3, Plato_6, Plato_5</t>
  </si>
  <si>
    <t>Plato_10, Plato_4, Plato_3</t>
  </si>
  <si>
    <t>Plato_5, Plato_16, Plato_9, Plato_10</t>
  </si>
  <si>
    <t>Cliente_191</t>
  </si>
  <si>
    <t>Plato_13, Plato_2, Plato_10, Plato_15</t>
  </si>
  <si>
    <t>Cliente_183</t>
  </si>
  <si>
    <t>Plato_3, Plato_7, Plato_4</t>
  </si>
  <si>
    <t>Cliente_499</t>
  </si>
  <si>
    <t>Plato_2, Plato_7, Plato_19, Plato_11</t>
  </si>
  <si>
    <t>Cliente_495</t>
  </si>
  <si>
    <t>Plato_16, Plato_5, Plato_1, Plato_9</t>
  </si>
  <si>
    <t>Cliente_54</t>
  </si>
  <si>
    <t>Cliente_923</t>
  </si>
  <si>
    <t>Plato_6, Plato_8, Plato_20</t>
  </si>
  <si>
    <t>Cliente_453</t>
  </si>
  <si>
    <t>Plato_10, Plato_9, Plato_3</t>
  </si>
  <si>
    <t>Cliente_14</t>
  </si>
  <si>
    <t>Plato_11, Plato_7</t>
  </si>
  <si>
    <t>Cliente_611</t>
  </si>
  <si>
    <t>Plato_17, Plato_14, Plato_16, Plato_10</t>
  </si>
  <si>
    <t>Cliente_666</t>
  </si>
  <si>
    <t>Cliente_505</t>
  </si>
  <si>
    <t>Plato_17, Plato_19, Plato_16, Plato_14</t>
  </si>
  <si>
    <t>Cliente_858</t>
  </si>
  <si>
    <t>Cliente_882</t>
  </si>
  <si>
    <t>Plato_13, Plato_8, Plato_5, Plato_3</t>
  </si>
  <si>
    <t>Cliente_275</t>
  </si>
  <si>
    <t>Cliente_871</t>
  </si>
  <si>
    <t>Cliente_841</t>
  </si>
  <si>
    <t>Plato_18, Plato_15</t>
  </si>
  <si>
    <t>Cliente_789</t>
  </si>
  <si>
    <t>Plato_2, Plato_12</t>
  </si>
  <si>
    <t>Plato_11, Plato_12</t>
  </si>
  <si>
    <t>Cliente_141</t>
  </si>
  <si>
    <t>Plato_10, Plato_11</t>
  </si>
  <si>
    <t>Cliente_992</t>
  </si>
  <si>
    <t>Cliente_622</t>
  </si>
  <si>
    <t>Plato_4, Plato_12, Plato_6</t>
  </si>
  <si>
    <t>Cliente_508</t>
  </si>
  <si>
    <t>Cliente_676</t>
  </si>
  <si>
    <t>Plato_17, Plato_19, Plato_9, Plato_11</t>
  </si>
  <si>
    <t>Cliente_667</t>
  </si>
  <si>
    <t>Plato_5, Plato_10, Plato_13</t>
  </si>
  <si>
    <t>Cliente_609</t>
  </si>
  <si>
    <t>Cliente_471</t>
  </si>
  <si>
    <t>Cliente_196</t>
  </si>
  <si>
    <t>Plato_12, Plato_8, Plato_13, Plato_5</t>
  </si>
  <si>
    <t>Cliente_563</t>
  </si>
  <si>
    <t>Cliente_991</t>
  </si>
  <si>
    <t>Plato_3, Plato_13</t>
  </si>
  <si>
    <t>Plato_6, Plato_17</t>
  </si>
  <si>
    <t>Cliente_330</t>
  </si>
  <si>
    <t>Plato_16, Plato_11</t>
  </si>
  <si>
    <t>Cliente_943</t>
  </si>
  <si>
    <t>Plato_11, Plato_19</t>
  </si>
  <si>
    <t>Cliente_285</t>
  </si>
  <si>
    <t>Plato_20, Plato_16, Plato_17</t>
  </si>
  <si>
    <t>Cliente_905</t>
  </si>
  <si>
    <t>Plato_1, Plato_12, Plato_5</t>
  </si>
  <si>
    <t>Cliente_543</t>
  </si>
  <si>
    <t>Plato_5, Plato_4, Plato_15, Plato_7</t>
  </si>
  <si>
    <t>Plato_13, Plato_3, Plato_20</t>
  </si>
  <si>
    <t>Cliente_239</t>
  </si>
  <si>
    <t>Plato_10, Plato_20, Plato_3</t>
  </si>
  <si>
    <t>Plato_3, Plato_8, Plato_1</t>
  </si>
  <si>
    <t>Cliente_315</t>
  </si>
  <si>
    <t>Plato_1, Plato_7, Plato_18</t>
  </si>
  <si>
    <t>Cliente_166</t>
  </si>
  <si>
    <t>Plato_13, Plato_20, Plato_16, Plato_7</t>
  </si>
  <si>
    <t>Cliente_157</t>
  </si>
  <si>
    <t>Plato_3, Plato_19</t>
  </si>
  <si>
    <t>Plato_20, Plato_4, Plato_6</t>
  </si>
  <si>
    <t>Cliente_912</t>
  </si>
  <si>
    <t>Cliente_736</t>
  </si>
  <si>
    <t>Cliente_328</t>
  </si>
  <si>
    <t>Cliente_919</t>
  </si>
  <si>
    <t>Plato_6, Plato_18, Plato_19</t>
  </si>
  <si>
    <t>Cliente_958</t>
  </si>
  <si>
    <t>Cliente_395</t>
  </si>
  <si>
    <t>Plato_9, Plato_20, Plato_12, Plato_6</t>
  </si>
  <si>
    <t>Cliente_287</t>
  </si>
  <si>
    <t>Plato_1, Plato_17</t>
  </si>
  <si>
    <t>Cliente_479</t>
  </si>
  <si>
    <t>Plato_18, Plato_11</t>
  </si>
  <si>
    <t>Plato_18, Plato_3, Plato_1, Plato_15</t>
  </si>
  <si>
    <t>Cliente_160</t>
  </si>
  <si>
    <t>Plato_17, Plato_4</t>
  </si>
  <si>
    <t>Cliente_109</t>
  </si>
  <si>
    <t>Plato_10, Plato_19</t>
  </si>
  <si>
    <t>Plato_16, Plato_15</t>
  </si>
  <si>
    <t>Cliente_342</t>
  </si>
  <si>
    <t>Plato_5, Plato_6</t>
  </si>
  <si>
    <t>Cliente_332</t>
  </si>
  <si>
    <t>Cliente_689</t>
  </si>
  <si>
    <t>Plato_11, Plato_16, Plato_1, Plato_19</t>
  </si>
  <si>
    <t>Plato_1, Plato_8, Plato_14, Plato_12</t>
  </si>
  <si>
    <t>Cliente_518</t>
  </si>
  <si>
    <t>Plato_20, Plato_14, Plato_1, Plato_17</t>
  </si>
  <si>
    <t>Cliente_348</t>
  </si>
  <si>
    <t>Cliente_259</t>
  </si>
  <si>
    <t>Cliente_869</t>
  </si>
  <si>
    <t>Plato_3, Plato_13, Plato_16</t>
  </si>
  <si>
    <t>Plato_2, Plato_7</t>
  </si>
  <si>
    <t>Cliente_842</t>
  </si>
  <si>
    <t>Plato_10, Plato_5</t>
  </si>
  <si>
    <t>Cliente_349</t>
  </si>
  <si>
    <t>Plato_10, Plato_13, Plato_2</t>
  </si>
  <si>
    <t>Cliente_316</t>
  </si>
  <si>
    <t>Cliente_732</t>
  </si>
  <si>
    <t>Cliente_807</t>
  </si>
  <si>
    <t>Plato_11, Plato_10</t>
  </si>
  <si>
    <t>Cliente_900</t>
  </si>
  <si>
    <t>Plato_14, Plato_12</t>
  </si>
  <si>
    <t>Cliente_143</t>
  </si>
  <si>
    <t>Cliente_405</t>
  </si>
  <si>
    <t>Plato_18, Plato_1, Plato_19</t>
  </si>
  <si>
    <t>Plato_14, Plato_15, Plato_10, Plato_16</t>
  </si>
  <si>
    <t>Plato_14, Plato_7</t>
  </si>
  <si>
    <t>Cliente_473</t>
  </si>
  <si>
    <t>Cliente_404</t>
  </si>
  <si>
    <t>Plato_3, Plato_12, Plato_16</t>
  </si>
  <si>
    <t>Plato_12, Plato_11</t>
  </si>
  <si>
    <t>Cliente_717</t>
  </si>
  <si>
    <t>Cliente_783</t>
  </si>
  <si>
    <t>Plato_4, Plato_19</t>
  </si>
  <si>
    <t>Plato_8, Plato_14, Plato_18</t>
  </si>
  <si>
    <t>Cliente_589</t>
  </si>
  <si>
    <t>Plato_17, Plato_5, Plato_13</t>
  </si>
  <si>
    <t>Cliente_284</t>
  </si>
  <si>
    <t>Plato_6, Plato_12, Plato_19, Plato_1</t>
  </si>
  <si>
    <t>Cliente_207</t>
  </si>
  <si>
    <t>Plato_20, Plato_18</t>
  </si>
  <si>
    <t>Cliente_531</t>
  </si>
  <si>
    <t>Cliente_420</t>
  </si>
  <si>
    <t>Plato_16, Plato_18, Plato_11, Plato_5</t>
  </si>
  <si>
    <t>Cliente_989</t>
  </si>
  <si>
    <t>Plato_16, Plato_10, Plato_1, Plato_7</t>
  </si>
  <si>
    <t>Cliente_421</t>
  </si>
  <si>
    <t>Plato_8, Plato_9</t>
  </si>
  <si>
    <t>Cliente_194</t>
  </si>
  <si>
    <t>Plato_10, Plato_6, Plato_5</t>
  </si>
  <si>
    <t>Cliente_876</t>
  </si>
  <si>
    <t>Plato_1, Plato_14</t>
  </si>
  <si>
    <t>Cliente_365</t>
  </si>
  <si>
    <t>Plato_5, Plato_2, Plato_16</t>
  </si>
  <si>
    <t>Cliente_185</t>
  </si>
  <si>
    <t>Plato_11, Plato_5</t>
  </si>
  <si>
    <t>Cliente_558</t>
  </si>
  <si>
    <t>Plato_12, Plato_3, Plato_16</t>
  </si>
  <si>
    <t>Cliente_535</t>
  </si>
  <si>
    <t>Plato_8, Plato_15</t>
  </si>
  <si>
    <t>Cliente_18</t>
  </si>
  <si>
    <t>Plato_7, Plato_4</t>
  </si>
  <si>
    <t>Cliente_696</t>
  </si>
  <si>
    <t>Cliente_704</t>
  </si>
  <si>
    <t>Plato_8, Plato_5</t>
  </si>
  <si>
    <t>Cliente_720</t>
  </si>
  <si>
    <t>Plato_5, Plato_8</t>
  </si>
  <si>
    <t>Cliente_624</t>
  </si>
  <si>
    <t>Plato_18, Plato_9, Plato_17, Plato_16</t>
  </si>
  <si>
    <t>Plato_7, Plato_18</t>
  </si>
  <si>
    <t>Cliente_434</t>
  </si>
  <si>
    <t>Plato_7, Plato_18, Plato_15, Plato_20</t>
  </si>
  <si>
    <t>Cliente_149</t>
  </si>
  <si>
    <t>Plato_18, Plato_14, Plato_7, Plato_13</t>
  </si>
  <si>
    <t>Plato_2, Plato_9</t>
  </si>
  <si>
    <t>Plato_4, Plato_18</t>
  </si>
  <si>
    <t>Cliente_125</t>
  </si>
  <si>
    <t>Plato_8, Plato_6</t>
  </si>
  <si>
    <t>Cliente_618</t>
  </si>
  <si>
    <t>Cliente_527</t>
  </si>
  <si>
    <t>Cliente_71</t>
  </si>
  <si>
    <t>Plato_7, Plato_19</t>
  </si>
  <si>
    <t>Cliente_437</t>
  </si>
  <si>
    <t>Plato_19, Plato_3, Plato_18, Plato_7</t>
  </si>
  <si>
    <t>Plato_18, Plato_17, Plato_5</t>
  </si>
  <si>
    <t>Cliente_719</t>
  </si>
  <si>
    <t>Plato_4, Plato_14, Plato_17</t>
  </si>
  <si>
    <t>Cliente_354</t>
  </si>
  <si>
    <t>Plato_10, Plato_15, Plato_18</t>
  </si>
  <si>
    <t>Plato_9, Plato_2</t>
  </si>
  <si>
    <t>Cliente_363</t>
  </si>
  <si>
    <t>Plato_11, Plato_13, Plato_7</t>
  </si>
  <si>
    <t>Cliente_778</t>
  </si>
  <si>
    <t>Plato_20, Plato_6, Plato_16, Plato_11</t>
  </si>
  <si>
    <t>Plato_11, Plato_18, Plato_12, Plato_17</t>
  </si>
  <si>
    <t>Plato_2, Plato_20</t>
  </si>
  <si>
    <t>Plato_10, Plato_2, Plato_1</t>
  </si>
  <si>
    <t>Plato_6, Plato_5</t>
  </si>
  <si>
    <t>Cliente_637</t>
  </si>
  <si>
    <t>Plato_20, Plato_13, Plato_16</t>
  </si>
  <si>
    <t>Plato_5, Plato_4, Plato_11</t>
  </si>
  <si>
    <t>Cliente_948</t>
  </si>
  <si>
    <t>Cliente_172</t>
  </si>
  <si>
    <t>Cliente_70</t>
  </si>
  <si>
    <t>Plato_20, Plato_1</t>
  </si>
  <si>
    <t>Cliente_835</t>
  </si>
  <si>
    <t>Plato_18, Plato_19</t>
  </si>
  <si>
    <t>Cliente_821</t>
  </si>
  <si>
    <t>Cliente_509</t>
  </si>
  <si>
    <t>Cliente_951</t>
  </si>
  <si>
    <t>Plato_14, Plato_18</t>
  </si>
  <si>
    <t>Cliente_819</t>
  </si>
  <si>
    <t>Plato_10, Plato_12, Plato_3, Plato_15</t>
  </si>
  <si>
    <t>Cliente_334</t>
  </si>
  <si>
    <t>Plato_12, Plato_14, Plato_3</t>
  </si>
  <si>
    <t>Plato_7, Plato_12, Plato_5</t>
  </si>
  <si>
    <t>Cliente_787</t>
  </si>
  <si>
    <t>Plato_6, Plato_20, Plato_5</t>
  </si>
  <si>
    <t>Cliente_616</t>
  </si>
  <si>
    <t>Plato_9, Plato_18, Plato_17, Plato_2</t>
  </si>
  <si>
    <t>Cliente_422</t>
  </si>
  <si>
    <t>Plato_1, Plato_9, Plato_18</t>
  </si>
  <si>
    <t>Cliente_930</t>
  </si>
  <si>
    <t>Cliente_218</t>
  </si>
  <si>
    <t>Plato_14, Plato_8, Plato_17</t>
  </si>
  <si>
    <t>Cliente_257</t>
  </si>
  <si>
    <t>Cliente_112</t>
  </si>
  <si>
    <t>Cliente_95</t>
  </si>
  <si>
    <t>Plato_3, Plato_20, Plato_4</t>
  </si>
  <si>
    <t>Cliente_866</t>
  </si>
  <si>
    <t>Plato_18, Plato_19, Plato_14, Plato_16</t>
  </si>
  <si>
    <t>Cliente_232</t>
  </si>
  <si>
    <t>Plato_4, Plato_16, Plato_1</t>
  </si>
  <si>
    <t>Plato_13, Plato_20, Plato_4, Plato_9</t>
  </si>
  <si>
    <t>Plato_13, Plato_10, Plato_15</t>
  </si>
  <si>
    <t>Cliente_113</t>
  </si>
  <si>
    <t>Plato_7, Plato_9, Plato_8</t>
  </si>
  <si>
    <t>Plato_20, Plato_9, Plato_7, Plato_13</t>
  </si>
  <si>
    <t>Cliente_785</t>
  </si>
  <si>
    <t>Plato_4, Plato_9, Plato_14, Plato_2</t>
  </si>
  <si>
    <t>Plato_2, Plato_14, Plato_11, Plato_16</t>
  </si>
  <si>
    <t>Cliente_554</t>
  </si>
  <si>
    <t>Plato_2, Plato_6, Plato_9, Plato_4</t>
  </si>
  <si>
    <t>Cliente_320</t>
  </si>
  <si>
    <t>Plato_4, Plato_8</t>
  </si>
  <si>
    <t>Plato_12, Plato_11, Plato_9, Plato_14</t>
  </si>
  <si>
    <t>Plato_18, Plato_10, Plato_6</t>
  </si>
  <si>
    <t>Cliente_996</t>
  </si>
  <si>
    <t>Plato_16, Plato_6, Plato_15</t>
  </si>
  <si>
    <t>Cliente_392</t>
  </si>
  <si>
    <t>Cliente_615</t>
  </si>
  <si>
    <t>Plato_11, Plato_17</t>
  </si>
  <si>
    <t>Cliente_968</t>
  </si>
  <si>
    <t>Plato_15, Plato_16</t>
  </si>
  <si>
    <t>Cliente_206</t>
  </si>
  <si>
    <t>Plato_17, Plato_11, Plato_8</t>
  </si>
  <si>
    <t>Cliente_669</t>
  </si>
  <si>
    <t>Plato_18, Plato_17</t>
  </si>
  <si>
    <t>Plato_1, Plato_8, Plato_18</t>
  </si>
  <si>
    <t>Plato_2, Plato_7, Plato_3</t>
  </si>
  <si>
    <t>Cliente_705</t>
  </si>
  <si>
    <t>Plato_2, Plato_3, Plato_4, Plato_13</t>
  </si>
  <si>
    <t>Cliente_462</t>
  </si>
  <si>
    <t>Plato_20, Plato_13, Plato_3</t>
  </si>
  <si>
    <t>Cliente_809</t>
  </si>
  <si>
    <t>Plato_2, Plato_1, Plato_5, Plato_12</t>
  </si>
  <si>
    <t>Cliente_21</t>
  </si>
  <si>
    <t>Plato_14, Plato_20</t>
  </si>
  <si>
    <t>Cliente_110</t>
  </si>
  <si>
    <t>Plato_15, Plato_13, Plato_1</t>
  </si>
  <si>
    <t>Plato_15, Plato_1, Plato_11</t>
  </si>
  <si>
    <t>Plato_4, Plato_1</t>
  </si>
  <si>
    <t>Plato_4, Plato_14</t>
  </si>
  <si>
    <t>Cliente_454</t>
  </si>
  <si>
    <t>Plato_20, Plato_9, Plato_7, Plato_17</t>
  </si>
  <si>
    <t>Cliente_825</t>
  </si>
  <si>
    <t>Plato_19, Plato_20, Plato_3</t>
  </si>
  <si>
    <t>Cliente_134</t>
  </si>
  <si>
    <t>Plato_15, Plato_4, Plato_11, Plato_8</t>
  </si>
  <si>
    <t>Plato_16, Plato_11, Plato_18, Plato_13</t>
  </si>
  <si>
    <t>Cliente_555</t>
  </si>
  <si>
    <t>Plato_18, Plato_13</t>
  </si>
  <si>
    <t>Cliente_887</t>
  </si>
  <si>
    <t>Cliente_913</t>
  </si>
  <si>
    <t>Plato_2, Plato_5</t>
  </si>
  <si>
    <t>Cliente_41</t>
  </si>
  <si>
    <t>Plato_13, Plato_18</t>
  </si>
  <si>
    <t>Cliente_738</t>
  </si>
  <si>
    <t>Plato_10, Plato_19, Plato_4, Plato_13</t>
  </si>
  <si>
    <t>Cliente_280</t>
  </si>
  <si>
    <t>Plato_11, Plato_17, Plato_19</t>
  </si>
  <si>
    <t>Cliente_117</t>
  </si>
  <si>
    <t>Plato_4, Plato_5</t>
  </si>
  <si>
    <t>Cliente_988</t>
  </si>
  <si>
    <t>Cliente_372</t>
  </si>
  <si>
    <t>Plato_12, Plato_4, Plato_7, Plato_20</t>
  </si>
  <si>
    <t>Cliente_283</t>
  </si>
  <si>
    <t>Plato_13, Plato_17, Plato_16</t>
  </si>
  <si>
    <t>Plato_15, Plato_8, Plato_4, Plato_1</t>
  </si>
  <si>
    <t>Cliente_857</t>
  </si>
  <si>
    <t>Cliente_208</t>
  </si>
  <si>
    <t>Plato_10, Plato_1</t>
  </si>
  <si>
    <t>Cliente_443</t>
  </si>
  <si>
    <t>Plato_14, Plato_18, Plato_13, Plato_15</t>
  </si>
  <si>
    <t>Plato_18, Plato_3</t>
  </si>
  <si>
    <t>Cliente_138</t>
  </si>
  <si>
    <t>Cliente_177</t>
  </si>
  <si>
    <t>Plato_5, Plato_1</t>
  </si>
  <si>
    <t>Cliente_832</t>
  </si>
  <si>
    <t>Plato_20, Plato_17, Plato_11, Plato_19</t>
  </si>
  <si>
    <t>Cliente_480</t>
  </si>
  <si>
    <t>Plato_11, Plato_5, Plato_3</t>
  </si>
  <si>
    <t>Plato_13, Plato_2</t>
  </si>
  <si>
    <t>Cliente_351</t>
  </si>
  <si>
    <t>Plato_14, Plato_7, Plato_15, Plato_1</t>
  </si>
  <si>
    <t>Plato_16, Plato_4, Plato_20, Plato_7</t>
  </si>
  <si>
    <t>Cliente_344</t>
  </si>
  <si>
    <t>Plato_10, Plato_15, Plato_17</t>
  </si>
  <si>
    <t>Cliente_564</t>
  </si>
  <si>
    <t>Plato_18, Plato_17, Plato_8</t>
  </si>
  <si>
    <t>Cliente_782</t>
  </si>
  <si>
    <t>Plato_20, Plato_16, Plato_14, Plato_8</t>
  </si>
  <si>
    <t>Cliente_165</t>
  </si>
  <si>
    <t>Plato_8, Plato_5, Plato_2, Plato_20</t>
  </si>
  <si>
    <t>Cliente_608</t>
  </si>
  <si>
    <t>Plato_3, Plato_20, Plato_8, Plato_2</t>
  </si>
  <si>
    <t>Plato_1, Plato_6, Plato_10</t>
  </si>
  <si>
    <t>Cliente_657</t>
  </si>
  <si>
    <t>Plato_10, Plato_4</t>
  </si>
  <si>
    <t>Cliente_224</t>
  </si>
  <si>
    <t>Plato_13, Plato_19</t>
  </si>
  <si>
    <t>Cliente_680</t>
  </si>
  <si>
    <t>Plato_6, Plato_19, Plato_16, Plato_3</t>
  </si>
  <si>
    <t>Plato_12, Plato_14, Plato_4, Plato_8</t>
  </si>
  <si>
    <t>Cliente_513</t>
  </si>
  <si>
    <t>Plato_17, Plato_14, Plato_1, Plato_15</t>
  </si>
  <si>
    <t>Cliente_973</t>
  </si>
  <si>
    <t>Plato_15, Plato_17, Plato_4, Plato_19</t>
  </si>
  <si>
    <t>Plato_6, Plato_10</t>
  </si>
  <si>
    <t>Cliente_592</t>
  </si>
  <si>
    <t>Cliente_575</t>
  </si>
  <si>
    <t>Plato_17, Plato_16</t>
  </si>
  <si>
    <t>Plato_5, Plato_8, Plato_1, Plato_15</t>
  </si>
  <si>
    <t>Plato_19, Plato_7, Plato_13</t>
  </si>
  <si>
    <t>Cliente_511</t>
  </si>
  <si>
    <t>Plato_4, Plato_20, Plato_13</t>
  </si>
  <si>
    <t>Cliente_772</t>
  </si>
  <si>
    <t>Plato_2, Plato_7, Plato_9</t>
  </si>
  <si>
    <t>Plato_7, Plato_20</t>
  </si>
  <si>
    <t>Plato_18, Plato_3, Plato_4</t>
  </si>
  <si>
    <t>Plato_17, Plato_20</t>
  </si>
  <si>
    <t>Cliente_605</t>
  </si>
  <si>
    <t>Plato_15, Plato_11</t>
  </si>
  <si>
    <t>Cliente_197</t>
  </si>
  <si>
    <t>Plato_2, Plato_7, Plato_5, Plato_4</t>
  </si>
  <si>
    <t>Plato_5, Plato_20, Plato_1, Plato_8</t>
  </si>
  <si>
    <t>Cliente_19</t>
  </si>
  <si>
    <t>Cliente_586</t>
  </si>
  <si>
    <t>Plato_7, Plato_12, Plato_13</t>
  </si>
  <si>
    <t>Cliente_687</t>
  </si>
  <si>
    <t>Plato_11, Plato_18, Plato_1</t>
  </si>
  <si>
    <t>Cliente_415</t>
  </si>
  <si>
    <t>Plato_10, Plato_17, Plato_12</t>
  </si>
  <si>
    <t>Cliente_456</t>
  </si>
  <si>
    <t>Plato_10, Plato_13, Plato_11</t>
  </si>
  <si>
    <t>Cliente_820</t>
  </si>
  <si>
    <t>Plato_9, Plato_1, Plato_14</t>
  </si>
  <si>
    <t>Cliente_698</t>
  </si>
  <si>
    <t>Plato_13, Plato_10, Plato_9</t>
  </si>
  <si>
    <t>Cliente_59</t>
  </si>
  <si>
    <t>Cliente_799</t>
  </si>
  <si>
    <t>Plato_11, Plato_6</t>
  </si>
  <si>
    <t>Cliente_52</t>
  </si>
  <si>
    <t>Plato_4, Plato_17</t>
  </si>
  <si>
    <t>Cliente_278</t>
  </si>
  <si>
    <t>Plato_9, Plato_16, Plato_1, Plato_3</t>
  </si>
  <si>
    <t>Plato_13, Plato_9, Plato_15, Plato_8</t>
  </si>
  <si>
    <t>Cliente_595</t>
  </si>
  <si>
    <t>Plato_20, Plato_13, Plato_11</t>
  </si>
  <si>
    <t>Plato_17, Plato_19</t>
  </si>
  <si>
    <t>Cliente_2</t>
  </si>
  <si>
    <t>Plato_16, Plato_2, Plato_8</t>
  </si>
  <si>
    <t>Cliente_880</t>
  </si>
  <si>
    <t>Cliente_626</t>
  </si>
  <si>
    <t>Cliente_411</t>
  </si>
  <si>
    <t>Plato_14, Plato_3, Plato_12, Plato_19</t>
  </si>
  <si>
    <t>Cliente_123</t>
  </si>
  <si>
    <t>Plato_20, Plato_14, Plato_8</t>
  </si>
  <si>
    <t>Cliente_910</t>
  </si>
  <si>
    <t>Plato_15, Plato_6</t>
  </si>
  <si>
    <t>Cliente_483</t>
  </si>
  <si>
    <t>Plato_12, Plato_2, Plato_20</t>
  </si>
  <si>
    <t>Plato_14, Plato_17, Plato_1, Plato_16</t>
  </si>
  <si>
    <t>Cliente_642</t>
  </si>
  <si>
    <t>Plato_7, Plato_1, Plato_19</t>
  </si>
  <si>
    <t>Cliente_962</t>
  </si>
  <si>
    <t>Plato_4, Plato_9, Plato_3</t>
  </si>
  <si>
    <t>Cliente_883</t>
  </si>
  <si>
    <t>Plato_4, Plato_12, Plato_5</t>
  </si>
  <si>
    <t>Plato_1, Plato_6</t>
  </si>
  <si>
    <t>Cliente_593</t>
  </si>
  <si>
    <t>Cliente_368</t>
  </si>
  <si>
    <t>Plato_10, Plato_7, Plato_1</t>
  </si>
  <si>
    <t>Cliente_693</t>
  </si>
  <si>
    <t>Plato_17, Plato_6, Plato_15</t>
  </si>
  <si>
    <t>Cliente_226</t>
  </si>
  <si>
    <t>Plato_14, Plato_8, Plato_19</t>
  </si>
  <si>
    <t>Plato_8, Plato_1, Plato_15</t>
  </si>
  <si>
    <t>Plato_15, Plato_13, Plato_12</t>
  </si>
  <si>
    <t>Plato_20, Plato_8, Plato_2, Plato_1</t>
  </si>
  <si>
    <t>Cliente_834</t>
  </si>
  <si>
    <t>Plato_12, Plato_4, Plato_17, Plato_13</t>
  </si>
  <si>
    <t>Cliente_104</t>
  </si>
  <si>
    <t>Plato_1, Plato_3, Plato_19</t>
  </si>
  <si>
    <t>Plato_17, Plato_14, Plato_16, Plato_13</t>
  </si>
  <si>
    <t>Plato_3, Plato_8, Plato_18</t>
  </si>
  <si>
    <t>Plato_9, Plato_12, Plato_8, Plato_7</t>
  </si>
  <si>
    <t>Plato_13, Plato_10, Plato_16, Plato_1</t>
  </si>
  <si>
    <t>Cliente_35</t>
  </si>
  <si>
    <t>Plato_4, Plato_3, Plato_11</t>
  </si>
  <si>
    <t>Plato_11, Plato_13</t>
  </si>
  <si>
    <t>Cliente_837</t>
  </si>
  <si>
    <t>Plato_5, Plato_3, Plato_20, Plato_17</t>
  </si>
  <si>
    <t>Cliente_514</t>
  </si>
  <si>
    <t>Plato_19, Plato_17, Plato_10, Plato_9</t>
  </si>
  <si>
    <t>Plato_17, Plato_3</t>
  </si>
  <si>
    <t>Cliente_725</t>
  </si>
  <si>
    <t>Cliente_114</t>
  </si>
  <si>
    <t>Plato_14, Plato_1, Plato_13</t>
  </si>
  <si>
    <t>Plato_20, Plato_17, Plato_16, Plato_11</t>
  </si>
  <si>
    <t>Plato_8, Plato_2, Plato_4, Plato_3</t>
  </si>
  <si>
    <t>Plato_19, Plato_13</t>
  </si>
  <si>
    <t>Plato_3, Plato_4, Plato_20, Plato_13</t>
  </si>
  <si>
    <t>Cliente_90</t>
  </si>
  <si>
    <t>Plato_14, Plato_11, Plato_2, Plato_6</t>
  </si>
  <si>
    <t>Plato_6, Plato_10, Plato_14, Plato_13</t>
  </si>
  <si>
    <t>Cliente_496</t>
  </si>
  <si>
    <t>Cliente_58</t>
  </si>
  <si>
    <t>Plato_11, Plato_4</t>
  </si>
  <si>
    <t>Cliente_468</t>
  </si>
  <si>
    <t>Plato_4, Plato_13, Plato_6, Plato_16</t>
  </si>
  <si>
    <t>Cliente_714</t>
  </si>
  <si>
    <t>Cliente_950</t>
  </si>
  <si>
    <t>Cliente_663</t>
  </si>
  <si>
    <t>Cliente_801</t>
  </si>
  <si>
    <t>Plato_15, Plato_13, Plato_2, Plato_19</t>
  </si>
  <si>
    <t>Cliente_804</t>
  </si>
  <si>
    <t>Plato_13, Plato_8, Plato_11, Plato_1</t>
  </si>
  <si>
    <t>Cliente_716</t>
  </si>
  <si>
    <t>Plato_3, Plato_12, Plato_4, Plato_14</t>
  </si>
  <si>
    <t>Cliente_786</t>
  </si>
  <si>
    <t>Cliente_594</t>
  </si>
  <si>
    <t>Plato_11, Plato_9, Plato_15, Plato_10</t>
  </si>
  <si>
    <t>Plato_18, Plato_2, Plato_11</t>
  </si>
  <si>
    <t>Cliente_396</t>
  </si>
  <si>
    <t>Plato_2, Plato_6, Plato_1, Plato_4</t>
  </si>
  <si>
    <t>Plato_13, Plato_1, Plato_17</t>
  </si>
  <si>
    <t>Plato_5, Plato_2, Plato_6</t>
  </si>
  <si>
    <t>Cliente_954</t>
  </si>
  <si>
    <t>Plato_20, Plato_12, Plato_9</t>
  </si>
  <si>
    <t>Cliente_263</t>
  </si>
  <si>
    <t>Plato_11, Plato_9, Plato_7</t>
  </si>
  <si>
    <t>Plato_9, Plato_19, Plato_7, Plato_6</t>
  </si>
  <si>
    <t>Cliente_438</t>
  </si>
  <si>
    <t>Plato_13, Plato_5</t>
  </si>
  <si>
    <t>Plato_16, Plato_8</t>
  </si>
  <si>
    <t>Cliente_353</t>
  </si>
  <si>
    <t>Plato_18, Plato_5</t>
  </si>
  <si>
    <t>Plato_5, Plato_19, Plato_14</t>
  </si>
  <si>
    <t>Plato_4, Plato_6, Plato_15</t>
  </si>
  <si>
    <t>Cliente_770</t>
  </si>
  <si>
    <t>Plato_20, Plato_10, Plato_19</t>
  </si>
  <si>
    <t>Plato_19, Plato_7, Plato_6</t>
  </si>
  <si>
    <t>Cliente_888</t>
  </si>
  <si>
    <t>Plato_15, Plato_7, Plato_12</t>
  </si>
  <si>
    <t>Plato_14, Plato_15</t>
  </si>
  <si>
    <t>Plato_5, Plato_16, Plato_17</t>
  </si>
  <si>
    <t>Cliente_635</t>
  </si>
  <si>
    <t>Plato_10, Plato_16, Plato_4</t>
  </si>
  <si>
    <t>Cliente_484</t>
  </si>
  <si>
    <t>Cliente_297</t>
  </si>
  <si>
    <t>Plato_16, Plato_15, Plato_19, Plato_14</t>
  </si>
  <si>
    <t>Plato_7, Plato_9, Plato_11, Plato_16</t>
  </si>
  <si>
    <t>Plato_17, Plato_2, Plato_10, Plato_12</t>
  </si>
  <si>
    <t>Plato_10, Plato_4, Plato_14</t>
  </si>
  <si>
    <t>Plato_8, Plato_7, Plato_1, Plato_6</t>
  </si>
  <si>
    <t>Cliente_446</t>
  </si>
  <si>
    <t>Cliente_298</t>
  </si>
  <si>
    <t>Plato_15, Plato_10</t>
  </si>
  <si>
    <t>Cliente_304</t>
  </si>
  <si>
    <t>Plato_9, Plato_1, Plato_5</t>
  </si>
  <si>
    <t>Plato_15, Plato_14, Plato_7, Plato_19</t>
  </si>
  <si>
    <t>Plato_7, Plato_6, Plato_16</t>
  </si>
  <si>
    <t>Cliente_743</t>
  </si>
  <si>
    <t>Plato_13, Plato_1, Plato_12, Plato_9</t>
  </si>
  <si>
    <t>Cliente_428</t>
  </si>
  <si>
    <t>Plato_17, Plato_12</t>
  </si>
  <si>
    <t>Cliente_750</t>
  </si>
  <si>
    <t>Cliente_808</t>
  </si>
  <si>
    <t>Cliente_376</t>
  </si>
  <si>
    <t>Plato_11, Plato_6, Plato_1, Plato_9</t>
  </si>
  <si>
    <t>Cliente_721</t>
  </si>
  <si>
    <t>Plato_7, Plato_16, Plato_14</t>
  </si>
  <si>
    <t>Plato_13, Plato_10</t>
  </si>
  <si>
    <t>Cliente_227</t>
  </si>
  <si>
    <t>Plato_6, Plato_18, Plato_7</t>
  </si>
  <si>
    <t>Plato_10, Plato_16, Plato_13, Plato_19</t>
  </si>
  <si>
    <t>Plato_2, Plato_12, Plato_3, Plato_14</t>
  </si>
  <si>
    <t>Cliente_757</t>
  </si>
  <si>
    <t>Plato_9, Plato_7, Plato_13</t>
  </si>
  <si>
    <t>Monto Total</t>
  </si>
  <si>
    <t>Tiempo_Sala</t>
  </si>
  <si>
    <t>Tiempo_Preparación</t>
  </si>
  <si>
    <t>TS-TP</t>
  </si>
  <si>
    <t>Cuentas_Pagadas</t>
  </si>
  <si>
    <t>Monto_Final_Servicio</t>
  </si>
  <si>
    <t>Numero_Comensales</t>
  </si>
  <si>
    <t>Etiquetas de fila</t>
  </si>
  <si>
    <t>Total general</t>
  </si>
  <si>
    <t>Suma de Monto_Final_Servicio</t>
  </si>
  <si>
    <t>Análisis de Ingresos por Tipo de Servicio</t>
  </si>
  <si>
    <t>Etiquetas de columna</t>
  </si>
  <si>
    <t>Cuenta de Metodo_Pago</t>
  </si>
  <si>
    <t>Análisis de Transacciones por Metodo de Pago</t>
  </si>
  <si>
    <t>Día_Semana</t>
  </si>
  <si>
    <t>lunes</t>
  </si>
  <si>
    <t>martes</t>
  </si>
  <si>
    <t>miércoles</t>
  </si>
  <si>
    <t>jueves</t>
  </si>
  <si>
    <t>viernes</t>
  </si>
  <si>
    <t>sábado</t>
  </si>
  <si>
    <t>domingo</t>
  </si>
  <si>
    <t>NO COBRADA</t>
  </si>
  <si>
    <t>Suma de Monto Total</t>
  </si>
  <si>
    <t>Propina Real</t>
  </si>
  <si>
    <t>Suma de Propina Real</t>
  </si>
  <si>
    <t>Desglose de Propinas</t>
  </si>
  <si>
    <t>Desglose de Ingresos por País de Origen</t>
  </si>
  <si>
    <t>Desglose de Impagos</t>
  </si>
  <si>
    <t>Cuenta de Número_Orden</t>
  </si>
  <si>
    <t>Desgloce de ordenes atendidas por camareros</t>
  </si>
  <si>
    <t>IVA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</si>
</sst>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.##00.\ &quot;€&quot;"/>
    <numFmt numFmtId="165" formatCode="[$-F400]h:mm:ss\ AM/PM"/>
    <numFmt numFmtId="166" formatCode="[$-F800]dddd\,\ mmmm\ dd\,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/>
    <xf numFmtId="44" fontId="0" fillId="0" borderId="0" xfId="43" applyFont="1" applyAlignment="1">
      <alignment horizontal="center"/>
    </xf>
    <xf numFmtId="44" fontId="0" fillId="0" borderId="0" xfId="43" applyFont="1"/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 applyFill="1" applyAlignment="1">
      <alignment horizontal="center"/>
    </xf>
    <xf numFmtId="164" fontId="17" fillId="34" borderId="0" xfId="0" applyNumberFormat="1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0" xfId="0" pivotButton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44" applyFont="1" applyAlignment="1">
      <alignment horizontal="center"/>
    </xf>
    <xf numFmtId="0" fontId="0" fillId="0" borderId="0" xfId="0" applyFill="1" applyAlignment="1">
      <alignment horizontal="center"/>
    </xf>
    <xf numFmtId="44" fontId="0" fillId="0" borderId="0" xfId="43" applyFont="1" applyFill="1" applyAlignment="1">
      <alignment horizontal="center"/>
    </xf>
    <xf numFmtId="0" fontId="0" fillId="35" borderId="0" xfId="0" applyFill="1" applyAlignment="1">
      <alignment horizontal="center"/>
    </xf>
    <xf numFmtId="44" fontId="0" fillId="35" borderId="0" xfId="43" applyFont="1" applyFill="1" applyAlignment="1">
      <alignment horizontal="center"/>
    </xf>
    <xf numFmtId="44" fontId="17" fillId="35" borderId="0" xfId="0" applyNumberFormat="1" applyFont="1" applyFill="1" applyAlignment="1">
      <alignment horizontal="center"/>
    </xf>
    <xf numFmtId="44" fontId="17" fillId="35" borderId="0" xfId="43" applyFont="1" applyFill="1" applyAlignment="1">
      <alignment horizontal="center"/>
    </xf>
    <xf numFmtId="44" fontId="17" fillId="35" borderId="0" xfId="43" applyFont="1" applyFill="1" applyAlignment="1">
      <alignment horizontal="right"/>
    </xf>
    <xf numFmtId="44" fontId="0" fillId="0" borderId="0" xfId="43" applyFont="1" applyFill="1" applyAlignment="1">
      <alignment horizontal="right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oneda" xfId="43" builtinId="4"/>
    <cellStyle name="Neutral" xfId="9" builtinId="28" customBuiltin="1"/>
    <cellStyle name="Normal" xfId="0" builtinId="0"/>
    <cellStyle name="Notas" xfId="16" builtinId="10" customBuiltin="1"/>
    <cellStyle name="Porcentaje" xfId="44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52">
    <dxf>
      <numFmt numFmtId="165" formatCode="[$-F400]h:mm:ss\ AM/P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.##00.\ &quot;€&quot;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#.##00.\ &quot;€&quot;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164" formatCode="#.##00.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  <dxf>
      <numFmt numFmtId="27" formatCode="dd/mm/yyyy\ h:m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</dxf>
    <dxf>
      <numFmt numFmtId="164" formatCode="#.##00.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.##00.\ &quot;€&quot;"/>
      <alignment horizontal="center" vertical="bottom" textRotation="0" wrapText="0" indent="0" justifyLastLine="0" shrinkToFit="0" readingOrder="0"/>
    </dxf>
    <dxf>
      <numFmt numFmtId="164" formatCode="#.##00.\ &quot;€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César Posada Ballesteros" refreshedDate="45575.970751967594" createdVersion="8" refreshedVersion="8" minRefreshableVersion="3" recordCount="767" xr:uid="{C32A9BCC-1951-4B3D-9DD3-9C8B0092E272}">
  <cacheSource type="worksheet">
    <worksheetSource name="Tabla13"/>
  </cacheSource>
  <cacheFields count="24">
    <cacheField name="Numero_Mesa" numFmtId="0">
      <sharedItems containsSemiMixedTypes="0" containsString="0" containsNumber="1" containsInteger="1" minValue="1" maxValue="20"/>
    </cacheField>
    <cacheField name="Nombre_Cliente" numFmtId="0">
      <sharedItems/>
    </cacheField>
    <cacheField name="Numero_Comensales" numFmtId="0">
      <sharedItems containsSemiMixedTypes="0" containsString="0" containsNumber="1" containsInteger="1" minValue="1" maxValue="6"/>
    </cacheField>
    <cacheField name="Hora_Llegada" numFmtId="22">
      <sharedItems containsSemiMixedTypes="0" containsNonDate="0" containsDate="1" containsString="0" minDate="2023-04-01T00:01:00" maxDate="2023-04-07T03:56:00" count="601">
        <d v="2023-04-01T01:07:00"/>
        <d v="2023-04-01T01:28:00"/>
        <d v="2023-04-01T00:29:00"/>
        <d v="2023-04-01T03:03:00"/>
        <d v="2023-04-01T00:01:00"/>
        <d v="2023-04-01T01:24:00"/>
        <d v="2023-04-01T01:57:00"/>
        <d v="2023-04-01T02:11:00"/>
        <d v="2023-04-01T02:03:00"/>
        <d v="2023-04-01T00:02:00"/>
        <d v="2023-04-01T03:46:00"/>
        <d v="2023-04-01T00:04:00"/>
        <d v="2023-04-01T03:09:00"/>
        <d v="2023-04-01T00:18:00"/>
        <d v="2023-04-01T03:24:00"/>
        <d v="2023-04-01T02:31:00"/>
        <d v="2023-04-01T00:09:00"/>
        <d v="2023-04-01T02:06:00"/>
        <d v="2023-04-01T00:35:00"/>
        <d v="2023-04-01T01:25:00"/>
        <d v="2023-04-01T03:39:00"/>
        <d v="2023-04-01T02:16:00"/>
        <d v="2023-04-01T02:44:00"/>
        <d v="2023-04-01T03:01:00"/>
        <d v="2023-04-01T02:04:00"/>
        <d v="2023-04-01T01:19:00"/>
        <d v="2023-04-01T00:49:00"/>
        <d v="2023-04-01T03:02:00"/>
        <d v="2023-04-01T02:55:00"/>
        <d v="2023-04-01T02:51:00"/>
        <d v="2023-04-01T03:08:00"/>
        <d v="2023-04-01T03:33:00"/>
        <d v="2023-04-01T03:18:00"/>
        <d v="2023-04-01T03:27:00"/>
        <d v="2023-04-01T02:38:00"/>
        <d v="2023-04-01T03:41:00"/>
        <d v="2023-04-01T02:00:00"/>
        <d v="2023-04-01T02:14:00"/>
        <d v="2023-04-01T00:25:00"/>
        <d v="2023-04-01T01:02:00"/>
        <d v="2023-04-01T03:06:00"/>
        <d v="2023-04-01T02:15:00"/>
        <d v="2023-04-01T01:47:00"/>
        <d v="2023-04-01T03:30:00"/>
        <d v="2023-04-01T00:28:00"/>
        <d v="2023-04-01T01:44:00"/>
        <d v="2023-04-01T03:54:00"/>
        <d v="2023-04-01T01:42:00"/>
        <d v="2023-04-01T00:40:00"/>
        <d v="2023-04-01T01:30:00"/>
        <d v="2023-04-01T01:20:00"/>
        <d v="2023-04-01T03:04:00"/>
        <d v="2023-04-01T01:31:00"/>
        <d v="2023-04-01T01:21:00"/>
        <d v="2023-04-01T02:09:00"/>
        <d v="2023-04-01T03:49:00"/>
        <d v="2023-04-01T02:47:00"/>
        <d v="2023-04-01T00:41:00"/>
        <d v="2023-04-01T01:40:00"/>
        <d v="2023-04-01T01:54:00"/>
        <d v="2023-04-01T02:28:00"/>
        <d v="2023-04-01T03:45:00"/>
        <d v="2023-04-01T02:02:00"/>
        <d v="2023-04-01T00:11:00"/>
        <d v="2023-04-01T02:42:00"/>
        <d v="2023-04-01T02:39:00"/>
        <d v="2023-04-01T01:04:00"/>
        <d v="2023-04-01T03:36:00"/>
        <d v="2023-04-01T02:57:00"/>
        <d v="2023-04-01T02:46:00"/>
        <d v="2023-04-01T01:34:00"/>
        <d v="2023-04-01T03:40:00"/>
        <d v="2023-04-01T03:25:00"/>
        <d v="2023-04-01T03:42:00"/>
        <d v="2023-04-01T02:35:00"/>
        <d v="2023-04-01T01:46:00"/>
        <d v="2023-04-01T00:42:00"/>
        <d v="2023-04-01T01:17:00"/>
        <d v="2023-04-01T03:38:00"/>
        <d v="2023-04-01T03:35:00"/>
        <d v="2023-04-01T01:39:00"/>
        <d v="2023-04-01T01:52:00"/>
        <d v="2023-04-01T03:19:00"/>
        <d v="2023-04-01T01:59:00"/>
        <d v="2023-04-01T01:01:00"/>
        <d v="2023-04-01T02:22:00"/>
        <d v="2023-04-01T03:32:00"/>
        <d v="2023-04-01T00:14:00"/>
        <d v="2023-04-01T01:33:00"/>
        <d v="2023-04-01T01:18:00"/>
        <d v="2023-04-01T01:29:00"/>
        <d v="2023-04-01T01:32:00"/>
        <d v="2023-04-01T01:48:00"/>
        <d v="2023-04-01T01:49:00"/>
        <d v="2023-04-01T01:12:00"/>
        <d v="2023-04-01T03:43:00"/>
        <d v="2023-04-01T03:15:00"/>
        <d v="2023-04-01T00:34:00"/>
        <d v="2023-04-02T03:24:00"/>
        <d v="2023-04-02T00:38:00"/>
        <d v="2023-04-02T03:45:00"/>
        <d v="2023-04-02T01:23:00"/>
        <d v="2023-04-02T03:09:00"/>
        <d v="2023-04-02T03:39:00"/>
        <d v="2023-04-02T02:56:00"/>
        <d v="2023-04-02T02:45:00"/>
        <d v="2023-04-02T00:42:00"/>
        <d v="2023-04-02T01:31:00"/>
        <d v="2023-04-02T00:41:00"/>
        <d v="2023-04-02T00:26:00"/>
        <d v="2023-04-02T00:43:00"/>
        <d v="2023-04-02T01:26:00"/>
        <d v="2023-04-02T00:54:00"/>
        <d v="2023-04-02T00:07:00"/>
        <d v="2023-04-02T01:00:00"/>
        <d v="2023-04-02T01:50:00"/>
        <d v="2023-04-02T01:21:00"/>
        <d v="2023-04-02T03:48:00"/>
        <d v="2023-04-02T00:40:00"/>
        <d v="2023-04-02T03:49:00"/>
        <d v="2023-04-02T01:58:00"/>
        <d v="2023-04-02T02:05:00"/>
        <d v="2023-04-02T00:32:00"/>
        <d v="2023-04-02T02:58:00"/>
        <d v="2023-04-02T00:37:00"/>
        <d v="2023-04-02T01:40:00"/>
        <d v="2023-04-02T03:18:00"/>
        <d v="2023-04-02T03:52:00"/>
        <d v="2023-04-02T01:35:00"/>
        <d v="2023-04-02T03:15:00"/>
        <d v="2023-04-02T01:14:00"/>
        <d v="2023-04-02T03:06:00"/>
        <d v="2023-04-02T02:09:00"/>
        <d v="2023-04-02T01:53:00"/>
        <d v="2023-04-02T03:22:00"/>
        <d v="2023-04-02T00:10:00"/>
        <d v="2023-04-02T01:06:00"/>
        <d v="2023-04-02T00:45:00"/>
        <d v="2023-04-02T00:57:00"/>
        <d v="2023-04-02T02:34:00"/>
        <d v="2023-04-02T02:21:00"/>
        <d v="2023-04-02T01:18:00"/>
        <d v="2023-04-02T01:19:00"/>
        <d v="2023-04-02T01:56:00"/>
        <d v="2023-04-02T02:37:00"/>
        <d v="2023-04-02T02:49:00"/>
        <d v="2023-04-02T00:18:00"/>
        <d v="2023-04-02T00:09:00"/>
        <d v="2023-04-02T01:27:00"/>
        <d v="2023-04-02T02:27:00"/>
        <d v="2023-04-02T00:14:00"/>
        <d v="2023-04-02T00:44:00"/>
        <d v="2023-04-02T03:53:00"/>
        <d v="2023-04-02T02:46:00"/>
        <d v="2023-04-02T03:55:00"/>
        <d v="2023-04-02T02:47:00"/>
        <d v="2023-04-02T02:23:00"/>
        <d v="2023-04-02T03:40:00"/>
        <d v="2023-04-02T00:00:00"/>
        <d v="2023-04-02T02:36:00"/>
        <d v="2023-04-02T00:12:00"/>
        <d v="2023-04-02T02:40:00"/>
        <d v="2023-04-02T03:04:00"/>
        <d v="2023-04-02T00:11:00"/>
        <d v="2023-04-02T00:36:00"/>
        <d v="2023-04-02T02:35:00"/>
        <d v="2023-04-02T00:58:00"/>
        <d v="2023-04-02T03:57:00"/>
        <d v="2023-04-02T00:17:00"/>
        <d v="2023-04-02T02:15:00"/>
        <d v="2023-04-02T03:27:00"/>
        <d v="2023-04-02T03:33:00"/>
        <d v="2023-04-02T02:43:00"/>
        <d v="2023-04-02T01:46:00"/>
        <d v="2023-04-02T00:27:00"/>
        <d v="2023-04-02T02:33:00"/>
        <d v="2023-04-02T01:01:00"/>
        <d v="2023-04-02T01:51:00"/>
        <d v="2023-04-02T03:38:00"/>
        <d v="2023-04-02T01:16:00"/>
        <d v="2023-04-02T02:07:00"/>
        <d v="2023-04-02T01:49:00"/>
        <d v="2023-04-02T01:12:00"/>
        <d v="2023-04-02T02:04:00"/>
        <d v="2023-04-02T00:52:00"/>
        <d v="2023-04-02T00:22:00"/>
        <d v="2023-04-02T02:17:00"/>
        <d v="2023-04-02T00:16:00"/>
        <d v="2023-04-02T00:04:00"/>
        <d v="2023-04-02T03:42:00"/>
        <d v="2023-04-02T03:44:00"/>
        <d v="2023-04-02T03:31:00"/>
        <d v="2023-04-02T01:20:00"/>
        <d v="2023-04-02T00:39:00"/>
        <d v="2023-04-02T03:05:00"/>
        <d v="2023-04-02T00:23:00"/>
        <d v="2023-04-02T02:08:00"/>
        <d v="2023-04-02T01:08:00"/>
        <d v="2023-04-02T02:53:00"/>
        <d v="2023-04-02T03:11:00"/>
        <d v="2023-04-02T02:54:00"/>
        <d v="2023-04-02T00:30:00"/>
        <d v="2023-04-03T02:07:00"/>
        <d v="2023-04-03T00:46:00"/>
        <d v="2023-04-03T02:58:00"/>
        <d v="2023-04-03T01:11:00"/>
        <d v="2023-04-03T01:40:00"/>
        <d v="2023-04-03T00:34:00"/>
        <d v="2023-04-03T01:47:00"/>
        <d v="2023-04-03T03:15:00"/>
        <d v="2023-04-03T02:13:00"/>
        <d v="2023-04-03T02:35:00"/>
        <d v="2023-04-03T01:28:00"/>
        <d v="2023-04-03T03:10:00"/>
        <d v="2023-04-03T00:15:00"/>
        <d v="2023-04-03T00:30:00"/>
        <d v="2023-04-03T03:52:00"/>
        <d v="2023-04-03T01:04:00"/>
        <d v="2023-04-03T02:28:00"/>
        <d v="2023-04-03T03:03:00"/>
        <d v="2023-04-03T00:22:00"/>
        <d v="2023-04-03T03:37:00"/>
        <d v="2023-04-03T02:08:00"/>
        <d v="2023-04-03T03:08:00"/>
        <d v="2023-04-03T02:06:00"/>
        <d v="2023-04-03T03:18:00"/>
        <d v="2023-04-03T00:09:00"/>
        <d v="2023-04-03T02:55:00"/>
        <d v="2023-04-03T00:26:00"/>
        <d v="2023-04-03T00:10:00"/>
        <d v="2023-04-03T02:49:00"/>
        <d v="2023-04-03T01:03:00"/>
        <d v="2023-04-03T03:14:00"/>
        <d v="2023-04-03T01:19:00"/>
        <d v="2023-04-03T02:17:00"/>
        <d v="2023-04-03T02:14:00"/>
        <d v="2023-04-03T01:20:00"/>
        <d v="2023-04-03T03:38:00"/>
        <d v="2023-04-03T03:24:00"/>
        <d v="2023-04-03T00:45:00"/>
        <d v="2023-04-03T00:03:00"/>
        <d v="2023-04-03T03:09:00"/>
        <d v="2023-04-03T01:55:00"/>
        <d v="2023-04-03T00:28:00"/>
        <d v="2023-04-03T03:04:00"/>
        <d v="2023-04-03T03:07:00"/>
        <d v="2023-04-03T02:23:00"/>
        <d v="2023-04-03T00:12:00"/>
        <d v="2023-04-03T01:38:00"/>
        <d v="2023-04-03T02:25:00"/>
        <d v="2023-04-03T03:33:00"/>
        <d v="2023-04-03T00:48:00"/>
        <d v="2023-04-03T01:30:00"/>
        <d v="2023-04-03T02:04:00"/>
        <d v="2023-04-03T03:41:00"/>
        <d v="2023-04-03T01:23:00"/>
        <d v="2023-04-03T00:43:00"/>
        <d v="2023-04-03T01:00:00"/>
        <d v="2023-04-04T01:39:00"/>
        <d v="2023-04-04T02:59:00"/>
        <d v="2023-04-04T01:44:00"/>
        <d v="2023-04-04T00:26:00"/>
        <d v="2023-04-04T01:50:00"/>
        <d v="2023-04-04T03:06:00"/>
        <d v="2023-04-04T00:14:00"/>
        <d v="2023-04-04T03:10:00"/>
        <d v="2023-04-04T02:51:00"/>
        <d v="2023-04-04T01:56:00"/>
        <d v="2023-04-04T01:35:00"/>
        <d v="2023-04-04T01:38:00"/>
        <d v="2023-04-04T00:32:00"/>
        <d v="2023-04-04T00:00:00"/>
        <d v="2023-04-04T01:12:00"/>
        <d v="2023-04-04T02:05:00"/>
        <d v="2023-04-04T02:30:00"/>
        <d v="2023-04-04T03:56:00"/>
        <d v="2023-04-04T00:46:00"/>
        <d v="2023-04-04T01:18:00"/>
        <d v="2023-04-04T00:40:00"/>
        <d v="2023-04-04T01:49:00"/>
        <d v="2023-04-04T01:17:00"/>
        <d v="2023-04-04T03:48:00"/>
        <d v="2023-04-04T00:35:00"/>
        <d v="2023-04-04T03:52:00"/>
        <d v="2023-04-04T00:17:00"/>
        <d v="2023-04-04T03:46:00"/>
        <d v="2023-04-04T01:41:00"/>
        <d v="2023-04-04T00:12:00"/>
        <d v="2023-04-04T01:19:00"/>
        <d v="2023-04-04T02:37:00"/>
        <d v="2023-04-04T00:41:00"/>
        <d v="2023-04-04T01:10:00"/>
        <d v="2023-04-04T01:53:00"/>
        <d v="2023-04-04T02:03:00"/>
        <d v="2023-04-04T01:46:00"/>
        <d v="2023-04-04T03:50:00"/>
        <d v="2023-04-04T01:03:00"/>
        <d v="2023-04-04T01:33:00"/>
        <d v="2023-04-04T00:53:00"/>
        <d v="2023-04-04T03:24:00"/>
        <d v="2023-04-04T02:11:00"/>
        <d v="2023-04-04T02:20:00"/>
        <d v="2023-04-04T01:16:00"/>
        <d v="2023-04-04T02:46:00"/>
        <d v="2023-04-04T00:37:00"/>
        <d v="2023-04-04T03:19:00"/>
        <d v="2023-04-04T02:53:00"/>
        <d v="2023-04-04T03:55:00"/>
        <d v="2023-04-04T01:31:00"/>
        <d v="2023-04-04T00:58:00"/>
        <d v="2023-04-04T00:57:00"/>
        <d v="2023-04-04T03:09:00"/>
        <d v="2023-04-04T03:29:00"/>
        <d v="2023-04-04T00:11:00"/>
        <d v="2023-04-05T03:37:00"/>
        <d v="2023-04-05T00:33:00"/>
        <d v="2023-04-05T03:09:00"/>
        <d v="2023-04-05T00:02:00"/>
        <d v="2023-04-05T02:59:00"/>
        <d v="2023-04-05T02:05:00"/>
        <d v="2023-04-05T02:33:00"/>
        <d v="2023-04-05T03:26:00"/>
        <d v="2023-04-05T01:37:00"/>
        <d v="2023-04-05T00:32:00"/>
        <d v="2023-04-05T00:20:00"/>
        <d v="2023-04-05T03:10:00"/>
        <d v="2023-04-05T02:48:00"/>
        <d v="2023-04-05T02:11:00"/>
        <d v="2023-04-05T03:51:00"/>
        <d v="2023-04-05T02:41:00"/>
        <d v="2023-04-05T02:15:00"/>
        <d v="2023-04-05T00:38:00"/>
        <d v="2023-04-05T02:39:00"/>
        <d v="2023-04-05T00:29:00"/>
        <d v="2023-04-05T02:13:00"/>
        <d v="2023-04-05T00:56:00"/>
        <d v="2023-04-05T01:55:00"/>
        <d v="2023-04-05T02:47:00"/>
        <d v="2023-04-05T00:22:00"/>
        <d v="2023-04-05T02:36:00"/>
        <d v="2023-04-05T03:43:00"/>
        <d v="2023-04-05T00:39:00"/>
        <d v="2023-04-05T03:03:00"/>
        <d v="2023-04-05T03:25:00"/>
        <d v="2023-04-05T00:52:00"/>
        <d v="2023-04-05T03:14:00"/>
        <d v="2023-04-05T02:18:00"/>
        <d v="2023-04-05T00:36:00"/>
        <d v="2023-04-05T02:34:00"/>
        <d v="2023-04-05T01:08:00"/>
        <d v="2023-04-05T01:24:00"/>
        <d v="2023-04-05T03:11:00"/>
        <d v="2023-04-05T03:18:00"/>
        <d v="2023-04-05T00:10:00"/>
        <d v="2023-04-05T02:21:00"/>
        <d v="2023-04-05T03:33:00"/>
        <d v="2023-04-05T03:31:00"/>
        <d v="2023-04-05T01:14:00"/>
        <d v="2023-04-05T00:15:00"/>
        <d v="2023-04-05T03:53:00"/>
        <d v="2023-04-05T00:12:00"/>
        <d v="2023-04-05T03:02:00"/>
        <d v="2023-04-05T03:58:00"/>
        <d v="2023-04-05T00:00:00"/>
        <d v="2023-04-05T01:59:00"/>
        <d v="2023-04-05T01:04:00"/>
        <d v="2023-04-05T02:04:00"/>
        <d v="2023-04-05T01:15:00"/>
        <d v="2023-04-05T03:23:00"/>
        <d v="2023-04-05T01:01:00"/>
        <d v="2023-04-05T00:07:00"/>
        <d v="2023-04-05T01:17:00"/>
        <d v="2023-04-05T02:53:00"/>
        <d v="2023-04-05T03:42:00"/>
        <d v="2023-04-05T02:12:00"/>
        <d v="2023-04-05T03:48:00"/>
        <d v="2023-04-05T00:24:00"/>
        <d v="2023-04-05T03:27:00"/>
        <d v="2023-04-05T02:43:00"/>
        <d v="2023-04-05T00:53:00"/>
        <d v="2023-04-05T01:21:00"/>
        <d v="2023-04-05T01:11:00"/>
        <d v="2023-04-05T01:54:00"/>
        <d v="2023-04-05T02:42:00"/>
        <d v="2023-04-05T02:57:00"/>
        <d v="2023-04-05T01:41:00"/>
        <d v="2023-04-05T03:36:00"/>
        <d v="2023-04-05T03:57:00"/>
        <d v="2023-04-06T03:36:00"/>
        <d v="2023-04-06T01:52:00"/>
        <d v="2023-04-06T03:17:00"/>
        <d v="2023-04-06T00:03:00"/>
        <d v="2023-04-06T01:39:00"/>
        <d v="2023-04-06T00:01:00"/>
        <d v="2023-04-06T00:42:00"/>
        <d v="2023-04-06T03:26:00"/>
        <d v="2023-04-06T01:57:00"/>
        <d v="2023-04-06T00:41:00"/>
        <d v="2023-04-06T03:50:00"/>
        <d v="2023-04-06T01:33:00"/>
        <d v="2023-04-06T01:00:00"/>
        <d v="2023-04-06T02:47:00"/>
        <d v="2023-04-06T01:34:00"/>
        <d v="2023-04-06T00:00:00"/>
        <d v="2023-04-06T02:57:00"/>
        <d v="2023-04-06T03:20:00"/>
        <d v="2023-04-06T00:07:00"/>
        <d v="2023-04-06T01:03:00"/>
        <d v="2023-04-06T00:31:00"/>
        <d v="2023-04-06T01:28:00"/>
        <d v="2023-04-06T03:01:00"/>
        <d v="2023-04-06T02:34:00"/>
        <d v="2023-04-06T03:30:00"/>
        <d v="2023-04-06T00:17:00"/>
        <d v="2023-04-06T01:21:00"/>
        <d v="2023-04-06T01:17:00"/>
        <d v="2023-04-06T03:44:00"/>
        <d v="2023-04-06T00:45:00"/>
        <d v="2023-04-06T02:20:00"/>
        <d v="2023-04-06T02:10:00"/>
        <d v="2023-04-06T02:38:00"/>
        <d v="2023-04-06T02:01:00"/>
        <d v="2023-04-06T02:50:00"/>
        <d v="2023-04-06T03:12:00"/>
        <d v="2023-04-06T03:32:00"/>
        <d v="2023-04-06T01:38:00"/>
        <d v="2023-04-06T01:19:00"/>
        <d v="2023-04-06T00:58:00"/>
        <d v="2023-04-06T03:55:00"/>
        <d v="2023-04-06T01:35:00"/>
        <d v="2023-04-06T02:08:00"/>
        <d v="2023-04-06T00:48:00"/>
        <d v="2023-04-06T03:35:00"/>
        <d v="2023-04-06T00:43:00"/>
        <d v="2023-04-06T03:27:00"/>
        <d v="2023-04-06T03:41:00"/>
        <d v="2023-04-06T01:47:00"/>
        <d v="2023-04-06T01:58:00"/>
        <d v="2023-04-06T02:13:00"/>
        <d v="2023-04-06T03:03:00"/>
        <d v="2023-04-06T01:48:00"/>
        <d v="2023-04-06T03:14:00"/>
        <d v="2023-04-06T01:02:00"/>
        <d v="2023-04-06T00:57:00"/>
        <d v="2023-04-06T02:31:00"/>
        <d v="2023-04-06T00:24:00"/>
        <d v="2023-04-06T03:19:00"/>
        <d v="2023-04-06T03:51:00"/>
        <d v="2023-04-06T03:46:00"/>
        <d v="2023-04-06T00:33:00"/>
        <d v="2023-04-06T00:47:00"/>
        <d v="2023-04-06T02:39:00"/>
        <d v="2023-04-06T02:43:00"/>
        <d v="2023-04-06T00:55:00"/>
        <d v="2023-04-06T01:08:00"/>
        <d v="2023-04-06T02:58:00"/>
        <d v="2023-04-06T00:26:00"/>
        <d v="2023-04-06T02:45:00"/>
        <d v="2023-04-06T01:30:00"/>
        <d v="2023-04-06T01:59:00"/>
        <d v="2023-04-06T03:57:00"/>
        <d v="2023-04-06T03:52:00"/>
        <d v="2023-04-06T00:18:00"/>
        <d v="2023-04-06T00:14:00"/>
        <d v="2023-04-06T00:15:00"/>
        <d v="2023-04-06T01:13:00"/>
        <d v="2023-04-06T02:36:00"/>
        <d v="2023-04-06T03:04:00"/>
        <d v="2023-04-06T01:45:00"/>
        <d v="2023-04-06T02:40:00"/>
        <d v="2023-04-06T02:53:00"/>
        <d v="2023-04-06T01:36:00"/>
        <d v="2023-04-06T03:13:00"/>
        <d v="2023-04-06T02:11:00"/>
        <d v="2023-04-06T00:10:00"/>
        <d v="2023-04-06T00:06:00"/>
        <d v="2023-04-06T03:33:00"/>
        <d v="2023-04-06T03:48:00"/>
        <d v="2023-04-06T01:41:00"/>
        <d v="2023-04-06T01:23:00"/>
        <d v="2023-04-06T00:44:00"/>
        <d v="2023-04-06T03:38:00"/>
        <d v="2023-04-06T00:25:00"/>
        <d v="2023-04-06T00:51:00"/>
        <d v="2023-04-06T03:16:00"/>
        <d v="2023-04-06T00:34:00"/>
        <d v="2023-04-06T03:58:00"/>
        <d v="2023-04-06T01:18:00"/>
        <d v="2023-04-06T02:49:00"/>
        <d v="2023-04-06T01:24:00"/>
        <d v="2023-04-06T03:23:00"/>
        <d v="2023-04-06T02:12:00"/>
        <d v="2023-04-06T01:12:00"/>
        <d v="2023-04-06T02:32:00"/>
        <d v="2023-04-06T00:46:00"/>
        <d v="2023-04-06T01:20:00"/>
        <d v="2023-04-06T00:56:00"/>
        <d v="2023-04-06T00:16:00"/>
        <d v="2023-04-06T02:07:00"/>
        <d v="2023-04-06T01:56:00"/>
        <d v="2023-04-06T00:09:00"/>
        <d v="2023-04-06T02:23:00"/>
        <d v="2023-04-06T00:02:00"/>
        <d v="2023-04-06T00:21:00"/>
        <d v="2023-04-06T03:43:00"/>
        <d v="2023-04-06T01:55:00"/>
        <d v="2023-04-06T00:54:00"/>
        <d v="2023-04-06T02:17:00"/>
        <d v="2023-04-06T03:59:00"/>
        <d v="2023-04-06T02:55:00"/>
        <d v="2023-04-06T02:59:00"/>
        <d v="2023-04-07T03:33:00"/>
        <d v="2023-04-07T02:04:00"/>
        <d v="2023-04-07T00:06:00"/>
        <d v="2023-04-07T02:31:00"/>
        <d v="2023-04-07T00:02:00"/>
        <d v="2023-04-07T01:15:00"/>
        <d v="2023-04-07T03:36:00"/>
        <d v="2023-04-07T00:51:00"/>
        <d v="2023-04-07T01:43:00"/>
        <d v="2023-04-07T02:50:00"/>
        <d v="2023-04-07T01:56:00"/>
        <d v="2023-04-07T03:22:00"/>
        <d v="2023-04-07T02:01:00"/>
        <d v="2023-04-07T01:09:00"/>
        <d v="2023-04-07T01:35:00"/>
        <d v="2023-04-07T02:05:00"/>
        <d v="2023-04-07T01:04:00"/>
        <d v="2023-04-07T03:39:00"/>
        <d v="2023-04-07T01:01:00"/>
        <d v="2023-04-07T01:52:00"/>
        <d v="2023-04-07T02:18:00"/>
        <d v="2023-04-07T01:24:00"/>
        <d v="2023-04-07T00:37:00"/>
        <d v="2023-04-07T00:03:00"/>
        <d v="2023-04-07T00:54:00"/>
        <d v="2023-04-07T00:28:00"/>
        <d v="2023-04-07T00:34:00"/>
        <d v="2023-04-07T03:01:00"/>
        <d v="2023-04-07T01:23:00"/>
        <d v="2023-04-07T02:56:00"/>
        <d v="2023-04-07T01:26:00"/>
        <d v="2023-04-07T03:56:00"/>
        <d v="2023-04-07T03:29:00"/>
        <d v="2023-04-07T01:12:00"/>
        <d v="2023-04-07T01:54:00"/>
        <d v="2023-04-07T03:26:00"/>
        <d v="2023-04-07T00:36:00"/>
        <d v="2023-04-07T02:43:00"/>
        <d v="2023-04-07T00:53:00"/>
        <d v="2023-04-07T03:44:00"/>
        <d v="2023-04-07T01:51:00"/>
        <d v="2023-04-07T02:02:00"/>
        <d v="2023-04-07T02:16:00"/>
        <d v="2023-04-07T03:48:00"/>
        <d v="2023-04-07T02:30:00"/>
        <d v="2023-04-07T00:23:00"/>
        <d v="2023-04-07T03:20:00"/>
        <d v="2023-04-07T00:17:00"/>
        <d v="2023-04-07T01:40:00"/>
        <d v="2023-04-07T01:48:00"/>
        <d v="2023-04-07T01:14:00"/>
        <d v="2023-04-07T03:05:00"/>
        <d v="2023-04-07T01:55:00"/>
        <d v="2023-04-07T02:28:00"/>
        <d v="2023-04-07T00:15:00"/>
        <d v="2023-04-07T02:21:00"/>
        <d v="2023-04-07T01:45:00"/>
        <d v="2023-04-07T01:47:00"/>
        <d v="2023-04-07T03:18:00"/>
        <d v="2023-04-07T01:18:00"/>
        <d v="2023-04-07T02:13:00"/>
        <d v="2023-04-07T03:53:00"/>
        <d v="2023-04-07T02:51:00"/>
        <d v="2023-04-07T00:31:00"/>
        <d v="2023-04-07T02:06:00"/>
        <d v="2023-04-07T02:49:00"/>
        <d v="2023-04-07T00:29:00"/>
        <d v="2023-04-07T03:16:00"/>
        <d v="2023-04-07T03:17:00"/>
        <d v="2023-04-07T03:40:00"/>
        <d v="2023-04-07T02:27:00"/>
        <d v="2023-04-07T01:08:00"/>
        <d v="2023-04-07T00:39:00"/>
        <d v="2023-04-07T03:49:00"/>
        <d v="2023-04-07T03:47:00"/>
        <d v="2023-04-07T01:59:00"/>
        <d v="2023-04-07T02:34:00"/>
        <d v="2023-04-07T03:10:00"/>
        <d v="2023-04-07T02:53:00"/>
        <d v="2023-04-07T02:32:00"/>
        <d v="2023-04-07T01:21:00"/>
        <d v="2023-04-07T01:46:00"/>
        <d v="2023-04-07T01:32:00"/>
        <d v="2023-04-07T03:21:00"/>
        <d v="2023-04-07T00:40:00"/>
        <d v="2023-04-07T00:25:00"/>
        <d v="2023-04-07T02:39:00"/>
        <d v="2023-04-07T03:30:00"/>
        <d v="2023-04-07T00:24:00"/>
        <d v="2023-04-07T01:34:00"/>
      </sharedItems>
      <fieldGroup par="23"/>
    </cacheField>
    <cacheField name="Hora_Salida" numFmtId="22">
      <sharedItems containsSemiMixedTypes="0" containsNonDate="0" containsDate="1" containsString="0" minDate="2023-04-01T01:11:00" maxDate="2023-04-07T07:51:00"/>
    </cacheField>
    <cacheField name="Tiempo_Sala" numFmtId="165">
      <sharedItems containsSemiMixedTypes="0" containsNonDate="0" containsDate="1" containsString="0" minDate="1899-12-30T01:01:00" maxDate="1899-12-30T04:14:00"/>
    </cacheField>
    <cacheField name="Día_Semana" numFmtId="165">
      <sharedItems containsNonDate="0" count="7">
        <s v="sábado"/>
        <s v="domingo"/>
        <s v="lunes"/>
        <s v="martes"/>
        <s v="miércoles"/>
        <s v="jueves"/>
        <s v="viernes"/>
      </sharedItems>
    </cacheField>
    <cacheField name="Mesero_Asignado" numFmtId="0">
      <sharedItems count="5">
        <s v="Mesero_3"/>
        <s v="Mesero_1"/>
        <s v="Mesero_2"/>
        <s v="Mesero_5"/>
        <s v="Mesero_4"/>
      </sharedItems>
    </cacheField>
    <cacheField name="Tipo_Servicio" numFmtId="0">
      <sharedItems count="3">
        <s v="Almuerzo"/>
        <s v="Desayuno"/>
        <s v="Cena"/>
      </sharedItems>
    </cacheField>
    <cacheField name="Metodo_Pago" numFmtId="0">
      <sharedItems count="3">
        <s v="Tarjeta_Débito"/>
        <s v="Efectivo"/>
        <s v="Tarjeta_Crédito"/>
      </sharedItems>
    </cacheField>
    <cacheField name="Propina" numFmtId="0">
      <sharedItems containsSemiMixedTypes="0" containsString="0" containsNumber="1" minValue="10.029999999999999" maxValue="49.88"/>
    </cacheField>
    <cacheField name="Propina Real" numFmtId="0">
      <sharedItems containsMixedTypes="1" containsNumber="1" minValue="10.029999999999999" maxValue="49.88" count="619">
        <n v="48.55"/>
        <n v="43.3"/>
        <n v="30.87"/>
        <n v="34.68"/>
        <n v="24.33"/>
        <n v="26.57"/>
        <n v="10.54"/>
        <n v="49.18"/>
        <s v="-"/>
        <n v="16.600000000000001"/>
        <n v="32.89"/>
        <n v="45.27"/>
        <n v="22.06"/>
        <n v="28.77"/>
        <n v="37.9"/>
        <n v="12.17"/>
        <n v="33.090000000000003"/>
        <n v="17.45"/>
        <n v="31.7"/>
        <n v="45.41"/>
        <n v="38.46"/>
        <n v="38.18"/>
        <n v="46.15"/>
        <n v="10.37"/>
        <n v="19.27"/>
        <n v="41.22"/>
        <n v="14.83"/>
        <n v="26.29"/>
        <n v="19.809999999999999"/>
        <n v="28.25"/>
        <n v="20.38"/>
        <n v="13.08"/>
        <n v="15.75"/>
        <n v="45.28"/>
        <n v="10.39"/>
        <n v="48.36"/>
        <n v="13.68"/>
        <n v="15.24"/>
        <n v="49.58"/>
        <n v="32.19"/>
        <n v="42.6"/>
        <n v="25.41"/>
        <n v="27.97"/>
        <n v="10.98"/>
        <n v="25.31"/>
        <n v="20.92"/>
        <n v="16.739999999999998"/>
        <n v="46.88"/>
        <n v="23.36"/>
        <n v="45.49"/>
        <n v="43.2"/>
        <n v="45.45"/>
        <n v="30.7"/>
        <n v="33.89"/>
        <n v="19.54"/>
        <n v="42.87"/>
        <n v="37.93"/>
        <n v="33.340000000000003"/>
        <n v="34.770000000000003"/>
        <n v="10.88"/>
        <n v="45.65"/>
        <n v="31.49"/>
        <n v="28.26"/>
        <n v="24.01"/>
        <n v="15.28"/>
        <n v="34.51"/>
        <n v="30.83"/>
        <n v="45.23"/>
        <n v="17.760000000000002"/>
        <n v="19.88"/>
        <n v="20.02"/>
        <n v="34.01"/>
        <n v="39.049999999999997"/>
        <n v="23.69"/>
        <n v="38.6"/>
        <n v="24.94"/>
        <n v="15.11"/>
        <n v="11.84"/>
        <n v="29.46"/>
        <n v="23.93"/>
        <n v="30.69"/>
        <n v="12.75"/>
        <n v="45.66"/>
        <n v="28.36"/>
        <n v="24.68"/>
        <n v="33.630000000000003"/>
        <n v="19.22"/>
        <n v="17.149999999999999"/>
        <n v="33.549999999999997"/>
        <n v="15.15"/>
        <n v="12.65"/>
        <n v="26.75"/>
        <n v="11.12"/>
        <n v="15.64"/>
        <n v="22.72"/>
        <n v="23.26"/>
        <n v="47.91"/>
        <n v="18.82"/>
        <n v="35.36"/>
        <n v="29.74"/>
        <n v="38.81"/>
        <n v="46.46"/>
        <n v="47.69"/>
        <n v="11.65"/>
        <n v="11.5"/>
        <n v="12.3"/>
        <n v="24.66"/>
        <n v="41.82"/>
        <n v="32.82"/>
        <n v="49.3"/>
        <n v="38.130000000000003"/>
        <n v="42.41"/>
        <n v="39.74"/>
        <n v="30.1"/>
        <n v="34.700000000000003"/>
        <n v="30.25"/>
        <n v="12.4"/>
        <n v="47.2"/>
        <n v="32.130000000000003"/>
        <n v="41.56"/>
        <n v="16.29"/>
        <n v="48.26"/>
        <n v="11.22"/>
        <n v="38.4"/>
        <n v="27.14"/>
        <n v="15.92"/>
        <n v="48.43"/>
        <n v="41.51"/>
        <n v="25.57"/>
        <n v="42.84"/>
        <n v="17.2"/>
        <n v="25.72"/>
        <n v="19.03"/>
        <n v="28.48"/>
        <n v="47.81"/>
        <n v="26.02"/>
        <n v="18.86"/>
        <n v="17.55"/>
        <n v="14.94"/>
        <n v="47.53"/>
        <n v="41.9"/>
        <n v="43.95"/>
        <n v="42.74"/>
        <n v="17.09"/>
        <n v="16.62"/>
        <n v="25.98"/>
        <n v="46.56"/>
        <n v="45.17"/>
        <n v="48.73"/>
        <n v="48.24"/>
        <n v="27.94"/>
        <n v="30.5"/>
        <n v="31.6"/>
        <n v="13.3"/>
        <n v="46.61"/>
        <n v="42.58"/>
        <n v="38.36"/>
        <n v="11.69"/>
        <n v="24.24"/>
        <n v="28.07"/>
        <n v="17.399999999999999"/>
        <n v="41.66"/>
        <n v="38.880000000000003"/>
        <n v="24.36"/>
        <n v="15.99"/>
        <n v="24.85"/>
        <n v="11.41"/>
        <n v="10.06"/>
        <n v="42.65"/>
        <n v="20.11"/>
        <n v="36.72"/>
        <n v="13.26"/>
        <n v="19.84"/>
        <n v="49.56"/>
        <n v="26.49"/>
        <n v="36.96"/>
        <n v="36.700000000000003"/>
        <n v="28.1"/>
        <n v="33.39"/>
        <n v="35.64"/>
        <n v="35.69"/>
        <n v="31.17"/>
        <n v="23.34"/>
        <n v="46.96"/>
        <n v="48.5"/>
        <n v="32.58"/>
        <n v="49.62"/>
        <n v="17.61"/>
        <n v="39.479999999999997"/>
        <n v="41.05"/>
        <n v="10.66"/>
        <n v="15.84"/>
        <n v="45.64"/>
        <n v="10.220000000000001"/>
        <n v="26.37"/>
        <n v="13.15"/>
        <n v="33.020000000000003"/>
        <n v="11.76"/>
        <n v="33.81"/>
        <n v="38.97"/>
        <n v="21.45"/>
        <n v="17.649999999999999"/>
        <n v="14.82"/>
        <n v="49.07"/>
        <n v="18.690000000000001"/>
        <n v="47.71"/>
        <n v="23.21"/>
        <n v="13.69"/>
        <n v="43.81"/>
        <n v="34.69"/>
        <n v="36.43"/>
        <n v="13.34"/>
        <n v="49.88"/>
        <n v="26.78"/>
        <n v="47.99"/>
        <n v="46.72"/>
        <n v="47.55"/>
        <n v="32.42"/>
        <n v="42.83"/>
        <n v="42.96"/>
        <n v="21.48"/>
        <n v="44.66"/>
        <n v="23.16"/>
        <n v="10.130000000000001"/>
        <n v="16.11"/>
        <n v="42.73"/>
        <n v="36.299999999999997"/>
        <n v="19.93"/>
        <n v="49.67"/>
        <n v="20.98"/>
        <n v="10.29"/>
        <n v="41.36"/>
        <n v="36.08"/>
        <n v="44.3"/>
        <n v="19.05"/>
        <n v="43.07"/>
        <n v="10.94"/>
        <n v="41.96"/>
        <n v="26.56"/>
        <n v="14.59"/>
        <n v="15.44"/>
        <n v="29.72"/>
        <n v="20.36"/>
        <n v="29.07"/>
        <n v="43.46"/>
        <n v="38.380000000000003"/>
        <n v="39.89"/>
        <n v="16.489999999999998"/>
        <n v="37.92"/>
        <n v="16.96"/>
        <n v="31.66"/>
        <n v="36.090000000000003"/>
        <n v="11.47"/>
        <n v="39.270000000000003"/>
        <n v="30.89"/>
        <n v="43.14"/>
        <n v="32.18"/>
        <n v="20.6"/>
        <n v="31.13"/>
        <n v="24.55"/>
        <n v="10.08"/>
        <n v="30.05"/>
        <n v="44.02"/>
        <n v="23.59"/>
        <n v="24.69"/>
        <n v="32.5"/>
        <n v="13.85"/>
        <n v="15.08"/>
        <n v="38.89"/>
        <n v="32.17"/>
        <n v="36.61"/>
        <n v="25.21"/>
        <n v="13.19"/>
        <n v="17.5"/>
        <n v="17.93"/>
        <n v="19.28"/>
        <n v="30.62"/>
        <n v="19.600000000000001"/>
        <n v="38.520000000000003"/>
        <n v="47.05"/>
        <n v="20.059999999999999"/>
        <n v="23.01"/>
        <n v="33.01"/>
        <n v="13.98"/>
        <n v="35.93"/>
        <n v="48.52"/>
        <n v="30.78"/>
        <n v="40.630000000000003"/>
        <n v="36.21"/>
        <n v="48.93"/>
        <n v="27.37"/>
        <n v="29.58"/>
        <n v="30.53"/>
        <n v="28.92"/>
        <n v="26.87"/>
        <n v="42.1"/>
        <n v="12.2"/>
        <n v="39.26"/>
        <n v="41.73"/>
        <n v="47.21"/>
        <n v="48.28"/>
        <n v="34.97"/>
        <n v="10.57"/>
        <n v="12.62"/>
        <n v="37.65"/>
        <n v="34.83"/>
        <n v="47.79"/>
        <n v="32.51"/>
        <n v="17.170000000000002"/>
        <n v="26.62"/>
        <n v="33.35"/>
        <n v="22.3"/>
        <n v="27.51"/>
        <n v="14.96"/>
        <n v="40.31"/>
        <n v="10.61"/>
        <n v="22.53"/>
        <n v="27.69"/>
        <n v="19.8"/>
        <n v="31.33"/>
        <n v="39.32"/>
        <n v="11.14"/>
        <n v="28.96"/>
        <n v="20.84"/>
        <n v="27.03"/>
        <n v="39.14"/>
        <n v="42.68"/>
        <n v="48.6"/>
        <n v="32.729999999999997"/>
        <n v="12.54"/>
        <n v="18.05"/>
        <n v="40.9"/>
        <n v="34.5"/>
        <n v="37.79"/>
        <n v="48.96"/>
        <n v="27.32"/>
        <n v="15.87"/>
        <n v="31.02"/>
        <n v="14.76"/>
        <n v="32.56"/>
        <n v="14.56"/>
        <n v="34.03"/>
        <n v="22.98"/>
        <n v="10.14"/>
        <n v="43.65"/>
        <n v="21.88"/>
        <n v="12.94"/>
        <n v="13.17"/>
        <n v="20.51"/>
        <n v="12.9"/>
        <n v="35.51"/>
        <n v="14.09"/>
        <n v="17.57"/>
        <n v="39.72"/>
        <n v="34.130000000000003"/>
        <n v="11.02"/>
        <n v="49.43"/>
        <n v="10.95"/>
        <n v="42.09"/>
        <n v="39.82"/>
        <n v="18.71"/>
        <n v="45.77"/>
        <n v="37.15"/>
        <n v="30.48"/>
        <n v="12.56"/>
        <n v="19.3"/>
        <n v="25.56"/>
        <n v="38.85"/>
        <n v="23.31"/>
        <n v="25.26"/>
        <n v="14.28"/>
        <n v="35.24"/>
        <n v="28.68"/>
        <n v="35.68"/>
        <n v="42.25"/>
        <n v="48.9"/>
        <n v="43.48"/>
        <n v="19.7"/>
        <n v="21.94"/>
        <n v="17.260000000000002"/>
        <n v="15.21"/>
        <n v="32.770000000000003"/>
        <n v="49.6"/>
        <n v="21.51"/>
        <n v="21.17"/>
        <n v="17.07"/>
        <n v="44.9"/>
        <n v="26.63"/>
        <n v="42.31"/>
        <n v="47.46"/>
        <n v="28.49"/>
        <n v="36.79"/>
        <n v="15.63"/>
        <n v="19.55"/>
        <n v="43.53"/>
        <n v="32.78"/>
        <n v="39.58"/>
        <n v="18.63"/>
        <n v="42.02"/>
        <n v="18.84"/>
        <n v="12.74"/>
        <n v="22.76"/>
        <n v="39.07"/>
        <n v="12.66"/>
        <n v="45.76"/>
        <n v="22.27"/>
        <n v="32.67"/>
        <n v="11.85"/>
        <n v="33.96"/>
        <n v="39.42"/>
        <n v="29.93"/>
        <n v="21.99"/>
        <n v="22.69"/>
        <n v="37.619999999999997"/>
        <n v="28.38"/>
        <n v="35.840000000000003"/>
        <n v="31.31"/>
        <n v="25.76"/>
        <n v="42.8"/>
        <n v="16.260000000000002"/>
        <n v="14.97"/>
        <n v="35.950000000000003"/>
        <n v="37.369999999999997"/>
        <n v="22.74"/>
        <n v="38.840000000000003"/>
        <n v="43.79"/>
        <n v="23.92"/>
        <n v="18.48"/>
        <n v="34.590000000000003"/>
        <n v="43.99"/>
        <n v="15.18"/>
        <n v="35.35"/>
        <n v="26.91"/>
        <n v="32.869999999999997"/>
        <n v="43.02"/>
        <n v="22.95"/>
        <n v="25.91"/>
        <n v="30.19"/>
        <n v="17.95"/>
        <n v="20.09"/>
        <n v="39.450000000000003"/>
        <n v="20.9"/>
        <n v="47.85"/>
        <n v="33.700000000000003"/>
        <n v="49.05"/>
        <n v="49.37"/>
        <n v="44.91"/>
        <n v="12.18"/>
        <n v="20.04"/>
        <n v="28.88"/>
        <n v="35.340000000000003"/>
        <n v="28.33"/>
        <n v="10.28"/>
        <n v="41.08"/>
        <n v="35.880000000000003"/>
        <n v="45.26"/>
        <n v="31.53"/>
        <n v="44.24"/>
        <n v="21.49"/>
        <n v="20.07"/>
        <n v="33.08"/>
        <n v="42.62"/>
        <n v="21.13"/>
        <n v="28.52"/>
        <n v="49.54"/>
        <n v="46.21"/>
        <n v="47.08"/>
        <n v="33.520000000000003"/>
        <n v="21.71"/>
        <n v="34.119999999999997"/>
        <n v="32.799999999999997"/>
        <n v="35.96"/>
        <n v="44.54"/>
        <n v="13.27"/>
        <n v="20.23"/>
        <n v="35.99"/>
        <n v="36.979999999999997"/>
        <n v="32.79"/>
        <n v="35.03"/>
        <n v="33.93"/>
        <n v="40.94"/>
        <n v="44.33"/>
        <n v="35.67"/>
        <n v="48.8"/>
        <n v="40.33"/>
        <n v="45.46"/>
        <n v="11.31"/>
        <n v="30.97"/>
        <n v="41.35"/>
        <n v="16.809999999999999"/>
        <n v="16.5"/>
        <n v="24.2"/>
        <n v="24.38"/>
        <n v="31.58"/>
        <n v="28.9"/>
        <n v="36.549999999999997"/>
        <n v="23.29"/>
        <n v="44.28"/>
        <n v="23.54"/>
        <n v="26.48"/>
        <n v="23.89"/>
        <n v="25.93"/>
        <n v="16.440000000000001"/>
        <n v="26.64"/>
        <n v="42.27"/>
        <n v="22.05"/>
        <n v="38"/>
        <n v="19.239999999999998"/>
        <n v="15.03"/>
        <n v="26.07"/>
        <n v="36.619999999999997"/>
        <n v="39.71"/>
        <n v="22.41"/>
        <n v="29.25"/>
        <n v="22.15"/>
        <n v="36.58"/>
        <n v="30.71"/>
        <n v="18.97"/>
        <n v="39.68"/>
        <n v="11.11"/>
        <n v="28.81"/>
        <n v="13.86"/>
        <n v="40.03"/>
        <n v="12.59"/>
        <n v="42.79"/>
        <n v="17.43"/>
        <n v="15.98"/>
        <n v="38.21"/>
        <n v="20.27"/>
        <n v="23.98"/>
        <n v="21.7"/>
        <n v="31.23"/>
        <n v="44.2"/>
        <n v="31.27"/>
        <n v="15.91"/>
        <n v="32.54"/>
        <n v="11.64"/>
        <n v="41.8"/>
        <n v="25.32"/>
        <n v="11.86"/>
        <n v="20.49"/>
        <n v="18.61"/>
        <n v="10.68"/>
        <n v="29.19"/>
        <n v="36.5"/>
        <n v="41.29"/>
        <n v="30.74"/>
        <n v="41.6"/>
        <n v="26.76"/>
        <n v="12.06"/>
        <n v="37.07"/>
        <n v="21.04"/>
        <n v="40.42"/>
        <n v="19.89"/>
        <n v="15.83"/>
        <n v="10.53"/>
        <n v="48.7"/>
        <n v="10.25"/>
        <n v="37.22"/>
        <n v="13.9"/>
        <n v="25.92"/>
        <n v="28.31"/>
        <n v="23.66"/>
        <n v="18.23"/>
        <n v="18.760000000000002"/>
        <n v="34.35"/>
        <n v="38.44"/>
        <n v="21.66"/>
        <n v="39.83"/>
        <n v="47.07"/>
        <n v="22.24"/>
        <n v="33.29"/>
        <n v="44.45"/>
        <n v="40.39"/>
        <n v="26.15"/>
        <n v="49.74"/>
        <n v="42.21"/>
        <n v="35.11"/>
        <n v="10.69"/>
        <n v="39.909999999999997"/>
        <n v="44.73"/>
        <n v="23.67"/>
        <n v="37.21"/>
        <n v="17.23"/>
        <n v="40.28"/>
        <n v="47.13"/>
        <n v="20.62"/>
        <n v="27.79"/>
        <n v="14.12"/>
        <n v="18.66"/>
        <n v="41.38"/>
        <n v="13.24"/>
        <n v="34.28"/>
        <n v="15.02"/>
        <n v="14.35"/>
        <n v="43.35"/>
        <n v="35.090000000000003"/>
        <n v="46.82"/>
        <n v="38.43"/>
        <n v="24.09"/>
        <n v="33.69"/>
        <n v="16.05"/>
        <n v="25.7"/>
        <n v="26.5"/>
        <n v="18.75"/>
        <n v="37.229999999999997"/>
        <n v="12.55"/>
        <n v="24.12"/>
        <n v="49.35"/>
        <n v="46.27"/>
        <n v="26.24"/>
        <n v="26.65"/>
        <n v="31.75"/>
        <n v="10.029999999999999"/>
        <n v="27.04"/>
        <n v="49.45"/>
        <n v="22.88"/>
        <n v="20.41"/>
        <n v="12.57"/>
      </sharedItems>
    </cacheField>
    <cacheField name="Estado_Mesa" numFmtId="0">
      <sharedItems/>
    </cacheField>
    <cacheField name="Número_Orden" numFmtId="0">
      <sharedItems containsSemiMixedTypes="0" containsString="0" containsNumber="1" containsInteger="1" minValue="1" maxValue="767"/>
    </cacheField>
    <cacheField name="País_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_Ordenados" numFmtId="0">
      <sharedItems/>
    </cacheField>
    <cacheField name="Monto Total" numFmtId="44">
      <sharedItems containsSemiMixedTypes="0" containsString="0" containsNumber="1" containsInteger="1" minValue="18" maxValue="360"/>
    </cacheField>
    <cacheField name="Monto_Final_Servicio" numFmtId="44">
      <sharedItems containsSemiMixedTypes="0" containsString="0" containsNumber="1" minValue="0" maxValue="395.11"/>
    </cacheField>
    <cacheField name="Tiempo_Preparación" numFmtId="165">
      <sharedItems containsSemiMixedTypes="0" containsNonDate="0" containsDate="1" containsString="0" minDate="1899-12-30T00:05:00" maxDate="1899-12-30T03:23:00"/>
    </cacheField>
    <cacheField name="TS-TP" numFmtId="165">
      <sharedItems containsSemiMixedTypes="0" containsDate="1" containsString="0" containsMixedTypes="1" minDate="1900-01-02T17:00:11" maxDate="1899-12-30T04:04:00"/>
    </cacheField>
    <cacheField name="Cuentas_Pagadas" numFmtId="0">
      <sharedItems count="2">
        <s v="COBRADA"/>
        <s v="NO COBRADA"/>
      </sharedItems>
    </cacheField>
    <cacheField name="Minutos (Hora_Llegada)" numFmtId="0" databaseField="0">
      <fieldGroup base="3">
        <rangePr groupBy="minutes" startDate="2023-04-01T00:01:00" endDate="2023-04-07T03:56:00"/>
        <groupItems count="62">
          <s v="&lt;01/0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7/04/2023"/>
        </groupItems>
      </fieldGroup>
    </cacheField>
    <cacheField name="Horas (Hora_Llegada)" numFmtId="0" databaseField="0">
      <fieldGroup base="3">
        <rangePr groupBy="hours" startDate="2023-04-01T00:01:00" endDate="2023-04-07T03:56:00"/>
        <groupItems count="26">
          <s v="&lt;01/04/2023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7/04/2023"/>
        </groupItems>
      </fieldGroup>
    </cacheField>
    <cacheField name="Días (Hora_Llegada)" numFmtId="0" databaseField="0">
      <fieldGroup base="3">
        <rangePr groupBy="days" startDate="2023-04-01T00:01:00" endDate="2023-04-07T03:56:00"/>
        <groupItems count="368">
          <s v="&lt;01/04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7/0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x v="0"/>
    <d v="2023-04-01T03:50:00"/>
    <d v="1899-12-30T02:43:00"/>
    <x v="0"/>
    <x v="0"/>
    <x v="0"/>
    <x v="0"/>
    <n v="48.55"/>
    <x v="0"/>
    <s v="Reservada"/>
    <n v="1"/>
    <x v="0"/>
    <s v="Plato_7, Plato_2"/>
    <n v="138"/>
    <n v="186.55"/>
    <d v="1899-12-30T00:57:00"/>
    <d v="1899-12-30T01:46:00"/>
    <x v="0"/>
  </r>
  <r>
    <n v="6"/>
    <s v="Cliente_538"/>
    <n v="6"/>
    <x v="1"/>
    <d v="2023-04-01T03:49:00"/>
    <d v="1899-12-30T02:21:00"/>
    <x v="0"/>
    <x v="1"/>
    <x v="1"/>
    <x v="1"/>
    <n v="43.3"/>
    <x v="1"/>
    <s v="Reservada"/>
    <n v="2"/>
    <x v="1"/>
    <s v="Plato_17, Plato_6"/>
    <n v="58"/>
    <n v="101.3"/>
    <d v="1899-12-30T01:25:00"/>
    <d v="1899-12-30T00:56:00"/>
    <x v="0"/>
  </r>
  <r>
    <n v="20"/>
    <s v="Cliente_911"/>
    <n v="1"/>
    <x v="2"/>
    <d v="2023-04-01T03:56:00"/>
    <d v="1899-12-30T03:27:00"/>
    <x v="0"/>
    <x v="2"/>
    <x v="1"/>
    <x v="2"/>
    <n v="30.87"/>
    <x v="2"/>
    <s v="Libre"/>
    <n v="3"/>
    <x v="2"/>
    <s v="Plato_20, Plato_17, Plato_19, Plato_9"/>
    <n v="165"/>
    <n v="195.87"/>
    <d v="1899-12-30T02:06:00"/>
    <d v="1899-12-30T01:21:00"/>
    <x v="0"/>
  </r>
  <r>
    <n v="3"/>
    <s v="Cliente_129"/>
    <n v="1"/>
    <x v="3"/>
    <d v="2023-04-01T04:31:00"/>
    <d v="1899-12-30T01:28:00"/>
    <x v="0"/>
    <x v="3"/>
    <x v="0"/>
    <x v="2"/>
    <n v="34.68"/>
    <x v="3"/>
    <s v="Libre"/>
    <n v="4"/>
    <x v="3"/>
    <s v="Plato_11, Plato_16"/>
    <n v="183"/>
    <n v="217.68"/>
    <d v="1899-12-30T00:40:00"/>
    <d v="1899-12-30T00:48:00"/>
    <x v="0"/>
  </r>
  <r>
    <n v="8"/>
    <s v="Cliente_938"/>
    <n v="2"/>
    <x v="4"/>
    <d v="2023-04-01T02:06:00"/>
    <d v="1899-12-30T02:05:00"/>
    <x v="0"/>
    <x v="4"/>
    <x v="0"/>
    <x v="2"/>
    <n v="24.33"/>
    <x v="4"/>
    <s v="Libre"/>
    <n v="5"/>
    <x v="4"/>
    <s v="Plato_12, Plato_7"/>
    <n v="67"/>
    <n v="91.33"/>
    <d v="1899-12-30T00:17:00"/>
    <d v="1899-12-30T01:48:00"/>
    <x v="0"/>
  </r>
  <r>
    <n v="7"/>
    <s v="Cliente_965"/>
    <n v="5"/>
    <x v="5"/>
    <d v="2023-04-01T03:32:00"/>
    <d v="1899-12-30T02:08:00"/>
    <x v="0"/>
    <x v="4"/>
    <x v="2"/>
    <x v="2"/>
    <n v="26.57"/>
    <x v="5"/>
    <s v="Libre"/>
    <n v="6"/>
    <x v="4"/>
    <s v="Plato_8"/>
    <n v="70"/>
    <n v="96.57"/>
    <d v="1899-12-30T00:11:00"/>
    <d v="1899-12-30T01:57:00"/>
    <x v="0"/>
  </r>
  <r>
    <n v="17"/>
    <s v="Cliente_306"/>
    <n v="6"/>
    <x v="6"/>
    <d v="2023-04-01T04:22:00"/>
    <d v="1899-12-30T02:40:00"/>
    <x v="0"/>
    <x v="2"/>
    <x v="2"/>
    <x v="2"/>
    <n v="10.54"/>
    <x v="6"/>
    <s v="Ocupada"/>
    <n v="7"/>
    <x v="5"/>
    <s v="Plato_15, Plato_19"/>
    <n v="172"/>
    <n v="182.54"/>
    <d v="1899-12-30T00:41:00"/>
    <d v="1899-12-30T01:59:00"/>
    <x v="0"/>
  </r>
  <r>
    <n v="11"/>
    <s v="Cliente_974"/>
    <n v="1"/>
    <x v="7"/>
    <d v="2023-04-01T04:49:00"/>
    <d v="1899-12-30T02:38:00"/>
    <x v="0"/>
    <x v="2"/>
    <x v="1"/>
    <x v="2"/>
    <n v="49.18"/>
    <x v="7"/>
    <s v="Reservada"/>
    <n v="8"/>
    <x v="3"/>
    <s v="Plato_5, Plato_16, Plato_20"/>
    <n v="242"/>
    <n v="291.18"/>
    <d v="1899-12-30T00:55:00"/>
    <d v="1899-12-30T01:43:00"/>
    <x v="0"/>
  </r>
  <r>
    <n v="15"/>
    <s v="Cliente_740"/>
    <n v="5"/>
    <x v="8"/>
    <d v="2023-04-01T04:25:00"/>
    <d v="1899-12-30T02:22:00"/>
    <x v="0"/>
    <x v="2"/>
    <x v="0"/>
    <x v="0"/>
    <n v="46.85"/>
    <x v="8"/>
    <s v="Libre"/>
    <n v="9"/>
    <x v="6"/>
    <s v="Plato_2, Plato_7, Plato_12, Plato_15"/>
    <n v="169"/>
    <n v="0"/>
    <d v="1899-12-30T02:26:00"/>
    <n v="-2.7777777764842748E-3"/>
    <x v="1"/>
  </r>
  <r>
    <n v="17"/>
    <s v="Cliente_33"/>
    <n v="1"/>
    <x v="9"/>
    <d v="2023-04-01T01:53:00"/>
    <d v="1899-12-30T02:06:00"/>
    <x v="0"/>
    <x v="4"/>
    <x v="0"/>
    <x v="2"/>
    <n v="16.600000000000001"/>
    <x v="9"/>
    <s v="Ocupada"/>
    <n v="10"/>
    <x v="7"/>
    <s v="Plato_18, Plato_20"/>
    <n v="148"/>
    <n v="164.6"/>
    <d v="1899-12-30T00:29:00"/>
    <d v="1899-12-30T01:37:00"/>
    <x v="0"/>
  </r>
  <r>
    <n v="14"/>
    <s v="Cliente_881"/>
    <n v="1"/>
    <x v="10"/>
    <d v="2023-04-01T06:33:00"/>
    <d v="1899-12-30T02:47:00"/>
    <x v="0"/>
    <x v="1"/>
    <x v="0"/>
    <x v="2"/>
    <n v="32.89"/>
    <x v="10"/>
    <s v="Libre"/>
    <n v="11"/>
    <x v="4"/>
    <s v="Plato_16, Plato_2"/>
    <n v="88"/>
    <n v="120.89"/>
    <d v="1899-12-30T00:56:00"/>
    <d v="1899-12-30T01:51:00"/>
    <x v="0"/>
  </r>
  <r>
    <n v="14"/>
    <s v="Cliente_890"/>
    <n v="6"/>
    <x v="11"/>
    <d v="2023-04-01T03:23:00"/>
    <d v="1899-12-30T03:34:00"/>
    <x v="0"/>
    <x v="4"/>
    <x v="2"/>
    <x v="2"/>
    <n v="45.27"/>
    <x v="11"/>
    <s v="Ocupada"/>
    <n v="12"/>
    <x v="1"/>
    <s v="Plato_16, Plato_19, Plato_8, Plato_20"/>
    <n v="326"/>
    <n v="371.27"/>
    <d v="1899-12-30T01:35:00"/>
    <d v="1899-12-30T01:59:00"/>
    <x v="0"/>
  </r>
  <r>
    <n v="2"/>
    <s v="Cliente_873"/>
    <n v="1"/>
    <x v="12"/>
    <d v="2023-04-01T05:32:00"/>
    <d v="1899-12-30T02:38:00"/>
    <x v="0"/>
    <x v="3"/>
    <x v="0"/>
    <x v="1"/>
    <n v="22.06"/>
    <x v="12"/>
    <s v="Ocupada"/>
    <n v="13"/>
    <x v="2"/>
    <s v="Plato_9"/>
    <n v="87"/>
    <n v="109.06"/>
    <d v="1899-12-30T00:59:00"/>
    <d v="1899-12-30T01:39:00"/>
    <x v="0"/>
  </r>
  <r>
    <n v="16"/>
    <s v="Cliente_780"/>
    <n v="6"/>
    <x v="13"/>
    <d v="2023-04-01T01:58:00"/>
    <d v="1899-12-30T01:40:00"/>
    <x v="0"/>
    <x v="2"/>
    <x v="0"/>
    <x v="1"/>
    <n v="48.76"/>
    <x v="8"/>
    <s v="Libre"/>
    <n v="14"/>
    <x v="4"/>
    <s v="Plato_3, Plato_11, Plato_14, Plato_2"/>
    <n v="129"/>
    <n v="0"/>
    <d v="1899-12-30T02:34:00"/>
    <n v="-3.7499999999191569E-2"/>
    <x v="1"/>
  </r>
  <r>
    <n v="6"/>
    <s v="Cliente_728"/>
    <n v="4"/>
    <x v="14"/>
    <d v="2023-04-01T04:59:00"/>
    <d v="1899-12-30T01:50:00"/>
    <x v="0"/>
    <x v="1"/>
    <x v="1"/>
    <x v="2"/>
    <n v="28.77"/>
    <x v="13"/>
    <s v="Ocupada"/>
    <n v="15"/>
    <x v="7"/>
    <s v="Plato_16, Plato_13, Plato_8"/>
    <n v="224"/>
    <n v="252.77"/>
    <d v="1899-12-30T01:43:00"/>
    <d v="1899-12-30T00:07:00"/>
    <x v="0"/>
  </r>
  <r>
    <n v="20"/>
    <s v="Cliente_175"/>
    <n v="5"/>
    <x v="15"/>
    <d v="2023-04-01T04:24:00"/>
    <d v="1899-12-30T01:53:00"/>
    <x v="0"/>
    <x v="4"/>
    <x v="0"/>
    <x v="1"/>
    <n v="37.9"/>
    <x v="14"/>
    <s v="Reservada"/>
    <n v="16"/>
    <x v="6"/>
    <s v="Plato_16"/>
    <n v="28"/>
    <n v="65.900000000000006"/>
    <d v="1899-12-30T00:38:00"/>
    <d v="1899-12-30T01:15:00"/>
    <x v="0"/>
  </r>
  <r>
    <n v="14"/>
    <s v="Cliente_200"/>
    <n v="6"/>
    <x v="16"/>
    <d v="2023-04-01T03:27:00"/>
    <d v="1899-12-30T03:18:00"/>
    <x v="0"/>
    <x v="2"/>
    <x v="1"/>
    <x v="2"/>
    <n v="12.17"/>
    <x v="15"/>
    <s v="Libre"/>
    <n v="17"/>
    <x v="8"/>
    <s v="Plato_8, Plato_4, Plato_5"/>
    <n v="137"/>
    <n v="149.16999999999999"/>
    <d v="1899-12-30T02:38:00"/>
    <d v="1899-12-30T00:40:00"/>
    <x v="0"/>
  </r>
  <r>
    <n v="9"/>
    <s v="Cliente_190"/>
    <n v="2"/>
    <x v="17"/>
    <d v="2023-04-01T04:26:00"/>
    <d v="1899-12-30T02:20:00"/>
    <x v="0"/>
    <x v="2"/>
    <x v="1"/>
    <x v="2"/>
    <n v="33.090000000000003"/>
    <x v="16"/>
    <s v="Libre"/>
    <n v="18"/>
    <x v="1"/>
    <s v="Plato_9, Plato_20, Plato_10, Plato_15"/>
    <n v="251"/>
    <n v="284.09000000000003"/>
    <d v="1899-12-30T02:14:00"/>
    <d v="1899-12-30T00:06:00"/>
    <x v="0"/>
  </r>
  <r>
    <n v="18"/>
    <s v="Cliente_290"/>
    <n v="3"/>
    <x v="18"/>
    <d v="2023-04-01T03:29:00"/>
    <d v="1899-12-30T02:54:00"/>
    <x v="0"/>
    <x v="2"/>
    <x v="0"/>
    <x v="2"/>
    <n v="17.45"/>
    <x v="17"/>
    <s v="Libre"/>
    <n v="19"/>
    <x v="9"/>
    <s v="Plato_20"/>
    <n v="80"/>
    <n v="97.45"/>
    <d v="1899-12-30T00:44:00"/>
    <d v="1899-12-30T02:10:00"/>
    <x v="0"/>
  </r>
  <r>
    <n v="8"/>
    <s v="Cliente_972"/>
    <n v="2"/>
    <x v="19"/>
    <d v="2023-04-01T05:12:00"/>
    <d v="1899-12-30T03:47:00"/>
    <x v="0"/>
    <x v="0"/>
    <x v="0"/>
    <x v="2"/>
    <n v="31.7"/>
    <x v="18"/>
    <s v="Reservada"/>
    <n v="20"/>
    <x v="9"/>
    <s v="Plato_8, Plato_1, Plato_14"/>
    <n v="178"/>
    <n v="209.7"/>
    <d v="1899-12-30T01:10:00"/>
    <d v="1899-12-30T02:37:00"/>
    <x v="0"/>
  </r>
  <r>
    <n v="12"/>
    <s v="Cliente_210"/>
    <n v="2"/>
    <x v="20"/>
    <d v="2023-04-01T05:52:00"/>
    <d v="1899-12-30T02:13:00"/>
    <x v="0"/>
    <x v="0"/>
    <x v="0"/>
    <x v="2"/>
    <n v="20.53"/>
    <x v="8"/>
    <s v="Reservada"/>
    <n v="21"/>
    <x v="7"/>
    <s v="Plato_20, Plato_3, Plato_15, Plato_1"/>
    <n v="274"/>
    <n v="0"/>
    <d v="1899-12-30T02:32:00"/>
    <n v="-1.3194444448971707E-2"/>
    <x v="1"/>
  </r>
  <r>
    <n v="15"/>
    <s v="Cliente_88"/>
    <n v="1"/>
    <x v="21"/>
    <d v="2023-04-01T04:47:00"/>
    <d v="1899-12-30T02:31:00"/>
    <x v="0"/>
    <x v="4"/>
    <x v="0"/>
    <x v="2"/>
    <n v="45.41"/>
    <x v="19"/>
    <s v="Libre"/>
    <n v="22"/>
    <x v="8"/>
    <s v="Plato_4, Plato_18, Plato_9, Plato_8"/>
    <n v="213"/>
    <n v="258.40999999999997"/>
    <d v="1899-12-30T02:03:00"/>
    <d v="1899-12-30T00:28:00"/>
    <x v="0"/>
  </r>
  <r>
    <n v="1"/>
    <s v="Cliente_427"/>
    <n v="5"/>
    <x v="22"/>
    <d v="2023-04-01T04:09:00"/>
    <d v="1899-12-30T01:25:00"/>
    <x v="0"/>
    <x v="3"/>
    <x v="2"/>
    <x v="2"/>
    <n v="38.46"/>
    <x v="20"/>
    <s v="Libre"/>
    <n v="23"/>
    <x v="9"/>
    <s v="Plato_12, Plato_6"/>
    <n v="138"/>
    <n v="176.46"/>
    <d v="1899-12-30T01:03:00"/>
    <d v="1899-12-30T00:22:00"/>
    <x v="0"/>
  </r>
  <r>
    <n v="5"/>
    <s v="Cliente_424"/>
    <n v="5"/>
    <x v="23"/>
    <d v="2023-04-01T06:20:00"/>
    <d v="1899-12-30T03:34:00"/>
    <x v="0"/>
    <x v="0"/>
    <x v="0"/>
    <x v="2"/>
    <n v="38.18"/>
    <x v="21"/>
    <s v="Ocupada"/>
    <n v="24"/>
    <x v="5"/>
    <s v="Plato_10, Plato_9, Plato_14, Plato_20"/>
    <n v="233"/>
    <n v="271.18"/>
    <d v="1899-12-30T03:00:00"/>
    <d v="1899-12-30T00:34:00"/>
    <x v="0"/>
  </r>
  <r>
    <n v="12"/>
    <s v="Cliente_824"/>
    <n v="5"/>
    <x v="23"/>
    <d v="2023-04-01T04:59:00"/>
    <d v="1899-12-30T02:13:00"/>
    <x v="0"/>
    <x v="3"/>
    <x v="2"/>
    <x v="0"/>
    <n v="46.15"/>
    <x v="22"/>
    <s v="Ocupada"/>
    <n v="25"/>
    <x v="1"/>
    <s v="Plato_18"/>
    <n v="34"/>
    <n v="80.150000000000006"/>
    <d v="1899-12-30T00:35:00"/>
    <d v="1899-12-30T01:38:00"/>
    <x v="0"/>
  </r>
  <r>
    <n v="18"/>
    <s v="Cliente_107"/>
    <n v="2"/>
    <x v="24"/>
    <d v="2023-04-01T05:47:00"/>
    <d v="1899-12-30T03:58:00"/>
    <x v="0"/>
    <x v="3"/>
    <x v="1"/>
    <x v="2"/>
    <n v="10.37"/>
    <x v="23"/>
    <s v="Ocupada"/>
    <n v="26"/>
    <x v="7"/>
    <s v="Plato_4, Plato_13, Plato_7"/>
    <n v="126"/>
    <n v="136.37"/>
    <d v="1899-12-30T01:49:00"/>
    <d v="1899-12-30T02:09:00"/>
    <x v="0"/>
  </r>
  <r>
    <n v="4"/>
    <s v="Cliente_775"/>
    <n v="2"/>
    <x v="25"/>
    <d v="2023-04-01T02:27:00"/>
    <d v="1899-12-30T01:23:00"/>
    <x v="0"/>
    <x v="3"/>
    <x v="0"/>
    <x v="2"/>
    <n v="19.27"/>
    <x v="24"/>
    <s v="Ocupada"/>
    <n v="27"/>
    <x v="2"/>
    <s v="Plato_8, Plato_10"/>
    <n v="61"/>
    <n v="80.27"/>
    <d v="1899-12-30T00:55:00"/>
    <d v="1899-12-30T00:28:00"/>
    <x v="0"/>
  </r>
  <r>
    <n v="2"/>
    <s v="Cliente_358"/>
    <n v="2"/>
    <x v="26"/>
    <d v="2023-04-01T03:16:00"/>
    <d v="1899-12-30T02:27:00"/>
    <x v="0"/>
    <x v="4"/>
    <x v="2"/>
    <x v="2"/>
    <n v="41.22"/>
    <x v="25"/>
    <s v="Reservada"/>
    <n v="28"/>
    <x v="10"/>
    <s v="Plato_4, Plato_9"/>
    <n v="94"/>
    <n v="135.22"/>
    <d v="1899-12-30T00:56:00"/>
    <d v="1899-12-30T01:31:00"/>
    <x v="0"/>
  </r>
  <r>
    <n v="20"/>
    <s v="Cliente_377"/>
    <n v="5"/>
    <x v="27"/>
    <d v="2023-04-01T06:10:00"/>
    <d v="1899-12-30T03:23:00"/>
    <x v="0"/>
    <x v="2"/>
    <x v="0"/>
    <x v="2"/>
    <n v="14.83"/>
    <x v="26"/>
    <s v="Ocupada"/>
    <n v="29"/>
    <x v="8"/>
    <s v="Plato_1, Plato_4, Plato_17"/>
    <n v="173"/>
    <n v="187.83"/>
    <d v="1899-12-30T01:11:00"/>
    <d v="1899-12-30T02:12:00"/>
    <x v="0"/>
  </r>
  <r>
    <n v="14"/>
    <s v="Cliente_361"/>
    <n v="4"/>
    <x v="28"/>
    <d v="2023-04-01T06:13:00"/>
    <d v="1899-12-30T03:18:00"/>
    <x v="0"/>
    <x v="4"/>
    <x v="0"/>
    <x v="1"/>
    <n v="26.29"/>
    <x v="27"/>
    <s v="Libre"/>
    <n v="30"/>
    <x v="5"/>
    <s v="Plato_10, Plato_3"/>
    <n v="112"/>
    <n v="138.29"/>
    <d v="1899-12-30T01:09:00"/>
    <d v="1899-12-30T02:09:00"/>
    <x v="0"/>
  </r>
  <r>
    <n v="13"/>
    <s v="Cliente_229"/>
    <n v="3"/>
    <x v="29"/>
    <d v="2023-04-01T06:02:00"/>
    <d v="1899-12-30T03:26:00"/>
    <x v="0"/>
    <x v="2"/>
    <x v="1"/>
    <x v="2"/>
    <n v="19.809999999999999"/>
    <x v="28"/>
    <s v="Ocupada"/>
    <n v="31"/>
    <x v="10"/>
    <s v="Plato_9, Plato_12"/>
    <n v="67"/>
    <n v="86.81"/>
    <d v="1899-12-30T01:45:00"/>
    <d v="1899-12-30T01:41:00"/>
    <x v="0"/>
  </r>
  <r>
    <n v="5"/>
    <s v="Cliente_27"/>
    <n v="1"/>
    <x v="30"/>
    <d v="2023-04-01T06:49:00"/>
    <d v="1899-12-30T03:56:00"/>
    <x v="0"/>
    <x v="1"/>
    <x v="0"/>
    <x v="2"/>
    <n v="28.25"/>
    <x v="29"/>
    <s v="Ocupada"/>
    <n v="32"/>
    <x v="7"/>
    <s v="Plato_15, Plato_11, Plato_10, Plato_4"/>
    <n v="211"/>
    <n v="239.25"/>
    <d v="1899-12-30T02:08:00"/>
    <d v="1899-12-30T01:48:00"/>
    <x v="0"/>
  </r>
  <r>
    <n v="4"/>
    <s v="Cliente_103"/>
    <n v="5"/>
    <x v="31"/>
    <d v="2023-04-01T06:21:00"/>
    <d v="1899-12-30T03:03:00"/>
    <x v="0"/>
    <x v="4"/>
    <x v="2"/>
    <x v="0"/>
    <n v="20.38"/>
    <x v="30"/>
    <s v="Ocupada"/>
    <n v="33"/>
    <x v="4"/>
    <s v="Plato_8, Plato_6, Plato_15, Plato_10"/>
    <n v="306"/>
    <n v="326.38"/>
    <d v="1899-12-30T02:10:00"/>
    <d v="1899-12-30T00:53:00"/>
    <x v="0"/>
  </r>
  <r>
    <n v="15"/>
    <s v="Cliente_1"/>
    <n v="1"/>
    <x v="21"/>
    <d v="2023-04-01T06:07:00"/>
    <d v="1899-12-30T03:51:00"/>
    <x v="0"/>
    <x v="4"/>
    <x v="1"/>
    <x v="2"/>
    <n v="13.08"/>
    <x v="31"/>
    <s v="Libre"/>
    <n v="34"/>
    <x v="4"/>
    <s v="Plato_18, Plato_10"/>
    <n v="112"/>
    <n v="125.08"/>
    <d v="1899-12-30T01:05:00"/>
    <d v="1899-12-30T02:46:00"/>
    <x v="0"/>
  </r>
  <r>
    <n v="13"/>
    <s v="Cliente_828"/>
    <n v="2"/>
    <x v="32"/>
    <d v="2023-04-01T05:55:00"/>
    <d v="1899-12-30T02:52:00"/>
    <x v="0"/>
    <x v="0"/>
    <x v="0"/>
    <x v="2"/>
    <n v="15.75"/>
    <x v="32"/>
    <s v="Ocupada"/>
    <n v="35"/>
    <x v="4"/>
    <s v="Plato_2, Plato_9, Plato_11, Plato_17"/>
    <n v="214"/>
    <n v="229.75"/>
    <d v="1899-12-30T01:05:00"/>
    <d v="1899-12-30T01:47:00"/>
    <x v="0"/>
  </r>
  <r>
    <n v="5"/>
    <s v="Cliente_874"/>
    <n v="5"/>
    <x v="33"/>
    <d v="2023-04-01T06:26:00"/>
    <d v="1899-12-30T03:14:00"/>
    <x v="0"/>
    <x v="2"/>
    <x v="0"/>
    <x v="2"/>
    <n v="45.28"/>
    <x v="33"/>
    <s v="Ocupada"/>
    <n v="36"/>
    <x v="6"/>
    <s v="Plato_2"/>
    <n v="30"/>
    <n v="75.28"/>
    <d v="1899-12-30T00:38:00"/>
    <d v="1899-12-30T02:36:00"/>
    <x v="0"/>
  </r>
  <r>
    <n v="20"/>
    <s v="Cliente_999"/>
    <n v="1"/>
    <x v="14"/>
    <d v="2023-04-01T06:02:00"/>
    <d v="1899-12-30T02:53:00"/>
    <x v="0"/>
    <x v="3"/>
    <x v="2"/>
    <x v="2"/>
    <n v="10.39"/>
    <x v="34"/>
    <s v="Ocupada"/>
    <n v="37"/>
    <x v="2"/>
    <s v="Plato_13"/>
    <n v="21"/>
    <n v="31.39"/>
    <d v="1899-12-30T00:47:00"/>
    <d v="1899-12-30T02:06:00"/>
    <x v="0"/>
  </r>
  <r>
    <n v="10"/>
    <s v="Cliente_167"/>
    <n v="6"/>
    <x v="34"/>
    <d v="2023-04-01T03:53:00"/>
    <d v="1899-12-30T01:15:00"/>
    <x v="0"/>
    <x v="4"/>
    <x v="0"/>
    <x v="0"/>
    <n v="16.309999999999999"/>
    <x v="8"/>
    <s v="Reservada"/>
    <n v="38"/>
    <x v="9"/>
    <s v="Plato_17, Plato_8, Plato_19"/>
    <n v="235"/>
    <n v="0"/>
    <d v="1899-12-30T01:38:00"/>
    <n v="-1.5972222219796911E-2"/>
    <x v="1"/>
  </r>
  <r>
    <n v="15"/>
    <s v="Cliente_606"/>
    <n v="3"/>
    <x v="35"/>
    <d v="2023-04-01T07:39:00"/>
    <d v="1899-12-30T04:13:00"/>
    <x v="0"/>
    <x v="2"/>
    <x v="2"/>
    <x v="1"/>
    <n v="48.36"/>
    <x v="35"/>
    <s v="Ocupada"/>
    <n v="39"/>
    <x v="6"/>
    <s v="Plato_19"/>
    <n v="108"/>
    <n v="156.36000000000001"/>
    <d v="1899-12-30T00:57:00"/>
    <d v="1899-12-30T03:16:00"/>
    <x v="0"/>
  </r>
  <r>
    <n v="1"/>
    <s v="Cliente_710"/>
    <n v="1"/>
    <x v="36"/>
    <d v="2023-04-01T04:05:00"/>
    <d v="1899-12-30T02:05:00"/>
    <x v="0"/>
    <x v="0"/>
    <x v="0"/>
    <x v="1"/>
    <n v="13.68"/>
    <x v="36"/>
    <s v="Libre"/>
    <n v="40"/>
    <x v="10"/>
    <s v="Plato_9, Plato_11, Plato_16"/>
    <n v="148"/>
    <n v="161.68"/>
    <d v="1899-12-30T01:18:00"/>
    <d v="1899-12-30T00:47:00"/>
    <x v="0"/>
  </r>
  <r>
    <n v="7"/>
    <s v="Cliente_870"/>
    <n v="4"/>
    <x v="37"/>
    <d v="2023-04-01T04:20:00"/>
    <d v="1899-12-30T02:21:00"/>
    <x v="0"/>
    <x v="2"/>
    <x v="0"/>
    <x v="2"/>
    <n v="15.24"/>
    <x v="37"/>
    <s v="Ocupada"/>
    <n v="41"/>
    <x v="4"/>
    <s v="Plato_15, Plato_10, Plato_2"/>
    <n v="204"/>
    <n v="219.24"/>
    <d v="1899-12-30T01:29:00"/>
    <d v="1899-12-30T00:52:00"/>
    <x v="0"/>
  </r>
  <r>
    <n v="14"/>
    <s v="Cliente_230"/>
    <n v="1"/>
    <x v="38"/>
    <d v="2023-04-01T01:46:00"/>
    <d v="1899-12-30T01:21:00"/>
    <x v="0"/>
    <x v="2"/>
    <x v="0"/>
    <x v="2"/>
    <n v="49.58"/>
    <x v="38"/>
    <s v="Reservada"/>
    <n v="42"/>
    <x v="6"/>
    <s v="Plato_5, Plato_20"/>
    <n v="102"/>
    <n v="151.57999999999998"/>
    <d v="1899-12-30T01:09:00"/>
    <d v="1899-12-30T00:12:00"/>
    <x v="0"/>
  </r>
  <r>
    <n v="8"/>
    <s v="Cliente_814"/>
    <n v="6"/>
    <x v="39"/>
    <d v="2023-04-01T03:14:00"/>
    <d v="1899-12-30T02:27:00"/>
    <x v="0"/>
    <x v="4"/>
    <x v="0"/>
    <x v="2"/>
    <n v="32.19"/>
    <x v="39"/>
    <s v="Ocupada"/>
    <n v="43"/>
    <x v="4"/>
    <s v="Plato_15, Plato_18, Plato_7, Plato_17"/>
    <n v="203"/>
    <n v="235.19"/>
    <d v="1899-12-30T02:26:00"/>
    <d v="1899-12-30T00:01:00"/>
    <x v="0"/>
  </r>
  <r>
    <n v="18"/>
    <s v="Cliente_710"/>
    <n v="1"/>
    <x v="40"/>
    <d v="2023-04-01T06:18:00"/>
    <d v="1899-12-30T03:12:00"/>
    <x v="0"/>
    <x v="4"/>
    <x v="0"/>
    <x v="2"/>
    <n v="42.6"/>
    <x v="40"/>
    <s v="Libre"/>
    <n v="44"/>
    <x v="0"/>
    <s v="Plato_10, Plato_1, Plato_13"/>
    <n v="122"/>
    <n v="164.6"/>
    <d v="1899-12-30T01:25:00"/>
    <d v="1899-12-30T01:47:00"/>
    <x v="0"/>
  </r>
  <r>
    <n v="17"/>
    <s v="Cliente_640"/>
    <n v="2"/>
    <x v="41"/>
    <d v="2023-04-01T04:01:00"/>
    <d v="1899-12-30T01:46:00"/>
    <x v="0"/>
    <x v="2"/>
    <x v="0"/>
    <x v="2"/>
    <n v="25.41"/>
    <x v="41"/>
    <s v="Reservada"/>
    <n v="45"/>
    <x v="4"/>
    <s v="Plato_4"/>
    <n v="54"/>
    <n v="79.41"/>
    <d v="1899-12-30T00:47:00"/>
    <d v="1899-12-30T00:59:00"/>
    <x v="0"/>
  </r>
  <r>
    <n v="10"/>
    <s v="Cliente_623"/>
    <n v="1"/>
    <x v="42"/>
    <d v="2023-04-01T03:39:00"/>
    <d v="1899-12-30T01:52:00"/>
    <x v="0"/>
    <x v="3"/>
    <x v="0"/>
    <x v="2"/>
    <n v="27.97"/>
    <x v="42"/>
    <s v="Libre"/>
    <n v="46"/>
    <x v="9"/>
    <s v="Plato_2, Plato_18, Plato_14"/>
    <n v="140"/>
    <n v="167.97"/>
    <d v="1899-12-30T01:26:00"/>
    <d v="1899-12-30T00:26:00"/>
    <x v="0"/>
  </r>
  <r>
    <n v="18"/>
    <s v="Cliente_72"/>
    <n v="3"/>
    <x v="43"/>
    <d v="2023-04-01T07:29:00"/>
    <d v="1899-12-30T04:14:00"/>
    <x v="0"/>
    <x v="2"/>
    <x v="0"/>
    <x v="2"/>
    <n v="10.98"/>
    <x v="43"/>
    <s v="Ocupada"/>
    <n v="47"/>
    <x v="2"/>
    <s v="Plato_11, Plato_14, Plato_3"/>
    <n v="109"/>
    <n v="119.98"/>
    <d v="1899-12-30T01:27:00"/>
    <d v="1899-12-30T02:47:00"/>
    <x v="0"/>
  </r>
  <r>
    <n v="17"/>
    <s v="Cliente_963"/>
    <n v="2"/>
    <x v="44"/>
    <d v="2023-04-01T04:02:00"/>
    <d v="1899-12-30T03:34:00"/>
    <x v="0"/>
    <x v="0"/>
    <x v="1"/>
    <x v="2"/>
    <n v="25.31"/>
    <x v="44"/>
    <s v="Libre"/>
    <n v="48"/>
    <x v="6"/>
    <s v="Plato_6, Plato_5, Plato_11"/>
    <n v="158"/>
    <n v="183.31"/>
    <d v="1899-12-30T02:04:00"/>
    <d v="1899-12-30T01:30:00"/>
    <x v="0"/>
  </r>
  <r>
    <n v="8"/>
    <s v="Cliente_929"/>
    <n v="3"/>
    <x v="45"/>
    <d v="2023-04-01T05:29:00"/>
    <d v="1899-12-30T03:45:00"/>
    <x v="0"/>
    <x v="2"/>
    <x v="0"/>
    <x v="2"/>
    <n v="20.92"/>
    <x v="45"/>
    <s v="Libre"/>
    <n v="49"/>
    <x v="7"/>
    <s v="Plato_7, Plato_15, Plato_4"/>
    <n v="186"/>
    <n v="206.92000000000002"/>
    <d v="1899-12-30T01:21:00"/>
    <d v="1899-12-30T02:24:00"/>
    <x v="0"/>
  </r>
  <r>
    <n v="19"/>
    <s v="Cliente_708"/>
    <n v="5"/>
    <x v="46"/>
    <d v="2023-04-01T06:57:00"/>
    <d v="1899-12-30T03:18:00"/>
    <x v="0"/>
    <x v="4"/>
    <x v="0"/>
    <x v="0"/>
    <n v="16.739999999999998"/>
    <x v="46"/>
    <s v="Ocupada"/>
    <n v="50"/>
    <x v="10"/>
    <s v="Plato_15, Plato_5"/>
    <n v="76"/>
    <n v="92.74"/>
    <d v="1899-12-30T00:21:00"/>
    <d v="1899-12-30T02:57:00"/>
    <x v="0"/>
  </r>
  <r>
    <n v="12"/>
    <s v="Cliente_631"/>
    <n v="1"/>
    <x v="47"/>
    <d v="2023-04-01T03:02:00"/>
    <d v="1899-12-30T01:20:00"/>
    <x v="0"/>
    <x v="3"/>
    <x v="2"/>
    <x v="2"/>
    <n v="37.08"/>
    <x v="8"/>
    <s v="Reservada"/>
    <n v="51"/>
    <x v="0"/>
    <s v="Plato_14, Plato_11, Plato_5, Plato_4"/>
    <n v="225"/>
    <n v="0"/>
    <d v="1899-12-30T02:44:00"/>
    <n v="-5.8333333334141785E-2"/>
    <x v="1"/>
  </r>
  <r>
    <n v="7"/>
    <s v="Cliente_894"/>
    <n v="4"/>
    <x v="4"/>
    <d v="2023-04-01T01:11:00"/>
    <d v="1899-12-30T01:10:00"/>
    <x v="0"/>
    <x v="0"/>
    <x v="0"/>
    <x v="2"/>
    <n v="46.88"/>
    <x v="47"/>
    <s v="Libre"/>
    <n v="52"/>
    <x v="3"/>
    <s v="Plato_11, Plato_17, Plato_18"/>
    <n v="263"/>
    <n v="309.88"/>
    <d v="1899-12-30T01:02:00"/>
    <d v="1899-12-30T00:08:00"/>
    <x v="0"/>
  </r>
  <r>
    <n v="16"/>
    <s v="Cliente_63"/>
    <n v="5"/>
    <x v="23"/>
    <d v="2023-04-01T04:44:00"/>
    <d v="1899-12-30T01:43:00"/>
    <x v="0"/>
    <x v="3"/>
    <x v="0"/>
    <x v="0"/>
    <n v="36.880000000000003"/>
    <x v="8"/>
    <s v="Libre"/>
    <n v="53"/>
    <x v="3"/>
    <s v="Plato_14, Plato_2, Plato_19"/>
    <n v="267"/>
    <n v="0"/>
    <d v="1899-12-30T01:52:00"/>
    <n v="-6.2499999996766253E-3"/>
    <x v="1"/>
  </r>
  <r>
    <n v="6"/>
    <s v="Cliente_144"/>
    <n v="6"/>
    <x v="48"/>
    <d v="2023-04-01T04:14:00"/>
    <d v="1899-12-30T03:34:00"/>
    <x v="0"/>
    <x v="4"/>
    <x v="2"/>
    <x v="2"/>
    <n v="23.36"/>
    <x v="48"/>
    <s v="Reservada"/>
    <n v="54"/>
    <x v="6"/>
    <s v="Plato_8, Plato_17, Plato_4, Plato_11"/>
    <n v="187"/>
    <n v="210.36"/>
    <d v="1899-12-30T03:23:00"/>
    <d v="1899-12-30T00:11:00"/>
    <x v="0"/>
  </r>
  <r>
    <n v="20"/>
    <s v="Cliente_390"/>
    <n v="5"/>
    <x v="49"/>
    <d v="2023-04-01T05:00:00"/>
    <d v="1899-12-30T03:45:00"/>
    <x v="0"/>
    <x v="4"/>
    <x v="2"/>
    <x v="2"/>
    <n v="45.49"/>
    <x v="49"/>
    <s v="Ocupada"/>
    <n v="55"/>
    <x v="4"/>
    <s v="Plato_11, Plato_7, Plato_19, Plato_15"/>
    <n v="255"/>
    <n v="300.49"/>
    <d v="1899-12-30T01:36:00"/>
    <d v="1899-12-30T02:09:00"/>
    <x v="0"/>
  </r>
  <r>
    <n v="1"/>
    <s v="Cliente_728"/>
    <n v="3"/>
    <x v="50"/>
    <d v="2023-04-01T04:57:00"/>
    <d v="1899-12-30T03:37:00"/>
    <x v="0"/>
    <x v="3"/>
    <x v="0"/>
    <x v="0"/>
    <n v="43.2"/>
    <x v="50"/>
    <s v="Libre"/>
    <n v="56"/>
    <x v="8"/>
    <s v="Plato_9, Plato_12"/>
    <n v="48"/>
    <n v="91.2"/>
    <d v="1899-12-30T01:18:00"/>
    <d v="1899-12-30T02:19:00"/>
    <x v="0"/>
  </r>
  <r>
    <n v="18"/>
    <s v="Cliente_886"/>
    <n v="2"/>
    <x v="51"/>
    <d v="2023-04-01T04:52:00"/>
    <d v="1899-12-30T01:48:00"/>
    <x v="0"/>
    <x v="2"/>
    <x v="0"/>
    <x v="2"/>
    <n v="45.45"/>
    <x v="51"/>
    <s v="Libre"/>
    <n v="57"/>
    <x v="1"/>
    <s v="Plato_8, Plato_20, Plato_5, Plato_19"/>
    <n v="169"/>
    <n v="214.45"/>
    <d v="1899-12-30T01:08:00"/>
    <d v="1899-12-30T00:40:00"/>
    <x v="0"/>
  </r>
  <r>
    <n v="8"/>
    <s v="Cliente_510"/>
    <n v="3"/>
    <x v="52"/>
    <d v="2023-04-01T04:21:00"/>
    <d v="1899-12-30T02:50:00"/>
    <x v="0"/>
    <x v="1"/>
    <x v="2"/>
    <x v="2"/>
    <n v="30.7"/>
    <x v="52"/>
    <s v="Reservada"/>
    <n v="58"/>
    <x v="2"/>
    <s v="Plato_5, Plato_3"/>
    <n v="82"/>
    <n v="112.7"/>
    <d v="1899-12-30T01:13:00"/>
    <d v="1899-12-30T01:37:00"/>
    <x v="0"/>
  </r>
  <r>
    <n v="8"/>
    <s v="Cliente_878"/>
    <n v="4"/>
    <x v="53"/>
    <d v="2023-04-01T05:04:00"/>
    <d v="1899-12-30T03:43:00"/>
    <x v="0"/>
    <x v="1"/>
    <x v="0"/>
    <x v="1"/>
    <n v="33.89"/>
    <x v="53"/>
    <s v="Libre"/>
    <n v="59"/>
    <x v="1"/>
    <s v="Plato_12, Plato_14, Plato_4, Plato_20"/>
    <n v="160"/>
    <n v="193.89"/>
    <d v="1899-12-30T00:48:00"/>
    <d v="1899-12-30T02:55:00"/>
    <x v="0"/>
  </r>
  <r>
    <n v="6"/>
    <s v="Cliente_977"/>
    <n v="1"/>
    <x v="54"/>
    <d v="2023-04-01T05:46:00"/>
    <d v="1899-12-30T03:37:00"/>
    <x v="0"/>
    <x v="1"/>
    <x v="0"/>
    <x v="2"/>
    <n v="19.54"/>
    <x v="54"/>
    <s v="Reservada"/>
    <n v="60"/>
    <x v="6"/>
    <s v="Plato_4, Plato_11"/>
    <n v="102"/>
    <n v="121.53999999999999"/>
    <d v="1899-12-30T00:43:00"/>
    <d v="1899-12-30T02:54:00"/>
    <x v="0"/>
  </r>
  <r>
    <n v="10"/>
    <s v="Cliente_553"/>
    <n v="5"/>
    <x v="55"/>
    <d v="2023-04-01T06:22:00"/>
    <d v="1899-12-30T02:48:00"/>
    <x v="0"/>
    <x v="2"/>
    <x v="0"/>
    <x v="2"/>
    <n v="42.87"/>
    <x v="55"/>
    <s v="Ocupada"/>
    <n v="61"/>
    <x v="9"/>
    <s v="Plato_20, Plato_4, Plato_2, Plato_16"/>
    <n v="242"/>
    <n v="284.87"/>
    <d v="1899-12-30T02:39:00"/>
    <d v="1899-12-30T00:09:00"/>
    <x v="0"/>
  </r>
  <r>
    <n v="2"/>
    <s v="Cliente_792"/>
    <n v="1"/>
    <x v="56"/>
    <d v="2023-04-01T06:24:00"/>
    <d v="1899-12-30T03:52:00"/>
    <x v="0"/>
    <x v="1"/>
    <x v="2"/>
    <x v="2"/>
    <n v="37.93"/>
    <x v="56"/>
    <s v="Ocupada"/>
    <n v="62"/>
    <x v="10"/>
    <s v="Plato_2, Plato_12, Plato_17"/>
    <n v="148"/>
    <n v="185.93"/>
    <d v="1899-12-30T02:35:00"/>
    <d v="1899-12-30T01:17:00"/>
    <x v="0"/>
  </r>
  <r>
    <n v="17"/>
    <s v="Cliente_881"/>
    <n v="4"/>
    <x v="57"/>
    <d v="2023-04-01T04:06:00"/>
    <d v="1899-12-30T03:25:00"/>
    <x v="0"/>
    <x v="4"/>
    <x v="0"/>
    <x v="2"/>
    <n v="33.340000000000003"/>
    <x v="57"/>
    <s v="Reservada"/>
    <n v="63"/>
    <x v="1"/>
    <s v="Plato_3, Plato_8"/>
    <n v="55"/>
    <n v="88.34"/>
    <d v="1899-12-30T00:30:00"/>
    <d v="1899-12-30T02:55:00"/>
    <x v="0"/>
  </r>
  <r>
    <n v="3"/>
    <s v="Cliente_265"/>
    <n v="3"/>
    <x v="58"/>
    <d v="2023-04-01T04:02:00"/>
    <d v="1899-12-30T02:22:00"/>
    <x v="0"/>
    <x v="3"/>
    <x v="1"/>
    <x v="1"/>
    <n v="34.770000000000003"/>
    <x v="58"/>
    <s v="Reservada"/>
    <n v="64"/>
    <x v="4"/>
    <s v="Plato_3, Plato_20, Plato_19"/>
    <n v="288"/>
    <n v="322.77"/>
    <d v="1899-12-30T01:22:00"/>
    <d v="1899-12-30T01:00:00"/>
    <x v="0"/>
  </r>
  <r>
    <n v="5"/>
    <s v="Cliente_946"/>
    <n v="1"/>
    <x v="59"/>
    <d v="2023-04-01T03:03:00"/>
    <d v="1899-12-30T01:24:00"/>
    <x v="0"/>
    <x v="0"/>
    <x v="0"/>
    <x v="0"/>
    <n v="14"/>
    <x v="8"/>
    <s v="Ocupada"/>
    <n v="65"/>
    <x v="6"/>
    <s v="Plato_16, Plato_17, Plato_12, Plato_20"/>
    <n v="196"/>
    <n v="0"/>
    <d v="1899-12-30T02:35:00"/>
    <n v="-4.9305555559436075E-2"/>
    <x v="1"/>
  </r>
  <r>
    <n v="18"/>
    <s v="Cliente_614"/>
    <n v="2"/>
    <x v="60"/>
    <d v="2023-04-01T06:18:00"/>
    <d v="1899-12-30T03:50:00"/>
    <x v="0"/>
    <x v="3"/>
    <x v="0"/>
    <x v="2"/>
    <n v="10.88"/>
    <x v="59"/>
    <s v="Reservada"/>
    <n v="66"/>
    <x v="0"/>
    <s v="Plato_19, Plato_20, Plato_4"/>
    <n v="210"/>
    <n v="220.88"/>
    <d v="1899-12-30T01:54:00"/>
    <d v="1899-12-30T01:56:00"/>
    <x v="0"/>
  </r>
  <r>
    <n v="2"/>
    <s v="Cliente_352"/>
    <n v="6"/>
    <x v="61"/>
    <d v="2023-04-01T05:10:00"/>
    <d v="1899-12-30T01:25:00"/>
    <x v="0"/>
    <x v="2"/>
    <x v="0"/>
    <x v="0"/>
    <n v="21.25"/>
    <x v="8"/>
    <s v="Reservada"/>
    <n v="67"/>
    <x v="4"/>
    <s v="Plato_20, Plato_19, Plato_10, Plato_2"/>
    <n v="256"/>
    <n v="0"/>
    <d v="1899-12-30T02:11:00"/>
    <n v="-3.1944444441210681E-2"/>
    <x v="1"/>
  </r>
  <r>
    <n v="8"/>
    <s v="Cliente_784"/>
    <n v="4"/>
    <x v="9"/>
    <d v="2023-04-01T03:15:00"/>
    <d v="1899-12-30T03:28:00"/>
    <x v="0"/>
    <x v="3"/>
    <x v="2"/>
    <x v="2"/>
    <n v="45.65"/>
    <x v="60"/>
    <s v="Ocupada"/>
    <n v="68"/>
    <x v="2"/>
    <s v="Plato_14, Plato_16, Plato_15, Plato_1"/>
    <n v="218"/>
    <n v="263.64999999999998"/>
    <d v="1899-12-30T02:25:00"/>
    <d v="1899-12-30T01:03:00"/>
    <x v="0"/>
  </r>
  <r>
    <n v="5"/>
    <s v="Cliente_118"/>
    <n v="4"/>
    <x v="62"/>
    <d v="2023-04-01T03:57:00"/>
    <d v="1899-12-30T01:55:00"/>
    <x v="0"/>
    <x v="2"/>
    <x v="0"/>
    <x v="2"/>
    <n v="31.49"/>
    <x v="61"/>
    <s v="Libre"/>
    <n v="69"/>
    <x v="4"/>
    <s v="Plato_13, Plato_7, Plato_11"/>
    <n v="234"/>
    <n v="265.49"/>
    <d v="1899-12-30T01:32:00"/>
    <d v="1899-12-30T00:23:00"/>
    <x v="0"/>
  </r>
  <r>
    <n v="17"/>
    <s v="Cliente_61"/>
    <n v="4"/>
    <x v="63"/>
    <d v="2023-04-01T01:22:00"/>
    <d v="1899-12-30T01:11:00"/>
    <x v="0"/>
    <x v="4"/>
    <x v="0"/>
    <x v="0"/>
    <n v="28.26"/>
    <x v="62"/>
    <s v="Libre"/>
    <n v="70"/>
    <x v="3"/>
    <s v="Plato_1, Plato_18"/>
    <n v="118"/>
    <n v="146.26"/>
    <d v="1899-12-30T00:40:00"/>
    <d v="1899-12-30T00:31:00"/>
    <x v="0"/>
  </r>
  <r>
    <n v="18"/>
    <s v="Cliente_440"/>
    <n v="4"/>
    <x v="6"/>
    <d v="2023-04-01T05:56:00"/>
    <d v="1899-12-30T04:14:00"/>
    <x v="0"/>
    <x v="0"/>
    <x v="0"/>
    <x v="2"/>
    <n v="24.01"/>
    <x v="63"/>
    <s v="Ocupada"/>
    <n v="71"/>
    <x v="3"/>
    <s v="Plato_2, Plato_14"/>
    <n v="136"/>
    <n v="160.01"/>
    <d v="1899-12-30T00:49:00"/>
    <d v="1899-12-30T03:25:00"/>
    <x v="0"/>
  </r>
  <r>
    <n v="17"/>
    <s v="Cliente_258"/>
    <n v="1"/>
    <x v="64"/>
    <d v="2023-04-01T05:51:00"/>
    <d v="1899-12-30T03:09:00"/>
    <x v="0"/>
    <x v="2"/>
    <x v="0"/>
    <x v="2"/>
    <n v="15.28"/>
    <x v="64"/>
    <s v="Reservada"/>
    <n v="72"/>
    <x v="4"/>
    <s v="Plato_13, Plato_4"/>
    <n v="75"/>
    <n v="90.28"/>
    <d v="1899-12-30T00:54:00"/>
    <d v="1899-12-30T02:15:00"/>
    <x v="0"/>
  </r>
  <r>
    <n v="1"/>
    <s v="Cliente_742"/>
    <n v="4"/>
    <x v="65"/>
    <d v="2023-04-01T06:09:00"/>
    <d v="1899-12-30T03:30:00"/>
    <x v="0"/>
    <x v="4"/>
    <x v="1"/>
    <x v="2"/>
    <n v="34.51"/>
    <x v="65"/>
    <s v="Libre"/>
    <n v="73"/>
    <x v="10"/>
    <s v="Plato_6"/>
    <n v="81"/>
    <n v="115.50999999999999"/>
    <d v="1899-12-30T00:20:00"/>
    <d v="1899-12-30T03:10:00"/>
    <x v="0"/>
  </r>
  <r>
    <n v="19"/>
    <s v="Cliente_865"/>
    <n v="4"/>
    <x v="66"/>
    <d v="2023-04-01T04:13:00"/>
    <d v="1899-12-30T03:09:00"/>
    <x v="0"/>
    <x v="4"/>
    <x v="0"/>
    <x v="2"/>
    <n v="30.83"/>
    <x v="66"/>
    <s v="Libre"/>
    <n v="74"/>
    <x v="2"/>
    <s v="Plato_10, Plato_18, Plato_15"/>
    <n v="218"/>
    <n v="248.82999999999998"/>
    <d v="1899-12-30T01:40:00"/>
    <d v="1899-12-30T01:29:00"/>
    <x v="0"/>
  </r>
  <r>
    <n v="19"/>
    <s v="Cliente_79"/>
    <n v="5"/>
    <x v="67"/>
    <d v="2023-04-01T04:49:00"/>
    <d v="1899-12-30T01:28:00"/>
    <x v="0"/>
    <x v="3"/>
    <x v="0"/>
    <x v="2"/>
    <n v="45.23"/>
    <x v="67"/>
    <s v="Ocupada"/>
    <n v="75"/>
    <x v="5"/>
    <s v="Plato_20, Plato_14"/>
    <n v="109"/>
    <n v="154.22999999999999"/>
    <d v="1899-12-30T00:51:00"/>
    <d v="1899-12-30T00:37:00"/>
    <x v="0"/>
  </r>
  <r>
    <n v="17"/>
    <s v="Cliente_42"/>
    <n v="3"/>
    <x v="68"/>
    <d v="2023-04-01T05:24:00"/>
    <d v="1899-12-30T02:27:00"/>
    <x v="0"/>
    <x v="1"/>
    <x v="0"/>
    <x v="2"/>
    <n v="17.760000000000002"/>
    <x v="68"/>
    <s v="Reservada"/>
    <n v="76"/>
    <x v="10"/>
    <s v="Plato_2, Plato_4, Plato_7, Plato_10"/>
    <n v="158"/>
    <n v="175.76"/>
    <d v="1899-12-30T01:37:00"/>
    <d v="1899-12-30T00:50:00"/>
    <x v="0"/>
  </r>
  <r>
    <n v="3"/>
    <s v="Cliente_374"/>
    <n v="1"/>
    <x v="69"/>
    <d v="2023-04-01T06:15:00"/>
    <d v="1899-12-30T03:29:00"/>
    <x v="0"/>
    <x v="0"/>
    <x v="2"/>
    <x v="2"/>
    <n v="19.88"/>
    <x v="69"/>
    <s v="Libre"/>
    <n v="77"/>
    <x v="6"/>
    <s v="Plato_4, Plato_7, Plato_11"/>
    <n v="99"/>
    <n v="118.88"/>
    <d v="1899-12-30T01:37:00"/>
    <d v="1899-12-30T01:52:00"/>
    <x v="0"/>
  </r>
  <r>
    <n v="7"/>
    <s v="Cliente_636"/>
    <n v="4"/>
    <x v="70"/>
    <d v="2023-04-01T03:03:00"/>
    <d v="1899-12-30T01:29:00"/>
    <x v="0"/>
    <x v="0"/>
    <x v="0"/>
    <x v="2"/>
    <n v="20.02"/>
    <x v="70"/>
    <s v="Libre"/>
    <n v="78"/>
    <x v="1"/>
    <s v="Plato_12"/>
    <n v="57"/>
    <n v="77.02"/>
    <d v="1899-12-30T00:54:00"/>
    <d v="1899-12-30T00:35:00"/>
    <x v="0"/>
  </r>
  <r>
    <n v="16"/>
    <s v="Cliente_753"/>
    <n v="2"/>
    <x v="70"/>
    <d v="2023-04-01T05:08:00"/>
    <d v="1899-12-30T03:34:00"/>
    <x v="0"/>
    <x v="0"/>
    <x v="0"/>
    <x v="2"/>
    <n v="34.01"/>
    <x v="71"/>
    <s v="Libre"/>
    <n v="79"/>
    <x v="5"/>
    <s v="Plato_9, Plato_11, Plato_3, Plato_13"/>
    <n v="309"/>
    <n v="343.01"/>
    <d v="1899-12-30T01:36:00"/>
    <d v="1899-12-30T01:58:00"/>
    <x v="0"/>
  </r>
  <r>
    <n v="18"/>
    <s v="Cliente_632"/>
    <n v="6"/>
    <x v="37"/>
    <d v="2023-04-01T03:46:00"/>
    <d v="1899-12-30T01:32:00"/>
    <x v="0"/>
    <x v="4"/>
    <x v="0"/>
    <x v="2"/>
    <n v="39.049999999999997"/>
    <x v="72"/>
    <s v="Libre"/>
    <n v="80"/>
    <x v="5"/>
    <s v="Plato_5, Plato_9, Plato_7"/>
    <n v="121"/>
    <n v="160.05000000000001"/>
    <d v="1899-12-30T01:07:00"/>
    <d v="1899-12-30T00:25:00"/>
    <x v="0"/>
  </r>
  <r>
    <n v="17"/>
    <s v="Cliente_969"/>
    <n v="4"/>
    <x v="71"/>
    <d v="2023-04-01T06:31:00"/>
    <d v="1899-12-30T03:06:00"/>
    <x v="0"/>
    <x v="3"/>
    <x v="2"/>
    <x v="2"/>
    <n v="23.69"/>
    <x v="73"/>
    <s v="Ocupada"/>
    <n v="81"/>
    <x v="7"/>
    <s v="Plato_17"/>
    <n v="62"/>
    <n v="85.69"/>
    <d v="1899-12-30T00:59:00"/>
    <d v="1899-12-30T02:07:00"/>
    <x v="0"/>
  </r>
  <r>
    <n v="16"/>
    <s v="Cliente_574"/>
    <n v="3"/>
    <x v="72"/>
    <d v="2023-04-01T07:10:00"/>
    <d v="1899-12-30T03:45:00"/>
    <x v="0"/>
    <x v="3"/>
    <x v="1"/>
    <x v="2"/>
    <n v="38.6"/>
    <x v="74"/>
    <s v="Libre"/>
    <n v="82"/>
    <x v="3"/>
    <s v="Plato_1, Plato_2"/>
    <n v="80"/>
    <n v="118.6"/>
    <d v="1899-12-30T00:19:00"/>
    <d v="1899-12-30T03:26:00"/>
    <x v="0"/>
  </r>
  <r>
    <n v="15"/>
    <s v="Cliente_292"/>
    <n v="1"/>
    <x v="73"/>
    <d v="2023-04-01T06:39:00"/>
    <d v="1899-12-30T03:12:00"/>
    <x v="0"/>
    <x v="1"/>
    <x v="2"/>
    <x v="2"/>
    <n v="24.94"/>
    <x v="75"/>
    <s v="Ocupada"/>
    <n v="83"/>
    <x v="10"/>
    <s v="Plato_6, Plato_3, Plato_15"/>
    <n v="170"/>
    <n v="194.94"/>
    <d v="1899-12-30T01:34:00"/>
    <d v="1899-12-30T01:38:00"/>
    <x v="0"/>
  </r>
  <r>
    <n v="19"/>
    <s v="Cliente_148"/>
    <n v="5"/>
    <x v="47"/>
    <d v="2023-04-01T03:18:00"/>
    <d v="1899-12-30T01:51:00"/>
    <x v="0"/>
    <x v="4"/>
    <x v="0"/>
    <x v="2"/>
    <n v="15.11"/>
    <x v="76"/>
    <s v="Ocupada"/>
    <n v="84"/>
    <x v="4"/>
    <s v="Plato_2"/>
    <n v="60"/>
    <n v="75.11"/>
    <d v="1899-12-30T00:10:00"/>
    <d v="1899-12-30T01:41:00"/>
    <x v="0"/>
  </r>
  <r>
    <n v="8"/>
    <s v="Cliente_747"/>
    <n v="3"/>
    <x v="74"/>
    <d v="2023-04-01T04:31:00"/>
    <d v="1899-12-30T01:56:00"/>
    <x v="0"/>
    <x v="2"/>
    <x v="2"/>
    <x v="2"/>
    <n v="45.96"/>
    <x v="8"/>
    <s v="Libre"/>
    <n v="85"/>
    <x v="8"/>
    <s v="Plato_16, Plato_19, Plato_3, Plato_15"/>
    <n v="208"/>
    <n v="0"/>
    <d v="1899-12-30T02:22:00"/>
    <n v="-1.80555555549088E-2"/>
    <x v="1"/>
  </r>
  <r>
    <n v="20"/>
    <s v="Cliente_501"/>
    <n v="3"/>
    <x v="9"/>
    <d v="2023-04-01T02:08:00"/>
    <d v="1899-12-30T02:06:00"/>
    <x v="0"/>
    <x v="3"/>
    <x v="0"/>
    <x v="0"/>
    <n v="11.84"/>
    <x v="77"/>
    <s v="Libre"/>
    <n v="86"/>
    <x v="0"/>
    <s v="Plato_1"/>
    <n v="50"/>
    <n v="61.84"/>
    <d v="1899-12-30T00:08:00"/>
    <d v="1899-12-30T01:58:00"/>
    <x v="0"/>
  </r>
  <r>
    <n v="3"/>
    <s v="Cliente_733"/>
    <n v="2"/>
    <x v="75"/>
    <d v="2023-04-01T03:18:00"/>
    <d v="1899-12-30T01:47:00"/>
    <x v="0"/>
    <x v="4"/>
    <x v="0"/>
    <x v="2"/>
    <n v="29.46"/>
    <x v="78"/>
    <s v="Ocupada"/>
    <n v="87"/>
    <x v="5"/>
    <s v="Plato_4, Plato_15, Plato_17"/>
    <n v="99"/>
    <n v="128.46"/>
    <d v="1899-12-30T01:11:00"/>
    <d v="1899-12-30T00:36:00"/>
    <x v="0"/>
  </r>
  <r>
    <n v="18"/>
    <s v="Cliente_36"/>
    <n v="1"/>
    <x v="43"/>
    <d v="2023-04-01T06:40:00"/>
    <d v="1899-12-30T03:10:00"/>
    <x v="0"/>
    <x v="4"/>
    <x v="0"/>
    <x v="0"/>
    <n v="23.93"/>
    <x v="79"/>
    <s v="Reservada"/>
    <n v="88"/>
    <x v="8"/>
    <s v="Plato_20, Plato_12, Plato_10"/>
    <n v="123"/>
    <n v="146.93"/>
    <d v="1899-12-30T01:57:00"/>
    <d v="1899-12-30T01:13:00"/>
    <x v="0"/>
  </r>
  <r>
    <n v="11"/>
    <s v="Cliente_553"/>
    <n v="4"/>
    <x v="76"/>
    <d v="2023-04-01T02:19:00"/>
    <d v="1899-12-30T01:37:00"/>
    <x v="0"/>
    <x v="3"/>
    <x v="1"/>
    <x v="0"/>
    <n v="12.28"/>
    <x v="8"/>
    <s v="Libre"/>
    <n v="89"/>
    <x v="7"/>
    <s v="Plato_14, Plato_18, Plato_5"/>
    <n v="159"/>
    <n v="0"/>
    <d v="1899-12-30T02:22:00"/>
    <n v="-3.1249999998706493E-2"/>
    <x v="1"/>
  </r>
  <r>
    <n v="6"/>
    <s v="Cliente_1000"/>
    <n v="3"/>
    <x v="77"/>
    <d v="2023-04-01T03:13:00"/>
    <d v="1899-12-30T01:56:00"/>
    <x v="0"/>
    <x v="3"/>
    <x v="0"/>
    <x v="0"/>
    <n v="30.69"/>
    <x v="80"/>
    <s v="Reservada"/>
    <n v="90"/>
    <x v="8"/>
    <s v="Plato_18"/>
    <n v="34"/>
    <n v="64.69"/>
    <d v="1899-12-30T00:48:00"/>
    <d v="1899-12-30T01:08:00"/>
    <x v="0"/>
  </r>
  <r>
    <n v="1"/>
    <s v="Cliente_607"/>
    <n v="5"/>
    <x v="78"/>
    <d v="2023-04-01T05:24:00"/>
    <d v="1899-12-30T01:46:00"/>
    <x v="0"/>
    <x v="3"/>
    <x v="0"/>
    <x v="2"/>
    <n v="39.1"/>
    <x v="8"/>
    <s v="Reservada"/>
    <n v="91"/>
    <x v="0"/>
    <s v="Plato_8, Plato_13, Plato_5, Plato_6"/>
    <n v="293"/>
    <n v="0"/>
    <d v="1899-12-30T02:12:00"/>
    <n v="-1.8055555555717251E-2"/>
    <x v="1"/>
  </r>
  <r>
    <n v="6"/>
    <s v="Cliente_378"/>
    <n v="2"/>
    <x v="79"/>
    <d v="2023-04-01T06:09:00"/>
    <d v="1899-12-30T02:34:00"/>
    <x v="0"/>
    <x v="2"/>
    <x v="1"/>
    <x v="2"/>
    <n v="12.75"/>
    <x v="81"/>
    <s v="Libre"/>
    <n v="92"/>
    <x v="5"/>
    <s v="Plato_9, Plato_7"/>
    <n v="82"/>
    <n v="94.75"/>
    <d v="1899-12-30T00:42:00"/>
    <d v="1899-12-30T01:52:00"/>
    <x v="0"/>
  </r>
  <r>
    <n v="2"/>
    <s v="Cliente_612"/>
    <n v="2"/>
    <x v="80"/>
    <d v="2023-04-01T03:48:00"/>
    <d v="1899-12-30T02:09:00"/>
    <x v="0"/>
    <x v="2"/>
    <x v="0"/>
    <x v="2"/>
    <n v="45.66"/>
    <x v="82"/>
    <s v="Libre"/>
    <n v="93"/>
    <x v="4"/>
    <s v="Plato_9"/>
    <n v="29"/>
    <n v="74.66"/>
    <d v="1899-12-30T00:18:00"/>
    <d v="1899-12-30T01:51:00"/>
    <x v="0"/>
  </r>
  <r>
    <n v="12"/>
    <s v="Cliente_452"/>
    <n v="1"/>
    <x v="81"/>
    <d v="2023-04-01T04:53:00"/>
    <d v="1899-12-30T03:16:00"/>
    <x v="0"/>
    <x v="4"/>
    <x v="0"/>
    <x v="2"/>
    <n v="28.36"/>
    <x v="83"/>
    <s v="Ocupada"/>
    <n v="94"/>
    <x v="9"/>
    <s v="Plato_2, Plato_15, Plato_11"/>
    <n v="253"/>
    <n v="281.36"/>
    <d v="1899-12-30T02:09:00"/>
    <d v="1899-12-30T01:07:00"/>
    <x v="0"/>
  </r>
  <r>
    <n v="12"/>
    <s v="Cliente_244"/>
    <n v="5"/>
    <x v="82"/>
    <d v="2023-04-01T06:07:00"/>
    <d v="1899-12-30T03:03:00"/>
    <x v="0"/>
    <x v="2"/>
    <x v="2"/>
    <x v="2"/>
    <n v="24.68"/>
    <x v="84"/>
    <s v="Ocupada"/>
    <n v="95"/>
    <x v="0"/>
    <s v="Plato_12, Plato_15"/>
    <n v="153"/>
    <n v="177.68"/>
    <d v="1899-12-30T00:41:00"/>
    <d v="1899-12-30T02:22:00"/>
    <x v="0"/>
  </r>
  <r>
    <n v="16"/>
    <s v="Cliente_840"/>
    <n v="5"/>
    <x v="83"/>
    <d v="2023-04-01T05:26:00"/>
    <d v="1899-12-30T03:27:00"/>
    <x v="0"/>
    <x v="4"/>
    <x v="1"/>
    <x v="2"/>
    <n v="33.630000000000003"/>
    <x v="85"/>
    <s v="Libre"/>
    <n v="96"/>
    <x v="6"/>
    <s v="Plato_11, Plato_12, Plato_7"/>
    <n v="176"/>
    <n v="209.63"/>
    <d v="1899-12-30T01:16:00"/>
    <d v="1899-12-30T02:11:00"/>
    <x v="0"/>
  </r>
  <r>
    <n v="14"/>
    <s v="Cliente_993"/>
    <n v="2"/>
    <x v="75"/>
    <d v="2023-04-01T03:03:00"/>
    <d v="1899-12-30T01:32:00"/>
    <x v="0"/>
    <x v="2"/>
    <x v="2"/>
    <x v="2"/>
    <n v="19.22"/>
    <x v="86"/>
    <s v="Ocupada"/>
    <n v="97"/>
    <x v="8"/>
    <s v="Plato_10, Plato_3, Plato_18"/>
    <n v="188"/>
    <n v="207.22"/>
    <d v="1899-12-30T01:19:00"/>
    <d v="1899-12-30T00:13:00"/>
    <x v="0"/>
  </r>
  <r>
    <n v="7"/>
    <s v="Cliente_29"/>
    <n v="3"/>
    <x v="84"/>
    <d v="2023-04-01T03:22:00"/>
    <d v="1899-12-30T02:36:00"/>
    <x v="0"/>
    <x v="3"/>
    <x v="0"/>
    <x v="2"/>
    <n v="17.149999999999999"/>
    <x v="87"/>
    <s v="Ocupada"/>
    <n v="98"/>
    <x v="6"/>
    <s v="Plato_3, Plato_9, Plato_12"/>
    <n v="166"/>
    <n v="183.15"/>
    <d v="1899-12-30T02:20:00"/>
    <d v="1899-12-30T00:16:00"/>
    <x v="0"/>
  </r>
  <r>
    <n v="2"/>
    <s v="Cliente_873"/>
    <n v="6"/>
    <x v="85"/>
    <d v="2023-04-01T06:18:00"/>
    <d v="1899-12-30T04:11:00"/>
    <x v="0"/>
    <x v="2"/>
    <x v="0"/>
    <x v="2"/>
    <n v="33.549999999999997"/>
    <x v="88"/>
    <s v="Ocupada"/>
    <n v="99"/>
    <x v="9"/>
    <s v="Plato_2, Plato_17, Plato_12, Plato_9"/>
    <n v="139"/>
    <n v="172.55"/>
    <d v="1899-12-30T01:26:00"/>
    <d v="1899-12-30T02:45:00"/>
    <x v="0"/>
  </r>
  <r>
    <n v="18"/>
    <s v="Cliente_965"/>
    <n v="1"/>
    <x v="86"/>
    <d v="2023-04-01T06:45:00"/>
    <d v="1899-12-30T03:13:00"/>
    <x v="0"/>
    <x v="1"/>
    <x v="0"/>
    <x v="2"/>
    <n v="15.15"/>
    <x v="89"/>
    <s v="Reservada"/>
    <n v="100"/>
    <x v="3"/>
    <s v="Plato_7, Plato_5, Plato_1"/>
    <n v="166"/>
    <n v="181.15"/>
    <d v="1899-12-30T01:43:00"/>
    <d v="1899-12-30T01:30:00"/>
    <x v="0"/>
  </r>
  <r>
    <n v="1"/>
    <s v="Cliente_313"/>
    <n v="5"/>
    <x v="87"/>
    <d v="2023-04-01T02:15:00"/>
    <d v="1899-12-30T02:01:00"/>
    <x v="0"/>
    <x v="4"/>
    <x v="0"/>
    <x v="2"/>
    <n v="15.09"/>
    <x v="8"/>
    <s v="Libre"/>
    <n v="101"/>
    <x v="5"/>
    <s v="Plato_17, Plato_1, Plato_5, Plato_8"/>
    <n v="138"/>
    <n v="0"/>
    <d v="1899-12-30T02:14:00"/>
    <n v="-9.0277777803647874E-3"/>
    <x v="1"/>
  </r>
  <r>
    <n v="19"/>
    <s v="Cliente_520"/>
    <n v="2"/>
    <x v="88"/>
    <d v="2023-04-01T04:14:00"/>
    <d v="1899-12-30T02:41:00"/>
    <x v="0"/>
    <x v="0"/>
    <x v="0"/>
    <x v="2"/>
    <n v="12.65"/>
    <x v="90"/>
    <s v="Reservada"/>
    <n v="102"/>
    <x v="5"/>
    <s v="Plato_16, Plato_9"/>
    <n v="171"/>
    <n v="183.65"/>
    <d v="1899-12-30T00:46:00"/>
    <d v="1899-12-30T01:55:00"/>
    <x v="0"/>
  </r>
  <r>
    <n v="13"/>
    <s v="Cliente_388"/>
    <n v="3"/>
    <x v="47"/>
    <d v="2023-04-01T05:10:00"/>
    <d v="1899-12-30T03:28:00"/>
    <x v="0"/>
    <x v="4"/>
    <x v="0"/>
    <x v="0"/>
    <n v="26.75"/>
    <x v="91"/>
    <s v="Reservada"/>
    <n v="103"/>
    <x v="2"/>
    <s v="Plato_13, Plato_18, Plato_4"/>
    <n v="73"/>
    <n v="99.75"/>
    <d v="1899-12-30T01:39:00"/>
    <d v="1899-12-30T01:49:00"/>
    <x v="0"/>
  </r>
  <r>
    <n v="14"/>
    <s v="Cliente_384"/>
    <n v="4"/>
    <x v="1"/>
    <d v="2023-04-01T02:44:00"/>
    <d v="1899-12-30T01:16:00"/>
    <x v="0"/>
    <x v="0"/>
    <x v="1"/>
    <x v="0"/>
    <n v="11.12"/>
    <x v="92"/>
    <s v="Reservada"/>
    <n v="104"/>
    <x v="7"/>
    <s v="Plato_14, Plato_17"/>
    <n v="77"/>
    <n v="88.12"/>
    <d v="1899-12-30T00:55:00"/>
    <d v="1899-12-30T00:21:00"/>
    <x v="0"/>
  </r>
  <r>
    <n v="14"/>
    <s v="Cliente_517"/>
    <n v="6"/>
    <x v="89"/>
    <d v="2023-04-01T04:00:00"/>
    <d v="1899-12-30T02:42:00"/>
    <x v="0"/>
    <x v="0"/>
    <x v="0"/>
    <x v="2"/>
    <n v="15.64"/>
    <x v="93"/>
    <s v="Libre"/>
    <n v="105"/>
    <x v="2"/>
    <s v="Plato_3, Plato_6"/>
    <n v="141"/>
    <n v="156.63999999999999"/>
    <d v="1899-12-30T00:43:00"/>
    <d v="1899-12-30T01:59:00"/>
    <x v="0"/>
  </r>
  <r>
    <n v="15"/>
    <s v="Cliente_711"/>
    <n v="3"/>
    <x v="36"/>
    <d v="2023-04-01T05:08:00"/>
    <d v="1899-12-30T03:08:00"/>
    <x v="0"/>
    <x v="4"/>
    <x v="1"/>
    <x v="1"/>
    <n v="22.72"/>
    <x v="94"/>
    <s v="Libre"/>
    <n v="106"/>
    <x v="7"/>
    <s v="Plato_18"/>
    <n v="68"/>
    <n v="90.72"/>
    <d v="1899-12-30T00:29:00"/>
    <d v="1899-12-30T02:39:00"/>
    <x v="0"/>
  </r>
  <r>
    <n v="11"/>
    <s v="Cliente_651"/>
    <n v="5"/>
    <x v="90"/>
    <d v="2023-04-01T02:58:00"/>
    <d v="1899-12-30T01:29:00"/>
    <x v="0"/>
    <x v="2"/>
    <x v="0"/>
    <x v="0"/>
    <n v="48.77"/>
    <x v="8"/>
    <s v="Reservada"/>
    <n v="107"/>
    <x v="6"/>
    <s v="Plato_15, Plato_9, Plato_18"/>
    <n v="253"/>
    <n v="0"/>
    <d v="1899-12-30T02:21:00"/>
    <n v="-3.6111111106098798E-2"/>
    <x v="1"/>
  </r>
  <r>
    <n v="3"/>
    <s v="Cliente_545"/>
    <n v="3"/>
    <x v="91"/>
    <d v="2023-04-01T03:37:00"/>
    <d v="1899-12-30T02:05:00"/>
    <x v="0"/>
    <x v="4"/>
    <x v="1"/>
    <x v="0"/>
    <n v="23.26"/>
    <x v="95"/>
    <s v="Reservada"/>
    <n v="108"/>
    <x v="3"/>
    <s v="Plato_9, Plato_4, Plato_3, Plato_16"/>
    <n v="124"/>
    <n v="147.26"/>
    <d v="1899-12-30T01:55:00"/>
    <d v="1899-12-30T00:10:00"/>
    <x v="0"/>
  </r>
  <r>
    <n v="10"/>
    <s v="Cliente_116"/>
    <n v="2"/>
    <x v="19"/>
    <d v="2023-04-01T02:26:00"/>
    <d v="1899-12-30T01:01:00"/>
    <x v="0"/>
    <x v="4"/>
    <x v="1"/>
    <x v="2"/>
    <n v="42.95"/>
    <x v="8"/>
    <s v="Libre"/>
    <n v="109"/>
    <x v="8"/>
    <s v="Plato_18, Plato_14, Plato_5"/>
    <n v="169"/>
    <n v="0"/>
    <d v="1899-12-30T01:58:00"/>
    <n v="-3.9583333333495022E-2"/>
    <x v="1"/>
  </r>
  <r>
    <n v="5"/>
    <s v="Cliente_170"/>
    <n v="1"/>
    <x v="86"/>
    <d v="2023-04-01T06:37:00"/>
    <d v="1899-12-30T03:05:00"/>
    <x v="0"/>
    <x v="1"/>
    <x v="0"/>
    <x v="2"/>
    <n v="47.91"/>
    <x v="96"/>
    <s v="Reservada"/>
    <n v="110"/>
    <x v="3"/>
    <s v="Plato_9, Plato_10, Plato_6"/>
    <n v="163"/>
    <n v="210.91"/>
    <d v="1899-12-30T02:01:00"/>
    <d v="1899-12-30T01:04:00"/>
    <x v="0"/>
  </r>
  <r>
    <n v="3"/>
    <s v="Cliente_92"/>
    <n v="2"/>
    <x v="92"/>
    <d v="2023-04-01T05:07:00"/>
    <d v="1899-12-30T03:19:00"/>
    <x v="0"/>
    <x v="0"/>
    <x v="1"/>
    <x v="2"/>
    <n v="18.82"/>
    <x v="97"/>
    <s v="Reservada"/>
    <n v="111"/>
    <x v="8"/>
    <s v="Plato_15, Plato_5, Plato_7, Plato_9"/>
    <n v="204"/>
    <n v="222.82"/>
    <d v="1899-12-30T02:17:00"/>
    <d v="1899-12-30T01:02:00"/>
    <x v="0"/>
  </r>
  <r>
    <n v="6"/>
    <s v="Cliente_552"/>
    <n v="2"/>
    <x v="93"/>
    <d v="2023-04-01T04:01:00"/>
    <d v="1899-12-30T02:27:00"/>
    <x v="0"/>
    <x v="2"/>
    <x v="2"/>
    <x v="1"/>
    <n v="35.36"/>
    <x v="98"/>
    <s v="Ocupada"/>
    <n v="112"/>
    <x v="4"/>
    <s v="Plato_3"/>
    <n v="20"/>
    <n v="55.36"/>
    <d v="1899-12-30T00:16:00"/>
    <d v="1899-12-30T02:11:00"/>
    <x v="0"/>
  </r>
  <r>
    <n v="4"/>
    <s v="Cliente_627"/>
    <n v="2"/>
    <x v="94"/>
    <d v="2023-04-01T04:21:00"/>
    <d v="1899-12-30T03:24:00"/>
    <x v="0"/>
    <x v="0"/>
    <x v="0"/>
    <x v="2"/>
    <n v="29.74"/>
    <x v="99"/>
    <s v="Ocupada"/>
    <n v="113"/>
    <x v="2"/>
    <s v="Plato_18"/>
    <n v="68"/>
    <n v="97.74"/>
    <d v="1899-12-30T00:51:00"/>
    <d v="1899-12-30T02:33:00"/>
    <x v="0"/>
  </r>
  <r>
    <n v="7"/>
    <s v="Cliente_588"/>
    <n v="6"/>
    <x v="26"/>
    <d v="2023-04-01T03:30:00"/>
    <d v="1899-12-30T02:56:00"/>
    <x v="0"/>
    <x v="1"/>
    <x v="0"/>
    <x v="2"/>
    <n v="38.81"/>
    <x v="100"/>
    <s v="Ocupada"/>
    <n v="114"/>
    <x v="9"/>
    <s v="Plato_2, Plato_9, Plato_4, Plato_5"/>
    <n v="253"/>
    <n v="291.81"/>
    <d v="1899-12-30T02:11:00"/>
    <d v="1899-12-30T00:45:00"/>
    <x v="0"/>
  </r>
  <r>
    <n v="12"/>
    <s v="Cliente_313"/>
    <n v="6"/>
    <x v="95"/>
    <d v="2023-04-01T06:26:00"/>
    <d v="1899-12-30T02:58:00"/>
    <x v="0"/>
    <x v="1"/>
    <x v="2"/>
    <x v="0"/>
    <n v="46.46"/>
    <x v="101"/>
    <s v="Ocupada"/>
    <n v="115"/>
    <x v="7"/>
    <s v="Plato_6, Plato_2, Plato_15"/>
    <n v="237"/>
    <n v="283.45999999999998"/>
    <d v="1899-12-30T01:38:00"/>
    <d v="1899-12-30T01:20:00"/>
    <x v="0"/>
  </r>
  <r>
    <n v="8"/>
    <s v="Cliente_949"/>
    <n v="5"/>
    <x v="96"/>
    <d v="2023-04-01T06:33:00"/>
    <d v="1899-12-30T03:33:00"/>
    <x v="0"/>
    <x v="1"/>
    <x v="0"/>
    <x v="2"/>
    <n v="47.69"/>
    <x v="102"/>
    <s v="Ocupada"/>
    <n v="116"/>
    <x v="9"/>
    <s v="Plato_15, Plato_8, Plato_19, Plato_18"/>
    <n v="269"/>
    <n v="316.69"/>
    <d v="1899-12-30T02:09:00"/>
    <d v="1899-12-30T01:24:00"/>
    <x v="0"/>
  </r>
  <r>
    <n v="8"/>
    <s v="Cliente_863"/>
    <n v="4"/>
    <x v="28"/>
    <d v="2023-04-01T05:45:00"/>
    <d v="1899-12-30T03:05:00"/>
    <x v="0"/>
    <x v="0"/>
    <x v="1"/>
    <x v="2"/>
    <n v="11.65"/>
    <x v="103"/>
    <s v="Ocupada"/>
    <n v="117"/>
    <x v="9"/>
    <s v="Plato_8"/>
    <n v="70"/>
    <n v="81.650000000000006"/>
    <d v="1899-12-30T00:08:00"/>
    <d v="1899-12-30T02:57:00"/>
    <x v="0"/>
  </r>
  <r>
    <n v="13"/>
    <s v="Cliente_140"/>
    <n v="1"/>
    <x v="97"/>
    <d v="2023-04-01T01:45:00"/>
    <d v="1899-12-30T01:11:00"/>
    <x v="0"/>
    <x v="3"/>
    <x v="2"/>
    <x v="0"/>
    <n v="49.32"/>
    <x v="8"/>
    <s v="Libre"/>
    <n v="118"/>
    <x v="6"/>
    <s v="Plato_4, Plato_14, Plato_6, Plato_15"/>
    <n v="209"/>
    <n v="0"/>
    <d v="1899-12-30T02:16:00"/>
    <n v="-4.5138888888242135E-2"/>
    <x v="1"/>
  </r>
  <r>
    <n v="17"/>
    <s v="Cliente_523"/>
    <n v="3"/>
    <x v="98"/>
    <d v="2023-04-02T05:03:00"/>
    <d v="1899-12-30T01:39:00"/>
    <x v="1"/>
    <x v="2"/>
    <x v="1"/>
    <x v="2"/>
    <n v="11.5"/>
    <x v="104"/>
    <s v="Reservada"/>
    <n v="119"/>
    <x v="4"/>
    <s v="Plato_10, Plato_19, Plato_4"/>
    <n v="134"/>
    <n v="145.5"/>
    <d v="1899-12-30T00:54:00"/>
    <d v="1899-12-30T00:45:00"/>
    <x v="0"/>
  </r>
  <r>
    <n v="4"/>
    <s v="Cliente_916"/>
    <n v="2"/>
    <x v="99"/>
    <d v="2023-04-02T01:42:00"/>
    <d v="1899-12-30T01:04:00"/>
    <x v="1"/>
    <x v="1"/>
    <x v="0"/>
    <x v="1"/>
    <n v="12.51"/>
    <x v="8"/>
    <s v="Reservada"/>
    <n v="120"/>
    <x v="7"/>
    <s v="Plato_17, Plato_10"/>
    <n v="145"/>
    <n v="0"/>
    <d v="1899-12-30T01:37:00"/>
    <n v="-2.2916666667313415E-2"/>
    <x v="1"/>
  </r>
  <r>
    <n v="5"/>
    <s v="Cliente_416"/>
    <n v="4"/>
    <x v="100"/>
    <d v="2023-04-02T06:13:00"/>
    <d v="1899-12-30T02:28:00"/>
    <x v="1"/>
    <x v="4"/>
    <x v="0"/>
    <x v="2"/>
    <n v="12.3"/>
    <x v="105"/>
    <s v="Reservada"/>
    <n v="121"/>
    <x v="3"/>
    <s v="Plato_10"/>
    <n v="52"/>
    <n v="64.3"/>
    <d v="1899-12-30T00:38:00"/>
    <d v="1899-12-30T01:50:00"/>
    <x v="0"/>
  </r>
  <r>
    <n v="6"/>
    <s v="Cliente_346"/>
    <n v="6"/>
    <x v="101"/>
    <d v="2023-04-02T02:48:00"/>
    <d v="1899-12-30T01:40:00"/>
    <x v="1"/>
    <x v="1"/>
    <x v="0"/>
    <x v="0"/>
    <n v="20.38"/>
    <x v="30"/>
    <s v="Ocupada"/>
    <n v="122"/>
    <x v="1"/>
    <s v="Plato_8"/>
    <n v="105"/>
    <n v="125.38"/>
    <d v="1899-12-30T00:32:00"/>
    <d v="1899-12-30T01:08:00"/>
    <x v="0"/>
  </r>
  <r>
    <n v="16"/>
    <s v="Cliente_381"/>
    <n v="6"/>
    <x v="102"/>
    <d v="2023-04-02T04:10:00"/>
    <d v="1899-12-30T01:01:00"/>
    <x v="1"/>
    <x v="4"/>
    <x v="0"/>
    <x v="0"/>
    <n v="46.88"/>
    <x v="47"/>
    <s v="Reservada"/>
    <n v="123"/>
    <x v="10"/>
    <s v="Plato_7"/>
    <n v="24"/>
    <n v="70.88"/>
    <d v="1899-12-30T00:33:00"/>
    <d v="1899-12-30T00:28:00"/>
    <x v="0"/>
  </r>
  <r>
    <n v="16"/>
    <s v="Cliente_791"/>
    <n v="5"/>
    <x v="103"/>
    <d v="2023-04-02T05:22:00"/>
    <d v="1899-12-30T01:43:00"/>
    <x v="1"/>
    <x v="0"/>
    <x v="0"/>
    <x v="0"/>
    <n v="10.85"/>
    <x v="8"/>
    <s v="Libre"/>
    <n v="124"/>
    <x v="0"/>
    <s v="Plato_3, Plato_1, Plato_11, Plato_9"/>
    <n v="222"/>
    <n v="0"/>
    <d v="1899-12-30T02:18:00"/>
    <n v="-2.4305555555232172E-2"/>
    <x v="1"/>
  </r>
  <r>
    <n v="14"/>
    <s v="Cliente_697"/>
    <n v="2"/>
    <x v="104"/>
    <d v="2023-04-02T06:13:00"/>
    <d v="1899-12-30T03:17:00"/>
    <x v="1"/>
    <x v="0"/>
    <x v="0"/>
    <x v="2"/>
    <n v="24.66"/>
    <x v="106"/>
    <s v="Libre"/>
    <n v="125"/>
    <x v="6"/>
    <s v="Plato_16, Plato_18, Plato_3"/>
    <n v="184"/>
    <n v="208.66"/>
    <d v="1899-12-30T01:24:00"/>
    <d v="1899-12-30T01:53:00"/>
    <x v="0"/>
  </r>
  <r>
    <n v="18"/>
    <s v="Cliente_516"/>
    <n v="3"/>
    <x v="105"/>
    <d v="2023-04-02T05:12:00"/>
    <d v="1899-12-30T02:27:00"/>
    <x v="1"/>
    <x v="1"/>
    <x v="0"/>
    <x v="2"/>
    <n v="41.82"/>
    <x v="107"/>
    <s v="Libre"/>
    <n v="126"/>
    <x v="4"/>
    <s v="Plato_16, Plato_8, Plato_7, Plato_2"/>
    <n v="165"/>
    <n v="206.82"/>
    <d v="1899-12-30T02:19:00"/>
    <d v="1899-12-30T00:08:00"/>
    <x v="0"/>
  </r>
  <r>
    <n v="6"/>
    <s v="Cliente_541"/>
    <n v="4"/>
    <x v="106"/>
    <d v="2023-04-02T02:28:00"/>
    <d v="1899-12-30T01:46:00"/>
    <x v="1"/>
    <x v="4"/>
    <x v="0"/>
    <x v="2"/>
    <n v="32.82"/>
    <x v="108"/>
    <s v="Libre"/>
    <n v="127"/>
    <x v="10"/>
    <s v="Plato_19"/>
    <n v="72"/>
    <n v="104.82"/>
    <d v="1899-12-30T00:30:00"/>
    <d v="1899-12-30T01:16:00"/>
    <x v="0"/>
  </r>
  <r>
    <n v="2"/>
    <s v="Cliente_830"/>
    <n v="5"/>
    <x v="107"/>
    <d v="2023-04-02T03:28:00"/>
    <d v="1899-12-30T02:12:00"/>
    <x v="1"/>
    <x v="2"/>
    <x v="0"/>
    <x v="1"/>
    <n v="49.36"/>
    <x v="8"/>
    <s v="Ocupada"/>
    <n v="128"/>
    <x v="7"/>
    <s v="Plato_1, Plato_4, Plato_7, Plato_17"/>
    <n v="239"/>
    <n v="0"/>
    <d v="1899-12-30T02:52:00"/>
    <n v="-2.777777778214334E-2"/>
    <x v="1"/>
  </r>
  <r>
    <n v="16"/>
    <s v="Cliente_656"/>
    <n v="5"/>
    <x v="108"/>
    <d v="2023-04-02T02:41:00"/>
    <d v="1899-12-30T02:00:00"/>
    <x v="1"/>
    <x v="2"/>
    <x v="0"/>
    <x v="2"/>
    <n v="49.3"/>
    <x v="109"/>
    <s v="Reservada"/>
    <n v="129"/>
    <x v="4"/>
    <s v="Plato_12, Plato_3, Plato_9"/>
    <n v="106"/>
    <n v="155.30000000000001"/>
    <d v="1899-12-30T01:20:00"/>
    <d v="1899-12-30T00:40:00"/>
    <x v="0"/>
  </r>
  <r>
    <n v="10"/>
    <s v="Cliente_486"/>
    <n v="4"/>
    <x v="109"/>
    <d v="2023-04-02T01:32:00"/>
    <d v="1899-12-30T01:06:00"/>
    <x v="1"/>
    <x v="2"/>
    <x v="0"/>
    <x v="2"/>
    <n v="38.130000000000003"/>
    <x v="110"/>
    <s v="Libre"/>
    <n v="130"/>
    <x v="1"/>
    <s v="Plato_8"/>
    <n v="35"/>
    <n v="73.13"/>
    <d v="1899-12-30T00:25:00"/>
    <d v="1899-12-30T00:41:00"/>
    <x v="0"/>
  </r>
  <r>
    <n v="7"/>
    <s v="Cliente_728"/>
    <n v="5"/>
    <x v="110"/>
    <d v="2023-04-02T04:18:00"/>
    <d v="1899-12-30T03:50:00"/>
    <x v="1"/>
    <x v="4"/>
    <x v="0"/>
    <x v="2"/>
    <n v="42.41"/>
    <x v="111"/>
    <s v="Ocupada"/>
    <n v="131"/>
    <x v="8"/>
    <s v="Plato_20, Plato_4, Plato_13"/>
    <n v="157"/>
    <n v="199.41"/>
    <d v="1899-12-30T02:00:00"/>
    <d v="1899-12-30T01:50:00"/>
    <x v="0"/>
  </r>
  <r>
    <n v="9"/>
    <s v="Cliente_774"/>
    <n v="2"/>
    <x v="111"/>
    <d v="2023-04-02T02:43:00"/>
    <d v="1899-12-30T01:17:00"/>
    <x v="1"/>
    <x v="0"/>
    <x v="2"/>
    <x v="0"/>
    <n v="30.96"/>
    <x v="8"/>
    <s v="Reservada"/>
    <n v="132"/>
    <x v="6"/>
    <s v="Plato_14, Plato_19, Plato_13, Plato_8"/>
    <n v="206"/>
    <n v="0"/>
    <d v="1899-12-30T01:42:00"/>
    <n v="-1.7361111111434485E-2"/>
    <x v="1"/>
  </r>
  <r>
    <n v="20"/>
    <s v="Cliente_26"/>
    <n v="6"/>
    <x v="112"/>
    <d v="2023-04-02T03:52:00"/>
    <d v="1899-12-30T03:13:00"/>
    <x v="1"/>
    <x v="2"/>
    <x v="0"/>
    <x v="2"/>
    <n v="39.74"/>
    <x v="112"/>
    <s v="Ocupada"/>
    <n v="133"/>
    <x v="9"/>
    <s v="Plato_15, Plato_18, Plato_17, Plato_4"/>
    <n v="182"/>
    <n v="221.74"/>
    <d v="1899-12-30T01:47:00"/>
    <d v="1899-12-30T01:26:00"/>
    <x v="0"/>
  </r>
  <r>
    <n v="3"/>
    <s v="Cliente_273"/>
    <n v="6"/>
    <x v="113"/>
    <d v="2023-04-02T03:52:00"/>
    <d v="1899-12-30T03:45:00"/>
    <x v="1"/>
    <x v="1"/>
    <x v="2"/>
    <x v="2"/>
    <n v="30.1"/>
    <x v="113"/>
    <s v="Libre"/>
    <n v="134"/>
    <x v="7"/>
    <s v="Plato_7, Plato_15"/>
    <n v="120"/>
    <n v="150.1"/>
    <d v="1899-12-30T00:48:00"/>
    <d v="1899-12-30T02:57:00"/>
    <x v="0"/>
  </r>
  <r>
    <n v="11"/>
    <s v="Cliente_798"/>
    <n v="1"/>
    <x v="114"/>
    <d v="2023-04-02T03:01:00"/>
    <d v="1899-12-30T02:16:00"/>
    <x v="1"/>
    <x v="3"/>
    <x v="2"/>
    <x v="2"/>
    <n v="34.700000000000003"/>
    <x v="114"/>
    <s v="Ocupada"/>
    <n v="135"/>
    <x v="2"/>
    <s v="Plato_17, Plato_20, Plato_9"/>
    <n v="260"/>
    <n v="294.7"/>
    <d v="1899-12-30T01:28:00"/>
    <d v="1899-12-30T00:48:00"/>
    <x v="0"/>
  </r>
  <r>
    <n v="6"/>
    <s v="Cliente_8"/>
    <n v="1"/>
    <x v="115"/>
    <d v="2023-04-02T05:01:00"/>
    <d v="1899-12-30T03:26:00"/>
    <x v="1"/>
    <x v="1"/>
    <x v="0"/>
    <x v="2"/>
    <n v="30.25"/>
    <x v="115"/>
    <s v="Ocupada"/>
    <n v="136"/>
    <x v="6"/>
    <s v="Plato_20"/>
    <n v="80"/>
    <n v="110.25"/>
    <d v="1899-12-30T00:13:00"/>
    <d v="1899-12-30T03:13:00"/>
    <x v="0"/>
  </r>
  <r>
    <n v="13"/>
    <s v="Cliente_31"/>
    <n v="3"/>
    <x v="116"/>
    <d v="2023-04-02T04:11:00"/>
    <d v="1899-12-30T03:05:00"/>
    <x v="1"/>
    <x v="4"/>
    <x v="1"/>
    <x v="2"/>
    <n v="12.4"/>
    <x v="116"/>
    <s v="Ocupada"/>
    <n v="137"/>
    <x v="1"/>
    <s v="Plato_13"/>
    <n v="63"/>
    <n v="75.400000000000006"/>
    <d v="1899-12-30T00:41:00"/>
    <d v="1899-12-30T02:24:00"/>
    <x v="0"/>
  </r>
  <r>
    <n v="6"/>
    <s v="Cliente_658"/>
    <n v="2"/>
    <x v="117"/>
    <d v="2023-04-02T05:09:00"/>
    <d v="1899-12-30T01:36:00"/>
    <x v="1"/>
    <x v="2"/>
    <x v="1"/>
    <x v="0"/>
    <n v="32.79"/>
    <x v="8"/>
    <s v="Ocupada"/>
    <n v="138"/>
    <x v="5"/>
    <s v="Plato_17, Plato_12, Plato_10, Plato_2"/>
    <n v="238"/>
    <n v="0"/>
    <d v="1899-12-30T01:37:00"/>
    <n v="-6.944444429892449E-4"/>
    <x v="1"/>
  </r>
  <r>
    <n v="16"/>
    <s v="Cliente_773"/>
    <n v="3"/>
    <x v="118"/>
    <d v="2023-04-02T04:39:00"/>
    <d v="1899-12-30T03:59:00"/>
    <x v="1"/>
    <x v="2"/>
    <x v="0"/>
    <x v="2"/>
    <n v="47.2"/>
    <x v="117"/>
    <s v="Libre"/>
    <n v="139"/>
    <x v="9"/>
    <s v="Plato_8"/>
    <n v="35"/>
    <n v="82.2"/>
    <d v="1899-12-30T00:26:00"/>
    <d v="1899-12-30T03:33:00"/>
    <x v="0"/>
  </r>
  <r>
    <n v="11"/>
    <s v="Cliente_158"/>
    <n v="4"/>
    <x v="119"/>
    <d v="2023-04-02T06:29:00"/>
    <d v="1899-12-30T02:40:00"/>
    <x v="1"/>
    <x v="2"/>
    <x v="0"/>
    <x v="1"/>
    <n v="32.130000000000003"/>
    <x v="118"/>
    <s v="Libre"/>
    <n v="140"/>
    <x v="3"/>
    <s v="Plato_1, Plato_8, Plato_4"/>
    <n v="191"/>
    <n v="223.13"/>
    <d v="1899-12-30T01:58:00"/>
    <d v="1899-12-30T00:42:00"/>
    <x v="0"/>
  </r>
  <r>
    <n v="4"/>
    <s v="Cliente_569"/>
    <n v="4"/>
    <x v="120"/>
    <d v="2023-04-02T05:45:00"/>
    <d v="1899-12-30T03:47:00"/>
    <x v="1"/>
    <x v="0"/>
    <x v="1"/>
    <x v="2"/>
    <n v="41.56"/>
    <x v="119"/>
    <s v="Reservada"/>
    <n v="141"/>
    <x v="8"/>
    <s v="Plato_13"/>
    <n v="21"/>
    <n v="62.56"/>
    <d v="1899-12-30T00:28:00"/>
    <d v="1899-12-30T03:19:00"/>
    <x v="0"/>
  </r>
  <r>
    <n v="14"/>
    <s v="Cliente_286"/>
    <n v="3"/>
    <x v="121"/>
    <d v="2023-04-02T04:05:00"/>
    <d v="1899-12-30T02:15:00"/>
    <x v="1"/>
    <x v="4"/>
    <x v="0"/>
    <x v="2"/>
    <n v="16.29"/>
    <x v="120"/>
    <s v="Ocupada"/>
    <n v="142"/>
    <x v="10"/>
    <s v="Plato_7, Plato_14, Plato_20"/>
    <n v="181"/>
    <n v="197.29"/>
    <d v="1899-12-30T01:10:00"/>
    <d v="1899-12-30T01:05:00"/>
    <x v="0"/>
  </r>
  <r>
    <n v="9"/>
    <s v="Cliente_199"/>
    <n v="4"/>
    <x v="122"/>
    <d v="2023-04-02T04:30:00"/>
    <d v="1899-12-30T03:58:00"/>
    <x v="1"/>
    <x v="4"/>
    <x v="0"/>
    <x v="1"/>
    <n v="48.26"/>
    <x v="121"/>
    <s v="Libre"/>
    <n v="143"/>
    <x v="4"/>
    <s v="Plato_1"/>
    <n v="50"/>
    <n v="98.259999999999991"/>
    <d v="1899-12-30T00:16:00"/>
    <d v="1899-12-30T03:42:00"/>
    <x v="0"/>
  </r>
  <r>
    <n v="18"/>
    <s v="Cliente_712"/>
    <n v="1"/>
    <x v="123"/>
    <d v="2023-04-02T05:32:00"/>
    <d v="1899-12-30T02:49:00"/>
    <x v="1"/>
    <x v="4"/>
    <x v="2"/>
    <x v="2"/>
    <n v="11.22"/>
    <x v="122"/>
    <s v="Ocupada"/>
    <n v="144"/>
    <x v="4"/>
    <s v="Plato_19, Plato_12, Plato_9, Plato_18"/>
    <n v="185"/>
    <n v="196.22"/>
    <d v="1899-12-30T02:30:00"/>
    <d v="1899-12-30T00:19:00"/>
    <x v="0"/>
  </r>
  <r>
    <n v="2"/>
    <s v="Cliente_56"/>
    <n v="5"/>
    <x v="124"/>
    <d v="2023-04-02T01:42:00"/>
    <d v="1899-12-30T01:20:00"/>
    <x v="1"/>
    <x v="2"/>
    <x v="2"/>
    <x v="2"/>
    <n v="11.32"/>
    <x v="8"/>
    <s v="Ocupada"/>
    <n v="145"/>
    <x v="5"/>
    <s v="Plato_5, Plato_2"/>
    <n v="126"/>
    <n v="0"/>
    <d v="1899-12-30T01:46:00"/>
    <n v="-1.8055555553938681E-2"/>
    <x v="1"/>
  </r>
  <r>
    <n v="8"/>
    <s v="Cliente_670"/>
    <n v="6"/>
    <x v="125"/>
    <d v="2023-04-02T02:54:00"/>
    <d v="1899-12-30T01:14:00"/>
    <x v="1"/>
    <x v="0"/>
    <x v="0"/>
    <x v="2"/>
    <n v="38.4"/>
    <x v="123"/>
    <s v="Reservada"/>
    <n v="146"/>
    <x v="3"/>
    <s v="Plato_17"/>
    <n v="62"/>
    <n v="100.4"/>
    <d v="1899-12-30T00:47:00"/>
    <d v="1899-12-30T00:27:00"/>
    <x v="0"/>
  </r>
  <r>
    <n v="5"/>
    <s v="Cliente_909"/>
    <n v="4"/>
    <x v="126"/>
    <d v="2023-04-02T04:58:00"/>
    <d v="1899-12-30T01:40:00"/>
    <x v="1"/>
    <x v="0"/>
    <x v="1"/>
    <x v="2"/>
    <n v="27.14"/>
    <x v="124"/>
    <s v="Reservada"/>
    <n v="147"/>
    <x v="1"/>
    <s v="Plato_20, Plato_5"/>
    <n v="84"/>
    <n v="111.14"/>
    <d v="1899-12-30T00:33:00"/>
    <d v="1899-12-30T01:07:00"/>
    <x v="0"/>
  </r>
  <r>
    <n v="10"/>
    <s v="Cliente_402"/>
    <n v="6"/>
    <x v="127"/>
    <d v="2023-04-02T05:59:00"/>
    <d v="1899-12-30T02:22:00"/>
    <x v="1"/>
    <x v="0"/>
    <x v="0"/>
    <x v="0"/>
    <n v="46.26"/>
    <x v="8"/>
    <s v="Ocupada"/>
    <n v="148"/>
    <x v="1"/>
    <s v="Plato_9, Plato_18, Plato_3, Plato_10"/>
    <n v="212"/>
    <n v="0"/>
    <d v="1899-12-30T02:39:00"/>
    <n v="-1.1805555559112682E-2"/>
    <x v="1"/>
  </r>
  <r>
    <n v="18"/>
    <s v="Cliente_709"/>
    <n v="4"/>
    <x v="128"/>
    <d v="2023-04-02T04:50:00"/>
    <d v="1899-12-30T03:30:00"/>
    <x v="1"/>
    <x v="3"/>
    <x v="1"/>
    <x v="2"/>
    <n v="15.92"/>
    <x v="125"/>
    <s v="Ocupada"/>
    <n v="149"/>
    <x v="2"/>
    <s v="Plato_18, Plato_2, Plato_4, Plato_9"/>
    <n v="226"/>
    <n v="241.92"/>
    <d v="1899-12-30T02:19:00"/>
    <d v="1899-12-30T01:11:00"/>
    <x v="0"/>
  </r>
  <r>
    <n v="18"/>
    <s v="Cliente_533"/>
    <n v="6"/>
    <x v="124"/>
    <d v="2023-04-02T03:10:00"/>
    <d v="1899-12-30T02:33:00"/>
    <x v="1"/>
    <x v="1"/>
    <x v="0"/>
    <x v="0"/>
    <n v="48.43"/>
    <x v="126"/>
    <s v="Libre"/>
    <n v="150"/>
    <x v="10"/>
    <s v="Plato_5, Plato_11, Plato_3"/>
    <n v="150"/>
    <n v="198.43"/>
    <d v="1899-12-30T01:46:00"/>
    <d v="1899-12-30T00:47:00"/>
    <x v="0"/>
  </r>
  <r>
    <n v="6"/>
    <s v="Cliente_953"/>
    <n v="2"/>
    <x v="129"/>
    <d v="2023-04-02T06:53:00"/>
    <d v="1899-12-30T03:53:00"/>
    <x v="1"/>
    <x v="4"/>
    <x v="2"/>
    <x v="2"/>
    <n v="41.51"/>
    <x v="127"/>
    <s v="Ocupada"/>
    <n v="151"/>
    <x v="8"/>
    <s v="Plato_14, Plato_13"/>
    <n v="132"/>
    <n v="173.51"/>
    <d v="1899-12-30T00:19:00"/>
    <d v="1899-12-30T03:34:00"/>
    <x v="0"/>
  </r>
  <r>
    <n v="5"/>
    <s v="Cliente_380"/>
    <n v="6"/>
    <x v="130"/>
    <d v="2023-04-02T02:52:00"/>
    <d v="1899-12-30T01:38:00"/>
    <x v="1"/>
    <x v="4"/>
    <x v="0"/>
    <x v="0"/>
    <n v="25.57"/>
    <x v="128"/>
    <s v="Reservada"/>
    <n v="152"/>
    <x v="8"/>
    <s v="Plato_16"/>
    <n v="56"/>
    <n v="81.569999999999993"/>
    <d v="1899-12-30T00:12:00"/>
    <d v="1899-12-30T01:26:00"/>
    <x v="0"/>
  </r>
  <r>
    <n v="10"/>
    <s v="Cliente_870"/>
    <n v="1"/>
    <x v="131"/>
    <d v="2023-04-02T05:26:00"/>
    <d v="1899-12-30T02:35:00"/>
    <x v="1"/>
    <x v="2"/>
    <x v="1"/>
    <x v="0"/>
    <n v="42.84"/>
    <x v="129"/>
    <s v="Ocupada"/>
    <n v="153"/>
    <x v="3"/>
    <s v="Plato_11, Plato_7, Plato_20"/>
    <n v="203"/>
    <n v="245.84"/>
    <d v="1899-12-30T01:29:00"/>
    <d v="1899-12-30T01:06:00"/>
    <x v="0"/>
  </r>
  <r>
    <n v="11"/>
    <s v="Cliente_964"/>
    <n v="6"/>
    <x v="132"/>
    <d v="2023-04-02T03:36:00"/>
    <d v="1899-12-30T01:27:00"/>
    <x v="1"/>
    <x v="1"/>
    <x v="1"/>
    <x v="2"/>
    <n v="17.2"/>
    <x v="130"/>
    <s v="Libre"/>
    <n v="154"/>
    <x v="8"/>
    <s v="Plato_19, Plato_4"/>
    <n v="144"/>
    <n v="161.19999999999999"/>
    <d v="1899-12-30T01:22:00"/>
    <d v="1899-12-30T00:05:00"/>
    <x v="0"/>
  </r>
  <r>
    <n v="7"/>
    <s v="Cliente_939"/>
    <n v="2"/>
    <x v="133"/>
    <d v="2023-04-02T04:44:00"/>
    <d v="1899-12-30T02:51:00"/>
    <x v="1"/>
    <x v="3"/>
    <x v="0"/>
    <x v="2"/>
    <n v="25.72"/>
    <x v="131"/>
    <s v="Reservada"/>
    <n v="155"/>
    <x v="5"/>
    <s v="Plato_6, Plato_17, Plato_3"/>
    <n v="136"/>
    <n v="161.72"/>
    <d v="1899-12-30T01:40:00"/>
    <d v="1899-12-30T01:11:00"/>
    <x v="0"/>
  </r>
  <r>
    <n v="6"/>
    <s v="Cliente_536"/>
    <n v="4"/>
    <x v="118"/>
    <d v="2023-04-02T04:17:00"/>
    <d v="1899-12-30T03:37:00"/>
    <x v="1"/>
    <x v="0"/>
    <x v="2"/>
    <x v="2"/>
    <n v="19.03"/>
    <x v="132"/>
    <s v="Libre"/>
    <n v="156"/>
    <x v="0"/>
    <s v="Plato_16"/>
    <n v="56"/>
    <n v="75.03"/>
    <d v="1899-12-30T00:06:00"/>
    <d v="1899-12-30T03:31:00"/>
    <x v="0"/>
  </r>
  <r>
    <n v="13"/>
    <s v="Cliente_5"/>
    <n v="5"/>
    <x v="134"/>
    <d v="2023-04-02T06:15:00"/>
    <d v="1899-12-30T03:08:00"/>
    <x v="1"/>
    <x v="0"/>
    <x v="1"/>
    <x v="2"/>
    <n v="28.48"/>
    <x v="133"/>
    <s v="Ocupada"/>
    <n v="157"/>
    <x v="4"/>
    <s v="Plato_1, Plato_16, Plato_2, Plato_19"/>
    <n v="271"/>
    <n v="299.48"/>
    <d v="1899-12-30T02:30:00"/>
    <d v="1899-12-30T00:38:00"/>
    <x v="0"/>
  </r>
  <r>
    <n v="5"/>
    <s v="Cliente_115"/>
    <n v="5"/>
    <x v="105"/>
    <d v="2023-04-02T03:59:00"/>
    <d v="1899-12-30T01:14:00"/>
    <x v="1"/>
    <x v="0"/>
    <x v="0"/>
    <x v="2"/>
    <n v="48.75"/>
    <x v="8"/>
    <s v="Libre"/>
    <n v="158"/>
    <x v="9"/>
    <s v="Plato_12, Plato_10, Plato_19, Plato_8"/>
    <n v="310"/>
    <n v="0"/>
    <d v="1899-12-30T02:15:00"/>
    <n v="-4.2361111110949423E-2"/>
    <x v="1"/>
  </r>
  <r>
    <n v="16"/>
    <s v="Cliente_580"/>
    <n v="1"/>
    <x v="135"/>
    <d v="2023-04-02T01:15:00"/>
    <d v="1899-12-30T01:20:00"/>
    <x v="1"/>
    <x v="0"/>
    <x v="1"/>
    <x v="2"/>
    <n v="47.81"/>
    <x v="134"/>
    <s v="Ocupada"/>
    <n v="159"/>
    <x v="2"/>
    <s v="Plato_9, Plato_17, Plato_4, Plato_11"/>
    <n v="253"/>
    <n v="300.81"/>
    <d v="1899-12-30T01:14:00"/>
    <d v="1899-12-30T00:06:00"/>
    <x v="0"/>
  </r>
  <r>
    <n v="19"/>
    <s v="Cliente_788"/>
    <n v="6"/>
    <x v="136"/>
    <d v="2023-04-02T04:33:00"/>
    <d v="1899-12-30T03:27:00"/>
    <x v="1"/>
    <x v="2"/>
    <x v="0"/>
    <x v="2"/>
    <n v="26.02"/>
    <x v="135"/>
    <s v="Reservada"/>
    <n v="160"/>
    <x v="1"/>
    <s v="Plato_19, Plato_7"/>
    <n v="156"/>
    <n v="182.02"/>
    <d v="1899-12-30T01:07:00"/>
    <d v="1899-12-30T02:20:00"/>
    <x v="0"/>
  </r>
  <r>
    <n v="13"/>
    <s v="Cliente_892"/>
    <n v="6"/>
    <x v="137"/>
    <d v="2023-04-02T04:23:00"/>
    <d v="1899-12-30T03:38:00"/>
    <x v="1"/>
    <x v="2"/>
    <x v="0"/>
    <x v="2"/>
    <n v="18.86"/>
    <x v="136"/>
    <s v="Reservada"/>
    <n v="161"/>
    <x v="3"/>
    <s v="Plato_16"/>
    <n v="84"/>
    <n v="102.86"/>
    <d v="1899-12-30T00:57:00"/>
    <d v="1899-12-30T02:41:00"/>
    <x v="0"/>
  </r>
  <r>
    <n v="14"/>
    <s v="Cliente_406"/>
    <n v="4"/>
    <x v="138"/>
    <d v="2023-04-02T02:34:00"/>
    <d v="1899-12-30T01:37:00"/>
    <x v="1"/>
    <x v="1"/>
    <x v="0"/>
    <x v="2"/>
    <n v="17.55"/>
    <x v="137"/>
    <s v="Reservada"/>
    <n v="162"/>
    <x v="3"/>
    <s v="Plato_7"/>
    <n v="72"/>
    <n v="89.55"/>
    <d v="1899-12-30T00:25:00"/>
    <d v="1899-12-30T01:12:00"/>
    <x v="0"/>
  </r>
  <r>
    <n v="6"/>
    <s v="Cliente_295"/>
    <n v="1"/>
    <x v="128"/>
    <d v="2023-04-02T04:09:00"/>
    <d v="1899-12-30T02:49:00"/>
    <x v="1"/>
    <x v="3"/>
    <x v="0"/>
    <x v="2"/>
    <n v="14.94"/>
    <x v="138"/>
    <s v="Ocupada"/>
    <n v="163"/>
    <x v="9"/>
    <s v="Plato_17, Plato_2, Plato_11, Plato_5"/>
    <n v="271"/>
    <n v="285.94"/>
    <d v="1899-12-30T01:11:00"/>
    <d v="1899-12-30T01:38:00"/>
    <x v="0"/>
  </r>
  <r>
    <n v="8"/>
    <s v="Cliente_547"/>
    <n v="2"/>
    <x v="139"/>
    <d v="2023-04-02T06:02:00"/>
    <d v="1899-12-30T03:28:00"/>
    <x v="1"/>
    <x v="4"/>
    <x v="2"/>
    <x v="2"/>
    <n v="47.53"/>
    <x v="139"/>
    <s v="Reservada"/>
    <n v="164"/>
    <x v="1"/>
    <s v="Plato_5, Plato_19, Plato_15, Plato_7"/>
    <n v="170"/>
    <n v="217.53"/>
    <d v="1899-12-30T01:45:00"/>
    <d v="1899-12-30T01:43:00"/>
    <x v="0"/>
  </r>
  <r>
    <n v="10"/>
    <s v="Cliente_156"/>
    <n v="3"/>
    <x v="140"/>
    <d v="2023-04-02T05:12:00"/>
    <d v="1899-12-30T03:06:00"/>
    <x v="1"/>
    <x v="0"/>
    <x v="2"/>
    <x v="2"/>
    <n v="41.9"/>
    <x v="140"/>
    <s v="Ocupada"/>
    <n v="165"/>
    <x v="4"/>
    <s v="Plato_7, Plato_13"/>
    <n v="90"/>
    <n v="131.9"/>
    <d v="1899-12-30T00:56:00"/>
    <d v="1899-12-30T02:10:00"/>
    <x v="0"/>
  </r>
  <r>
    <n v="12"/>
    <s v="Cliente_768"/>
    <n v="1"/>
    <x v="141"/>
    <d v="2023-04-02T02:44:00"/>
    <d v="1899-12-30T01:41:00"/>
    <x v="1"/>
    <x v="4"/>
    <x v="0"/>
    <x v="1"/>
    <n v="43.95"/>
    <x v="141"/>
    <s v="Ocupada"/>
    <n v="166"/>
    <x v="4"/>
    <s v="Plato_14"/>
    <n v="46"/>
    <n v="89.95"/>
    <d v="1899-12-30T00:22:00"/>
    <d v="1899-12-30T01:19:00"/>
    <x v="0"/>
  </r>
  <r>
    <n v="5"/>
    <s v="Cliente_359"/>
    <n v="6"/>
    <x v="142"/>
    <d v="2023-04-02T02:46:00"/>
    <d v="1899-12-30T01:27:00"/>
    <x v="1"/>
    <x v="2"/>
    <x v="0"/>
    <x v="0"/>
    <n v="42.74"/>
    <x v="142"/>
    <s v="Reservada"/>
    <n v="167"/>
    <x v="10"/>
    <s v="Plato_12, Plato_18, Plato_17"/>
    <n v="152"/>
    <n v="194.74"/>
    <d v="1899-12-30T01:16:00"/>
    <d v="1899-12-30T00:11:00"/>
    <x v="0"/>
  </r>
  <r>
    <n v="17"/>
    <s v="Cliente_131"/>
    <n v="4"/>
    <x v="121"/>
    <d v="2023-04-02T03:23:00"/>
    <d v="1899-12-30T01:18:00"/>
    <x v="1"/>
    <x v="1"/>
    <x v="0"/>
    <x v="2"/>
    <n v="17.09"/>
    <x v="143"/>
    <s v="Reservada"/>
    <n v="168"/>
    <x v="5"/>
    <s v="Plato_5"/>
    <n v="44"/>
    <n v="61.09"/>
    <d v="1899-12-30T00:07:00"/>
    <d v="1899-12-30T01:11:00"/>
    <x v="0"/>
  </r>
  <r>
    <n v="19"/>
    <s v="Cliente_485"/>
    <n v="1"/>
    <x v="143"/>
    <d v="2023-04-02T05:14:00"/>
    <d v="1899-12-30T03:18:00"/>
    <x v="1"/>
    <x v="0"/>
    <x v="0"/>
    <x v="0"/>
    <n v="16.62"/>
    <x v="144"/>
    <s v="Libre"/>
    <n v="169"/>
    <x v="3"/>
    <s v="Plato_13, Plato_18, Plato_5"/>
    <n v="154"/>
    <n v="170.62"/>
    <d v="1899-12-30T01:50:00"/>
    <d v="1899-12-30T01:28:00"/>
    <x v="0"/>
  </r>
  <r>
    <n v="12"/>
    <s v="Cliente_493"/>
    <n v="2"/>
    <x v="144"/>
    <d v="2023-04-02T05:26:00"/>
    <d v="1899-12-30T02:49:00"/>
    <x v="1"/>
    <x v="2"/>
    <x v="2"/>
    <x v="2"/>
    <n v="25.98"/>
    <x v="145"/>
    <s v="Libre"/>
    <n v="170"/>
    <x v="1"/>
    <s v="Plato_3, Plato_9, Plato_19, Plato_2"/>
    <n v="243"/>
    <n v="268.98"/>
    <d v="1899-12-30T01:13:00"/>
    <d v="1899-12-30T01:36:00"/>
    <x v="0"/>
  </r>
  <r>
    <n v="16"/>
    <s v="Cliente_282"/>
    <n v="6"/>
    <x v="133"/>
    <d v="2023-04-02T03:04:00"/>
    <d v="1899-12-30T01:11:00"/>
    <x v="1"/>
    <x v="2"/>
    <x v="2"/>
    <x v="2"/>
    <n v="46.56"/>
    <x v="146"/>
    <s v="Libre"/>
    <n v="171"/>
    <x v="2"/>
    <s v="Plato_10, Plato_9"/>
    <n v="139"/>
    <n v="185.56"/>
    <d v="1899-12-30T00:51:00"/>
    <d v="1899-12-30T00:20:00"/>
    <x v="0"/>
  </r>
  <r>
    <n v="12"/>
    <s v="Cliente_850"/>
    <n v="3"/>
    <x v="145"/>
    <d v="2023-04-02T06:06:00"/>
    <d v="1899-12-30T03:32:00"/>
    <x v="1"/>
    <x v="1"/>
    <x v="0"/>
    <x v="2"/>
    <n v="45.17"/>
    <x v="147"/>
    <s v="Ocupada"/>
    <n v="172"/>
    <x v="6"/>
    <s v="Plato_18"/>
    <n v="68"/>
    <n v="113.17"/>
    <d v="1899-12-30T00:27:00"/>
    <d v="1899-12-30T03:05:00"/>
    <x v="0"/>
  </r>
  <r>
    <n v="11"/>
    <s v="Cliente_301"/>
    <n v="3"/>
    <x v="146"/>
    <d v="2023-04-02T03:43:00"/>
    <d v="1899-12-30T03:40:00"/>
    <x v="1"/>
    <x v="4"/>
    <x v="0"/>
    <x v="2"/>
    <n v="48.73"/>
    <x v="148"/>
    <s v="Ocupada"/>
    <n v="173"/>
    <x v="9"/>
    <s v="Plato_6, Plato_15"/>
    <n v="177"/>
    <n v="225.73"/>
    <d v="1899-12-30T01:07:00"/>
    <d v="1899-12-30T02:33:00"/>
    <x v="0"/>
  </r>
  <r>
    <n v="10"/>
    <s v="Cliente_124"/>
    <n v="5"/>
    <x v="147"/>
    <d v="2023-04-02T01:12:00"/>
    <d v="1899-12-30T01:03:00"/>
    <x v="1"/>
    <x v="4"/>
    <x v="0"/>
    <x v="2"/>
    <n v="48.24"/>
    <x v="149"/>
    <s v="Reservada"/>
    <n v="174"/>
    <x v="5"/>
    <s v="Plato_2"/>
    <n v="60"/>
    <n v="108.24000000000001"/>
    <d v="1899-12-30T00:12:00"/>
    <d v="1899-12-30T00:51:00"/>
    <x v="0"/>
  </r>
  <r>
    <n v="14"/>
    <s v="Cliente_747"/>
    <n v="3"/>
    <x v="148"/>
    <d v="2023-04-02T03:04:00"/>
    <d v="1899-12-30T01:37:00"/>
    <x v="1"/>
    <x v="0"/>
    <x v="0"/>
    <x v="2"/>
    <n v="27.94"/>
    <x v="150"/>
    <s v="Reservada"/>
    <n v="175"/>
    <x v="1"/>
    <s v="Plato_15, Plato_7"/>
    <n v="144"/>
    <n v="171.94"/>
    <d v="1899-12-30T00:47:00"/>
    <d v="1899-12-30T00:50:00"/>
    <x v="0"/>
  </r>
  <r>
    <n v="20"/>
    <s v="Cliente_741"/>
    <n v="4"/>
    <x v="149"/>
    <d v="2023-04-02T04:32:00"/>
    <d v="1899-12-30T02:20:00"/>
    <x v="1"/>
    <x v="2"/>
    <x v="0"/>
    <x v="2"/>
    <n v="30.5"/>
    <x v="151"/>
    <s v="Ocupada"/>
    <n v="176"/>
    <x v="9"/>
    <s v="Plato_13"/>
    <n v="63"/>
    <n v="93.5"/>
    <d v="1899-12-30T00:48:00"/>
    <d v="1899-12-30T01:32:00"/>
    <x v="0"/>
  </r>
  <r>
    <n v="4"/>
    <s v="Cliente_610"/>
    <n v="1"/>
    <x v="150"/>
    <d v="2023-04-02T01:14:00"/>
    <d v="1899-12-30T01:15:00"/>
    <x v="1"/>
    <x v="4"/>
    <x v="2"/>
    <x v="2"/>
    <n v="10.39"/>
    <x v="8"/>
    <s v="Ocupada"/>
    <n v="177"/>
    <x v="4"/>
    <s v="Plato_7, Plato_10, Plato_13, Plato_12"/>
    <n v="173"/>
    <n v="0"/>
    <d v="1899-12-30T02:22:00"/>
    <n v="-4.652777778020311E-2"/>
    <x v="1"/>
  </r>
  <r>
    <n v="11"/>
    <s v="Cliente_681"/>
    <n v="6"/>
    <x v="133"/>
    <d v="2023-04-02T05:18:00"/>
    <d v="1899-12-30T03:25:00"/>
    <x v="1"/>
    <x v="0"/>
    <x v="2"/>
    <x v="2"/>
    <n v="31.6"/>
    <x v="152"/>
    <s v="Reservada"/>
    <n v="178"/>
    <x v="5"/>
    <s v="Plato_2, Plato_8, Plato_5, Plato_11"/>
    <n v="208"/>
    <n v="239.6"/>
    <d v="1899-12-30T02:26:00"/>
    <d v="1899-12-30T00:59:00"/>
    <x v="0"/>
  </r>
  <r>
    <n v="12"/>
    <s v="Cliente_173"/>
    <n v="2"/>
    <x v="151"/>
    <d v="2023-04-02T03:08:00"/>
    <d v="1899-12-30T02:24:00"/>
    <x v="1"/>
    <x v="4"/>
    <x v="1"/>
    <x v="2"/>
    <n v="13.3"/>
    <x v="153"/>
    <s v="Reservada"/>
    <n v="179"/>
    <x v="1"/>
    <s v="Plato_17"/>
    <n v="62"/>
    <n v="75.3"/>
    <d v="1899-12-30T00:26:00"/>
    <d v="1899-12-30T01:58:00"/>
    <x v="0"/>
  </r>
  <r>
    <n v="10"/>
    <s v="Cliente_55"/>
    <n v="1"/>
    <x v="140"/>
    <d v="2023-04-02T05:09:00"/>
    <d v="1899-12-30T02:48:00"/>
    <x v="1"/>
    <x v="2"/>
    <x v="2"/>
    <x v="2"/>
    <n v="46.61"/>
    <x v="154"/>
    <s v="Reservada"/>
    <n v="180"/>
    <x v="2"/>
    <s v="Plato_9, Plato_2, Plato_3, Plato_6"/>
    <n v="166"/>
    <n v="212.61"/>
    <d v="1899-12-30T02:41:00"/>
    <d v="1899-12-30T00:07:00"/>
    <x v="0"/>
  </r>
  <r>
    <n v="15"/>
    <s v="Cliente_653"/>
    <n v="1"/>
    <x v="105"/>
    <d v="2023-04-02T03:54:00"/>
    <d v="1899-12-30T01:24:00"/>
    <x v="1"/>
    <x v="1"/>
    <x v="2"/>
    <x v="2"/>
    <n v="42.58"/>
    <x v="155"/>
    <s v="Ocupada"/>
    <n v="181"/>
    <x v="3"/>
    <s v="Plato_6"/>
    <n v="27"/>
    <n v="69.58"/>
    <d v="1899-12-30T00:55:00"/>
    <d v="1899-12-30T00:29:00"/>
    <x v="0"/>
  </r>
  <r>
    <n v="18"/>
    <s v="Cliente_628"/>
    <n v="2"/>
    <x v="152"/>
    <d v="2023-04-02T06:30:00"/>
    <d v="1899-12-30T02:37:00"/>
    <x v="1"/>
    <x v="0"/>
    <x v="0"/>
    <x v="0"/>
    <n v="38.36"/>
    <x v="156"/>
    <s v="Libre"/>
    <n v="182"/>
    <x v="3"/>
    <s v="Plato_12"/>
    <n v="38"/>
    <n v="76.36"/>
    <d v="1899-12-30T00:11:00"/>
    <d v="1899-12-30T02:26:00"/>
    <x v="0"/>
  </r>
  <r>
    <n v="18"/>
    <s v="Cliente_715"/>
    <n v="1"/>
    <x v="153"/>
    <d v="2023-04-02T06:28:00"/>
    <d v="1899-12-30T03:57:00"/>
    <x v="1"/>
    <x v="1"/>
    <x v="0"/>
    <x v="2"/>
    <n v="11.69"/>
    <x v="157"/>
    <s v="Ocupada"/>
    <n v="183"/>
    <x v="7"/>
    <s v="Plato_15, Plato_10, Plato_3, Plato_8"/>
    <n v="255"/>
    <n v="266.69"/>
    <d v="1899-12-30T02:46:00"/>
    <d v="1899-12-30T01:11:00"/>
    <x v="0"/>
  </r>
  <r>
    <n v="4"/>
    <s v="Cliente_321"/>
    <n v="6"/>
    <x v="154"/>
    <d v="2023-04-02T07:01:00"/>
    <d v="1899-12-30T03:21:00"/>
    <x v="1"/>
    <x v="3"/>
    <x v="0"/>
    <x v="2"/>
    <n v="24.24"/>
    <x v="158"/>
    <s v="Ocupada"/>
    <n v="184"/>
    <x v="9"/>
    <s v="Plato_16, Plato_6, Plato_3"/>
    <n v="205"/>
    <n v="229.24"/>
    <d v="1899-12-30T00:29:00"/>
    <d v="1899-12-30T02:52:00"/>
    <x v="0"/>
  </r>
  <r>
    <n v="16"/>
    <s v="Cliente_670"/>
    <n v="2"/>
    <x v="155"/>
    <d v="2023-04-02T06:26:00"/>
    <d v="1899-12-30T03:39:00"/>
    <x v="1"/>
    <x v="1"/>
    <x v="1"/>
    <x v="2"/>
    <n v="28.07"/>
    <x v="159"/>
    <s v="Libre"/>
    <n v="185"/>
    <x v="7"/>
    <s v="Plato_13, Plato_16"/>
    <n v="91"/>
    <n v="119.07"/>
    <d v="1899-12-30T00:40:00"/>
    <d v="1899-12-30T02:59:00"/>
    <x v="0"/>
  </r>
  <r>
    <n v="13"/>
    <s v="Cliente_442"/>
    <n v="6"/>
    <x v="118"/>
    <d v="2023-04-02T04:14:00"/>
    <d v="1899-12-30T03:34:00"/>
    <x v="1"/>
    <x v="1"/>
    <x v="0"/>
    <x v="2"/>
    <n v="17.55"/>
    <x v="137"/>
    <s v="Reservada"/>
    <n v="186"/>
    <x v="1"/>
    <s v="Plato_6, Plato_15, Plato_17"/>
    <n v="270"/>
    <n v="287.55"/>
    <d v="1899-12-30T01:33:00"/>
    <d v="1899-12-30T02:01:00"/>
    <x v="0"/>
  </r>
  <r>
    <n v="5"/>
    <s v="Cliente_752"/>
    <n v="1"/>
    <x v="156"/>
    <d v="2023-04-02T05:28:00"/>
    <d v="1899-12-30T03:05:00"/>
    <x v="1"/>
    <x v="4"/>
    <x v="0"/>
    <x v="2"/>
    <n v="17.399999999999999"/>
    <x v="160"/>
    <s v="Libre"/>
    <n v="187"/>
    <x v="5"/>
    <s v="Plato_18, Plato_10, Plato_9, Plato_6"/>
    <n v="208"/>
    <n v="225.4"/>
    <d v="1899-12-30T02:06:00"/>
    <d v="1899-12-30T00:59:00"/>
    <x v="0"/>
  </r>
  <r>
    <n v="20"/>
    <s v="Cliente_727"/>
    <n v="4"/>
    <x v="157"/>
    <d v="2023-04-02T05:21:00"/>
    <d v="1899-12-30T01:41:00"/>
    <x v="1"/>
    <x v="0"/>
    <x v="1"/>
    <x v="2"/>
    <n v="13.95"/>
    <x v="8"/>
    <s v="Reservada"/>
    <n v="188"/>
    <x v="1"/>
    <s v="Plato_17, Plato_10"/>
    <n v="83"/>
    <n v="0"/>
    <d v="1899-12-30T01:45:00"/>
    <n v="-2.777777781981669E-3"/>
    <x v="1"/>
  </r>
  <r>
    <n v="11"/>
    <s v="Cliente_548"/>
    <n v="4"/>
    <x v="117"/>
    <d v="2023-04-02T06:10:00"/>
    <d v="1899-12-30T02:22:00"/>
    <x v="1"/>
    <x v="2"/>
    <x v="0"/>
    <x v="2"/>
    <n v="41.66"/>
    <x v="161"/>
    <s v="Reservada"/>
    <n v="189"/>
    <x v="0"/>
    <s v="Plato_18, Plato_10, Plato_7"/>
    <n v="192"/>
    <n v="233.66"/>
    <d v="1899-12-30T01:57:00"/>
    <d v="1899-12-30T00:25:00"/>
    <x v="0"/>
  </r>
  <r>
    <n v="5"/>
    <s v="Cliente_709"/>
    <n v="2"/>
    <x v="107"/>
    <d v="2023-04-02T03:22:00"/>
    <d v="1899-12-30T01:51:00"/>
    <x v="1"/>
    <x v="2"/>
    <x v="0"/>
    <x v="2"/>
    <n v="38.880000000000003"/>
    <x v="162"/>
    <s v="Libre"/>
    <n v="190"/>
    <x v="1"/>
    <s v="Plato_4, Plato_20, Plato_8, Plato_14"/>
    <n v="202"/>
    <n v="240.88"/>
    <d v="1899-12-30T01:42:00"/>
    <d v="1899-12-30T00:09:00"/>
    <x v="0"/>
  </r>
  <r>
    <n v="12"/>
    <s v="Cliente_30"/>
    <n v="6"/>
    <x v="158"/>
    <d v="2023-04-02T02:36:00"/>
    <d v="1899-12-30T02:51:00"/>
    <x v="1"/>
    <x v="2"/>
    <x v="0"/>
    <x v="2"/>
    <n v="24.36"/>
    <x v="163"/>
    <s v="Ocupada"/>
    <n v="191"/>
    <x v="3"/>
    <s v="Plato_1, Plato_9"/>
    <n v="162"/>
    <n v="186.36"/>
    <d v="1899-12-30T01:27:00"/>
    <d v="1899-12-30T01:24:00"/>
    <x v="0"/>
  </r>
  <r>
    <n v="17"/>
    <s v="Cliente_412"/>
    <n v="4"/>
    <x v="159"/>
    <d v="2023-04-02T04:53:00"/>
    <d v="1899-12-30T02:17:00"/>
    <x v="1"/>
    <x v="2"/>
    <x v="1"/>
    <x v="1"/>
    <n v="15.99"/>
    <x v="164"/>
    <s v="Libre"/>
    <n v="192"/>
    <x v="9"/>
    <s v="Plato_1"/>
    <n v="75"/>
    <n v="90.99"/>
    <d v="1899-12-30T00:26:00"/>
    <d v="1899-12-30T01:51:00"/>
    <x v="0"/>
  </r>
  <r>
    <n v="3"/>
    <s v="Cliente_646"/>
    <n v="5"/>
    <x v="160"/>
    <d v="2023-04-02T03:04:00"/>
    <d v="1899-12-30T02:52:00"/>
    <x v="1"/>
    <x v="3"/>
    <x v="1"/>
    <x v="2"/>
    <n v="24.85"/>
    <x v="165"/>
    <s v="Reservada"/>
    <n v="193"/>
    <x v="10"/>
    <s v="Plato_10, Plato_19, Plato_6, Plato_14"/>
    <n v="220"/>
    <n v="244.85"/>
    <d v="1899-12-30T02:51:00"/>
    <d v="1899-12-30T00:01:00"/>
    <x v="0"/>
  </r>
  <r>
    <n v="3"/>
    <s v="Cliente_151"/>
    <n v="6"/>
    <x v="161"/>
    <d v="2023-04-02T03:56:00"/>
    <d v="1899-12-30T01:16:00"/>
    <x v="1"/>
    <x v="3"/>
    <x v="0"/>
    <x v="0"/>
    <n v="11.41"/>
    <x v="166"/>
    <s v="Reservada"/>
    <n v="194"/>
    <x v="4"/>
    <s v="Plato_11, Plato_2"/>
    <n v="96"/>
    <n v="107.41"/>
    <d v="1899-12-30T01:08:00"/>
    <d v="1899-12-30T00:08:00"/>
    <x v="0"/>
  </r>
  <r>
    <n v="2"/>
    <s v="Cliente_318"/>
    <n v="1"/>
    <x v="162"/>
    <d v="2023-04-02T04:09:00"/>
    <d v="1899-12-30T01:20:00"/>
    <x v="1"/>
    <x v="0"/>
    <x v="0"/>
    <x v="0"/>
    <n v="10.06"/>
    <x v="167"/>
    <s v="Ocupada"/>
    <n v="195"/>
    <x v="1"/>
    <s v="Plato_1"/>
    <n v="50"/>
    <n v="60.06"/>
    <d v="1899-12-30T00:51:00"/>
    <d v="1899-12-30T00:29:00"/>
    <x v="0"/>
  </r>
  <r>
    <n v="4"/>
    <s v="Cliente_965"/>
    <n v="3"/>
    <x v="163"/>
    <d v="2023-04-02T04:10:00"/>
    <d v="1899-12-30T03:59:00"/>
    <x v="1"/>
    <x v="2"/>
    <x v="0"/>
    <x v="2"/>
    <n v="42.65"/>
    <x v="168"/>
    <s v="Reservada"/>
    <n v="196"/>
    <x v="0"/>
    <s v="Plato_3, Plato_14, Plato_9, Plato_16"/>
    <n v="191"/>
    <n v="233.65"/>
    <d v="1899-12-30T02:56:00"/>
    <d v="1899-12-30T01:03:00"/>
    <x v="0"/>
  </r>
  <r>
    <n v="5"/>
    <s v="Cliente_336"/>
    <n v="6"/>
    <x v="153"/>
    <d v="2023-04-02T04:54:00"/>
    <d v="1899-12-30T02:23:00"/>
    <x v="1"/>
    <x v="2"/>
    <x v="1"/>
    <x v="0"/>
    <n v="20.11"/>
    <x v="169"/>
    <s v="Ocupada"/>
    <n v="197"/>
    <x v="1"/>
    <s v="Plato_18, Plato_6"/>
    <n v="129"/>
    <n v="149.11000000000001"/>
    <d v="1899-12-30T01:12:00"/>
    <d v="1899-12-30T01:11:00"/>
    <x v="0"/>
  </r>
  <r>
    <n v="9"/>
    <s v="Cliente_560"/>
    <n v="4"/>
    <x v="164"/>
    <d v="2023-04-02T03:05:00"/>
    <d v="1899-12-30T02:29:00"/>
    <x v="1"/>
    <x v="1"/>
    <x v="0"/>
    <x v="2"/>
    <n v="36.72"/>
    <x v="170"/>
    <s v="Reservada"/>
    <n v="198"/>
    <x v="0"/>
    <s v="Plato_6"/>
    <n v="54"/>
    <n v="90.72"/>
    <d v="1899-12-30T00:33:00"/>
    <d v="1899-12-30T01:56:00"/>
    <x v="0"/>
  </r>
  <r>
    <n v="11"/>
    <s v="Cliente_367"/>
    <n v="5"/>
    <x v="143"/>
    <d v="2023-04-02T05:40:00"/>
    <d v="1899-12-30T03:44:00"/>
    <x v="1"/>
    <x v="2"/>
    <x v="2"/>
    <x v="0"/>
    <n v="13.26"/>
    <x v="171"/>
    <s v="Libre"/>
    <n v="199"/>
    <x v="3"/>
    <s v="Plato_9, Plato_8, Plato_13, Plato_6"/>
    <n v="261"/>
    <n v="274.26"/>
    <d v="1899-12-30T02:22:00"/>
    <d v="1899-12-30T01:22:00"/>
    <x v="0"/>
  </r>
  <r>
    <n v="11"/>
    <s v="Cliente_765"/>
    <n v="4"/>
    <x v="165"/>
    <d v="2023-04-02T05:26:00"/>
    <d v="1899-12-30T02:51:00"/>
    <x v="1"/>
    <x v="0"/>
    <x v="0"/>
    <x v="2"/>
    <n v="48.73"/>
    <x v="148"/>
    <s v="Reservada"/>
    <n v="200"/>
    <x v="1"/>
    <s v="Plato_12, Plato_1"/>
    <n v="88"/>
    <n v="136.72999999999999"/>
    <d v="1899-12-30T01:07:00"/>
    <d v="1899-12-30T01:44:00"/>
    <x v="0"/>
  </r>
  <r>
    <n v="3"/>
    <s v="Cliente_679"/>
    <n v="5"/>
    <x v="146"/>
    <d v="2023-04-02T01:50:00"/>
    <d v="1899-12-30T01:32:00"/>
    <x v="1"/>
    <x v="1"/>
    <x v="2"/>
    <x v="2"/>
    <n v="19.84"/>
    <x v="172"/>
    <s v="Reservada"/>
    <n v="201"/>
    <x v="4"/>
    <s v="Plato_7"/>
    <n v="72"/>
    <n v="91.84"/>
    <d v="1899-12-30T00:58:00"/>
    <d v="1899-12-30T00:34:00"/>
    <x v="0"/>
  </r>
  <r>
    <n v="16"/>
    <s v="Cliente_512"/>
    <n v="5"/>
    <x v="166"/>
    <d v="2023-04-02T02:00:00"/>
    <d v="1899-12-30T01:17:00"/>
    <x v="1"/>
    <x v="0"/>
    <x v="0"/>
    <x v="2"/>
    <n v="24.19"/>
    <x v="8"/>
    <s v="Ocupada"/>
    <n v="202"/>
    <x v="6"/>
    <s v="Plato_19, Plato_20, Plato_7, Plato_2"/>
    <n v="206"/>
    <n v="0"/>
    <d v="1899-12-30T02:36:00"/>
    <n v="-5.4861111109009174E-2"/>
    <x v="1"/>
  </r>
  <r>
    <n v="5"/>
    <s v="Cliente_701"/>
    <n v="2"/>
    <x v="167"/>
    <d v="2023-04-02T05:21:00"/>
    <d v="1899-12-30T01:24:00"/>
    <x v="1"/>
    <x v="1"/>
    <x v="0"/>
    <x v="2"/>
    <n v="40.19"/>
    <x v="8"/>
    <s v="Libre"/>
    <n v="203"/>
    <x v="4"/>
    <s v="Plato_17, Plato_13"/>
    <n v="156"/>
    <n v="0"/>
    <d v="1899-12-30T01:25:00"/>
    <n v="-6.9444444347431522E-4"/>
    <x v="1"/>
  </r>
  <r>
    <n v="16"/>
    <s v="Cliente_331"/>
    <n v="5"/>
    <x v="168"/>
    <d v="2023-04-02T02:25:00"/>
    <d v="1899-12-30T02:08:00"/>
    <x v="1"/>
    <x v="1"/>
    <x v="0"/>
    <x v="1"/>
    <n v="49.56"/>
    <x v="173"/>
    <s v="Libre"/>
    <n v="204"/>
    <x v="7"/>
    <s v="Plato_7"/>
    <n v="48"/>
    <n v="97.56"/>
    <d v="1899-12-30T00:21:00"/>
    <d v="1899-12-30T01:47:00"/>
    <x v="0"/>
  </r>
  <r>
    <n v="14"/>
    <s v="Cliente_83"/>
    <n v="1"/>
    <x v="169"/>
    <d v="2023-04-02T06:14:00"/>
    <d v="1899-12-30T03:59:00"/>
    <x v="1"/>
    <x v="2"/>
    <x v="0"/>
    <x v="0"/>
    <n v="26.49"/>
    <x v="174"/>
    <s v="Libre"/>
    <n v="205"/>
    <x v="9"/>
    <s v="Plato_15, Plato_9"/>
    <n v="61"/>
    <n v="87.49"/>
    <d v="1899-12-30T01:26:00"/>
    <d v="1899-12-30T02:33:00"/>
    <x v="0"/>
  </r>
  <r>
    <n v="4"/>
    <s v="Cliente_339"/>
    <n v="6"/>
    <x v="170"/>
    <d v="2023-04-02T06:09:00"/>
    <d v="1899-12-30T02:57:00"/>
    <x v="1"/>
    <x v="4"/>
    <x v="0"/>
    <x v="2"/>
    <n v="36.96"/>
    <x v="175"/>
    <s v="Ocupada"/>
    <n v="206"/>
    <x v="6"/>
    <s v="Plato_2"/>
    <n v="30"/>
    <n v="66.960000000000008"/>
    <d v="1899-12-30T00:58:00"/>
    <d v="1899-12-30T01:59:00"/>
    <x v="0"/>
  </r>
  <r>
    <n v="20"/>
    <s v="Cliente_323"/>
    <n v="3"/>
    <x v="145"/>
    <d v="2023-04-02T04:02:00"/>
    <d v="1899-12-30T01:13:00"/>
    <x v="1"/>
    <x v="3"/>
    <x v="2"/>
    <x v="2"/>
    <n v="46.54"/>
    <x v="8"/>
    <s v="Reservada"/>
    <n v="207"/>
    <x v="2"/>
    <s v="Plato_10, Plato_8, Plato_17"/>
    <n v="180"/>
    <n v="0"/>
    <d v="1899-12-30T01:51:00"/>
    <n v="-2.6388888883714864E-2"/>
    <x v="1"/>
  </r>
  <r>
    <n v="16"/>
    <s v="Cliente_678"/>
    <n v="4"/>
    <x v="171"/>
    <d v="2023-04-02T06:36:00"/>
    <d v="1899-12-30T03:18:00"/>
    <x v="1"/>
    <x v="1"/>
    <x v="0"/>
    <x v="0"/>
    <n v="36.700000000000003"/>
    <x v="176"/>
    <s v="Ocupada"/>
    <n v="208"/>
    <x v="4"/>
    <s v="Plato_15, Plato_19, Plato_3"/>
    <n v="180"/>
    <n v="216.7"/>
    <d v="1899-12-30T01:40:00"/>
    <d v="1899-12-30T01:38:00"/>
    <x v="0"/>
  </r>
  <r>
    <n v="9"/>
    <s v="Cliente_74"/>
    <n v="6"/>
    <x v="107"/>
    <d v="2023-04-02T04:06:00"/>
    <d v="1899-12-30T02:35:00"/>
    <x v="1"/>
    <x v="1"/>
    <x v="2"/>
    <x v="1"/>
    <n v="34.49"/>
    <x v="8"/>
    <s v="Reservada"/>
    <n v="209"/>
    <x v="6"/>
    <s v="Plato_14, Plato_18, Plato_1, Plato_10"/>
    <n v="214"/>
    <n v="0"/>
    <d v="1899-12-30T02:51:00"/>
    <n v="-1.1111111116770184E-2"/>
    <x v="1"/>
  </r>
  <r>
    <n v="10"/>
    <s v="Cliente_146"/>
    <n v="4"/>
    <x v="172"/>
    <d v="2023-04-02T04:29:00"/>
    <d v="1899-12-30T01:46:00"/>
    <x v="1"/>
    <x v="2"/>
    <x v="1"/>
    <x v="2"/>
    <n v="14.67"/>
    <x v="8"/>
    <s v="Libre"/>
    <n v="210"/>
    <x v="5"/>
    <s v="Plato_13, Plato_2, Plato_7, Plato_20"/>
    <n v="195"/>
    <n v="0"/>
    <d v="1899-12-30T02:38:00"/>
    <n v="-3.6111111111272798E-2"/>
    <x v="1"/>
  </r>
  <r>
    <n v="1"/>
    <s v="Cliente_212"/>
    <n v="2"/>
    <x v="157"/>
    <d v="2023-04-02T05:26:00"/>
    <d v="1899-12-30T01:46:00"/>
    <x v="1"/>
    <x v="1"/>
    <x v="0"/>
    <x v="0"/>
    <n v="11.13"/>
    <x v="8"/>
    <s v="Reservada"/>
    <n v="211"/>
    <x v="10"/>
    <s v="Plato_13, Plato_4, Plato_1, Plato_3"/>
    <n v="169"/>
    <n v="0"/>
    <d v="1899-12-30T02:15:00"/>
    <n v="-2.0138888889050591E-2"/>
    <x v="1"/>
  </r>
  <r>
    <n v="14"/>
    <s v="Cliente_36"/>
    <n v="6"/>
    <x v="165"/>
    <d v="2023-04-02T03:40:00"/>
    <d v="1899-12-30T01:20:00"/>
    <x v="1"/>
    <x v="4"/>
    <x v="0"/>
    <x v="0"/>
    <n v="18.850000000000001"/>
    <x v="8"/>
    <s v="Ocupada"/>
    <n v="212"/>
    <x v="4"/>
    <s v="Plato_2, Plato_10, Plato_13, Plato_16"/>
    <n v="245"/>
    <n v="0"/>
    <d v="1899-12-30T02:44:00"/>
    <n v="-5.8333333331716468E-2"/>
    <x v="1"/>
  </r>
  <r>
    <n v="13"/>
    <s v="Cliente_3"/>
    <n v="6"/>
    <x v="173"/>
    <d v="2023-04-02T04:58:00"/>
    <d v="1899-12-30T03:12:00"/>
    <x v="1"/>
    <x v="3"/>
    <x v="0"/>
    <x v="2"/>
    <n v="28.1"/>
    <x v="177"/>
    <s v="Libre"/>
    <n v="213"/>
    <x v="4"/>
    <s v="Plato_6, Plato_2"/>
    <n v="87"/>
    <n v="115.1"/>
    <d v="1899-12-30T01:40:00"/>
    <d v="1899-12-30T01:32:00"/>
    <x v="0"/>
  </r>
  <r>
    <n v="2"/>
    <s v="Cliente_176"/>
    <n v="4"/>
    <x v="126"/>
    <d v="2023-04-02T05:09:00"/>
    <d v="1899-12-30T02:06:00"/>
    <x v="1"/>
    <x v="1"/>
    <x v="0"/>
    <x v="0"/>
    <n v="33.39"/>
    <x v="178"/>
    <s v="Ocupada"/>
    <n v="214"/>
    <x v="10"/>
    <s v="Plato_18, Plato_20, Plato_3"/>
    <n v="228"/>
    <n v="261.39"/>
    <d v="1899-12-30T00:38:00"/>
    <d v="1899-12-30T01:28:00"/>
    <x v="0"/>
  </r>
  <r>
    <n v="6"/>
    <s v="Cliente_551"/>
    <n v="4"/>
    <x v="127"/>
    <d v="2023-04-02T06:25:00"/>
    <d v="1899-12-30T02:48:00"/>
    <x v="1"/>
    <x v="0"/>
    <x v="0"/>
    <x v="0"/>
    <n v="35.64"/>
    <x v="179"/>
    <s v="Ocupada"/>
    <n v="215"/>
    <x v="7"/>
    <s v="Plato_18, Plato_2"/>
    <n v="158"/>
    <n v="193.64"/>
    <d v="1899-12-30T00:46:00"/>
    <d v="1899-12-30T02:02:00"/>
    <x v="0"/>
  </r>
  <r>
    <n v="17"/>
    <s v="Cliente_240"/>
    <n v="6"/>
    <x v="173"/>
    <d v="2023-04-02T05:36:00"/>
    <d v="1899-12-30T03:50:00"/>
    <x v="1"/>
    <x v="2"/>
    <x v="0"/>
    <x v="2"/>
    <n v="35.69"/>
    <x v="180"/>
    <s v="Libre"/>
    <n v="216"/>
    <x v="7"/>
    <s v="Plato_1, Plato_13, Plato_6"/>
    <n v="142"/>
    <n v="177.69"/>
    <d v="1899-12-30T02:00:00"/>
    <d v="1899-12-30T01:50:00"/>
    <x v="0"/>
  </r>
  <r>
    <n v="1"/>
    <s v="Cliente_124"/>
    <n v="2"/>
    <x v="112"/>
    <d v="2023-04-02T04:45:00"/>
    <d v="1899-12-30T04:06:00"/>
    <x v="1"/>
    <x v="0"/>
    <x v="2"/>
    <x v="2"/>
    <n v="31.17"/>
    <x v="181"/>
    <s v="Ocupada"/>
    <n v="217"/>
    <x v="1"/>
    <s v="Plato_15"/>
    <n v="96"/>
    <n v="127.17"/>
    <d v="1899-12-30T00:13:00"/>
    <d v="1899-12-30T03:53:00"/>
    <x v="0"/>
  </r>
  <r>
    <n v="13"/>
    <s v="Cliente_759"/>
    <n v="3"/>
    <x v="174"/>
    <d v="2023-04-02T03:41:00"/>
    <d v="1899-12-30T03:29:00"/>
    <x v="1"/>
    <x v="3"/>
    <x v="0"/>
    <x v="2"/>
    <n v="23.34"/>
    <x v="182"/>
    <s v="Ocupada"/>
    <n v="218"/>
    <x v="10"/>
    <s v="Plato_12, Plato_6, Plato_14"/>
    <n v="184"/>
    <n v="207.34"/>
    <d v="1899-12-30T00:46:00"/>
    <d v="1899-12-30T02:43:00"/>
    <x v="0"/>
  </r>
  <r>
    <n v="1"/>
    <s v="Cliente_959"/>
    <n v="5"/>
    <x v="175"/>
    <d v="2023-04-02T04:49:00"/>
    <d v="1899-12-30T02:16:00"/>
    <x v="1"/>
    <x v="0"/>
    <x v="0"/>
    <x v="2"/>
    <n v="46.96"/>
    <x v="183"/>
    <s v="Libre"/>
    <n v="219"/>
    <x v="5"/>
    <s v="Plato_14, Plato_17"/>
    <n v="139"/>
    <n v="185.96"/>
    <d v="1899-12-30T00:23:00"/>
    <d v="1899-12-30T01:53:00"/>
    <x v="0"/>
  </r>
  <r>
    <n v="15"/>
    <s v="Cliente_151"/>
    <n v="6"/>
    <x v="176"/>
    <d v="2023-04-02T04:57:00"/>
    <d v="1899-12-30T03:56:00"/>
    <x v="1"/>
    <x v="3"/>
    <x v="0"/>
    <x v="2"/>
    <n v="48.5"/>
    <x v="184"/>
    <s v="Reservada"/>
    <n v="220"/>
    <x v="8"/>
    <s v="Plato_7"/>
    <n v="24"/>
    <n v="72.5"/>
    <d v="1899-12-30T00:13:00"/>
    <d v="1899-12-30T03:43:00"/>
    <x v="0"/>
  </r>
  <r>
    <n v="16"/>
    <s v="Cliente_744"/>
    <n v="1"/>
    <x v="177"/>
    <d v="2023-04-02T03:05:00"/>
    <d v="1899-12-30T01:14:00"/>
    <x v="1"/>
    <x v="0"/>
    <x v="0"/>
    <x v="2"/>
    <n v="17.829999999999998"/>
    <x v="8"/>
    <s v="Libre"/>
    <n v="221"/>
    <x v="9"/>
    <s v="Plato_15, Plato_18, Plato_9"/>
    <n v="193"/>
    <n v="0"/>
    <d v="1899-12-30T01:48:00"/>
    <n v="-2.3611111110949434E-2"/>
    <x v="1"/>
  </r>
  <r>
    <n v="3"/>
    <s v="Cliente_189"/>
    <n v="3"/>
    <x v="178"/>
    <d v="2023-04-02T06:42:00"/>
    <d v="1899-12-30T03:04:00"/>
    <x v="1"/>
    <x v="3"/>
    <x v="2"/>
    <x v="0"/>
    <n v="32.58"/>
    <x v="185"/>
    <s v="Libre"/>
    <n v="222"/>
    <x v="8"/>
    <s v="Plato_14, Plato_16"/>
    <n v="97"/>
    <n v="129.57999999999998"/>
    <d v="1899-12-30T01:25:00"/>
    <d v="1899-12-30T01:39:00"/>
    <x v="0"/>
  </r>
  <r>
    <n v="19"/>
    <s v="Cliente_576"/>
    <n v="2"/>
    <x v="179"/>
    <d v="2023-04-02T02:50:00"/>
    <d v="1899-12-30T01:34:00"/>
    <x v="1"/>
    <x v="3"/>
    <x v="2"/>
    <x v="2"/>
    <n v="49.62"/>
    <x v="186"/>
    <s v="Reservada"/>
    <n v="223"/>
    <x v="10"/>
    <s v="Plato_15"/>
    <n v="32"/>
    <n v="81.62"/>
    <d v="1899-12-30T00:53:00"/>
    <d v="1899-12-30T00:41:00"/>
    <x v="0"/>
  </r>
  <r>
    <n v="7"/>
    <s v="Cliente_474"/>
    <n v="6"/>
    <x v="180"/>
    <d v="2023-04-02T05:47:00"/>
    <d v="1899-12-30T03:55:00"/>
    <x v="1"/>
    <x v="0"/>
    <x v="0"/>
    <x v="2"/>
    <n v="17.61"/>
    <x v="187"/>
    <s v="Ocupada"/>
    <n v="224"/>
    <x v="6"/>
    <s v="Plato_10"/>
    <n v="52"/>
    <n v="69.61"/>
    <d v="1899-12-30T00:20:00"/>
    <d v="1899-12-30T03:35:00"/>
    <x v="0"/>
  </r>
  <r>
    <n v="19"/>
    <s v="Cliente_990"/>
    <n v="4"/>
    <x v="150"/>
    <d v="2023-04-02T01:24:00"/>
    <d v="1899-12-30T01:10:00"/>
    <x v="1"/>
    <x v="0"/>
    <x v="1"/>
    <x v="2"/>
    <n v="35.020000000000003"/>
    <x v="8"/>
    <s v="Reservada"/>
    <n v="225"/>
    <x v="4"/>
    <s v="Plato_11, Plato_14"/>
    <n v="168"/>
    <n v="0"/>
    <d v="1899-12-30T01:34:00"/>
    <n v="-1.666666666828355E-2"/>
    <x v="1"/>
  </r>
  <r>
    <n v="7"/>
    <s v="Cliente_67"/>
    <n v="6"/>
    <x v="166"/>
    <d v="2023-04-02T04:09:00"/>
    <d v="1899-12-30T03:11:00"/>
    <x v="1"/>
    <x v="1"/>
    <x v="2"/>
    <x v="2"/>
    <n v="39.479999999999997"/>
    <x v="188"/>
    <s v="Reservada"/>
    <n v="226"/>
    <x v="5"/>
    <s v="Plato_3, Plato_13, Plato_6, Plato_9"/>
    <n v="171"/>
    <n v="210.48"/>
    <d v="1899-12-30T02:26:00"/>
    <d v="1899-12-30T00:45:00"/>
    <x v="0"/>
  </r>
  <r>
    <n v="17"/>
    <s v="Cliente_378"/>
    <n v="6"/>
    <x v="181"/>
    <d v="2023-04-02T04:52:00"/>
    <d v="1899-12-30T03:03:00"/>
    <x v="1"/>
    <x v="3"/>
    <x v="0"/>
    <x v="2"/>
    <n v="41.05"/>
    <x v="189"/>
    <s v="Libre"/>
    <n v="227"/>
    <x v="9"/>
    <s v="Plato_7, Plato_17, Plato_16, Plato_11"/>
    <n v="211"/>
    <n v="252.05"/>
    <d v="1899-12-30T01:59:00"/>
    <d v="1899-12-30T01:04:00"/>
    <x v="0"/>
  </r>
  <r>
    <n v="16"/>
    <s v="Cliente_445"/>
    <n v="4"/>
    <x v="125"/>
    <d v="2023-04-02T04:02:00"/>
    <d v="1899-12-30T02:37:00"/>
    <x v="1"/>
    <x v="0"/>
    <x v="0"/>
    <x v="2"/>
    <n v="10.66"/>
    <x v="190"/>
    <s v="Ocupada"/>
    <n v="228"/>
    <x v="8"/>
    <s v="Plato_14"/>
    <n v="69"/>
    <n v="79.66"/>
    <d v="1899-12-30T00:35:00"/>
    <d v="1899-12-30T02:02:00"/>
    <x v="0"/>
  </r>
  <r>
    <n v="14"/>
    <s v="Cliente_984"/>
    <n v="3"/>
    <x v="139"/>
    <d v="2023-04-02T04:30:00"/>
    <d v="1899-12-30T01:56:00"/>
    <x v="1"/>
    <x v="2"/>
    <x v="2"/>
    <x v="2"/>
    <n v="28.58"/>
    <x v="8"/>
    <s v="Reservada"/>
    <n v="229"/>
    <x v="6"/>
    <s v="Plato_1, Plato_8, Plato_19, Plato_16"/>
    <n v="124"/>
    <n v="0"/>
    <d v="1899-12-30T01:57:00"/>
    <n v="-6.9444444379769543E-4"/>
    <x v="1"/>
  </r>
  <r>
    <n v="5"/>
    <s v="Cliente_167"/>
    <n v="5"/>
    <x v="169"/>
    <d v="2023-04-02T04:48:00"/>
    <d v="1899-12-30T02:33:00"/>
    <x v="1"/>
    <x v="2"/>
    <x v="0"/>
    <x v="2"/>
    <n v="15.84"/>
    <x v="191"/>
    <s v="Libre"/>
    <n v="230"/>
    <x v="5"/>
    <s v="Plato_15, Plato_16, Plato_17"/>
    <n v="214"/>
    <n v="229.84"/>
    <d v="1899-12-30T01:31:00"/>
    <d v="1899-12-30T01:02:00"/>
    <x v="0"/>
  </r>
  <r>
    <n v="8"/>
    <s v="Cliente_877"/>
    <n v="2"/>
    <x v="182"/>
    <d v="2023-04-02T03:10:00"/>
    <d v="1899-12-30T02:13:00"/>
    <x v="1"/>
    <x v="2"/>
    <x v="0"/>
    <x v="2"/>
    <n v="49.1"/>
    <x v="8"/>
    <s v="Ocupada"/>
    <n v="231"/>
    <x v="4"/>
    <s v="Plato_13, Plato_18, Plato_17, Plato_11"/>
    <n v="208"/>
    <n v="0"/>
    <d v="1899-12-30T02:30:00"/>
    <n v="-1.1805555557657499E-2"/>
    <x v="1"/>
  </r>
  <r>
    <n v="2"/>
    <s v="Cliente_494"/>
    <n v="2"/>
    <x v="183"/>
    <d v="2023-04-02T03:25:00"/>
    <d v="1899-12-30T01:21:00"/>
    <x v="1"/>
    <x v="1"/>
    <x v="0"/>
    <x v="2"/>
    <n v="15.43"/>
    <x v="8"/>
    <s v="Reservada"/>
    <n v="232"/>
    <x v="10"/>
    <s v="Plato_7, Plato_6, Plato_2, Plato_10"/>
    <n v="190"/>
    <n v="0"/>
    <d v="1899-12-30T02:19:00"/>
    <n v="-4.0277777776322576E-2"/>
    <x v="1"/>
  </r>
  <r>
    <n v="8"/>
    <s v="Cliente_881"/>
    <n v="1"/>
    <x v="184"/>
    <d v="2023-04-02T02:39:00"/>
    <d v="1899-12-30T01:47:00"/>
    <x v="1"/>
    <x v="2"/>
    <x v="1"/>
    <x v="0"/>
    <n v="45.64"/>
    <x v="192"/>
    <s v="Libre"/>
    <n v="233"/>
    <x v="10"/>
    <s v="Plato_12"/>
    <n v="38"/>
    <n v="83.64"/>
    <d v="1899-12-30T00:31:00"/>
    <d v="1899-12-30T01:16:00"/>
    <x v="0"/>
  </r>
  <r>
    <n v="17"/>
    <s v="Cliente_264"/>
    <n v="6"/>
    <x v="153"/>
    <d v="2023-04-02T05:28:00"/>
    <d v="1899-12-30T02:42:00"/>
    <x v="1"/>
    <x v="0"/>
    <x v="1"/>
    <x v="2"/>
    <n v="10.220000000000001"/>
    <x v="193"/>
    <s v="Libre"/>
    <n v="234"/>
    <x v="2"/>
    <s v="Plato_2, Plato_7, Plato_17"/>
    <n v="225"/>
    <n v="235.22"/>
    <d v="1899-12-30T01:39:00"/>
    <d v="1899-12-30T01:03:00"/>
    <x v="0"/>
  </r>
  <r>
    <n v="13"/>
    <s v="Cliente_230"/>
    <n v="5"/>
    <x v="185"/>
    <d v="2023-04-02T02:48:00"/>
    <d v="1899-12-30T02:26:00"/>
    <x v="1"/>
    <x v="0"/>
    <x v="2"/>
    <x v="2"/>
    <n v="26.37"/>
    <x v="194"/>
    <s v="Reservada"/>
    <n v="235"/>
    <x v="0"/>
    <s v="Plato_11"/>
    <n v="33"/>
    <n v="59.370000000000005"/>
    <d v="1899-12-30T00:25:00"/>
    <d v="1899-12-30T02:01:00"/>
    <x v="0"/>
  </r>
  <r>
    <n v="12"/>
    <s v="Cliente_142"/>
    <n v="2"/>
    <x v="184"/>
    <d v="2023-04-02T02:26:00"/>
    <d v="1899-12-30T01:34:00"/>
    <x v="1"/>
    <x v="0"/>
    <x v="0"/>
    <x v="2"/>
    <n v="39.81"/>
    <x v="8"/>
    <s v="Libre"/>
    <n v="236"/>
    <x v="10"/>
    <s v="Plato_11, Plato_5, Plato_8, Plato_15"/>
    <n v="255"/>
    <n v="0"/>
    <d v="1899-12-30T01:41:00"/>
    <n v="-4.8611111093325443E-3"/>
    <x v="1"/>
  </r>
  <r>
    <n v="4"/>
    <s v="Cliente_55"/>
    <n v="6"/>
    <x v="105"/>
    <d v="2023-04-02T06:00:00"/>
    <d v="1899-12-30T03:30:00"/>
    <x v="1"/>
    <x v="2"/>
    <x v="0"/>
    <x v="2"/>
    <n v="13.15"/>
    <x v="195"/>
    <s v="Ocupada"/>
    <n v="237"/>
    <x v="4"/>
    <s v="Plato_14, Plato_2"/>
    <n v="106"/>
    <n v="119.15"/>
    <d v="1899-12-30T00:37:00"/>
    <d v="1899-12-30T02:53:00"/>
    <x v="0"/>
  </r>
  <r>
    <n v="13"/>
    <s v="Cliente_599"/>
    <n v="6"/>
    <x v="186"/>
    <d v="2023-04-02T04:56:00"/>
    <d v="1899-12-30T02:39:00"/>
    <x v="1"/>
    <x v="2"/>
    <x v="1"/>
    <x v="2"/>
    <n v="33.020000000000003"/>
    <x v="196"/>
    <s v="Libre"/>
    <n v="238"/>
    <x v="2"/>
    <s v="Plato_19"/>
    <n v="72"/>
    <n v="105.02000000000001"/>
    <d v="1899-12-30T00:45:00"/>
    <d v="1899-12-30T01:54:00"/>
    <x v="0"/>
  </r>
  <r>
    <n v="12"/>
    <s v="Cliente_856"/>
    <n v="6"/>
    <x v="153"/>
    <d v="2023-04-02T06:07:00"/>
    <d v="1899-12-30T03:21:00"/>
    <x v="1"/>
    <x v="4"/>
    <x v="0"/>
    <x v="1"/>
    <n v="11.76"/>
    <x v="197"/>
    <s v="Reservada"/>
    <n v="239"/>
    <x v="2"/>
    <s v="Plato_10, Plato_7"/>
    <n v="74"/>
    <n v="85.76"/>
    <d v="1899-12-30T01:13:00"/>
    <d v="1899-12-30T02:08:00"/>
    <x v="0"/>
  </r>
  <r>
    <n v="9"/>
    <s v="Cliente_722"/>
    <n v="1"/>
    <x v="187"/>
    <d v="2023-04-02T03:10:00"/>
    <d v="1899-12-30T02:54:00"/>
    <x v="1"/>
    <x v="0"/>
    <x v="0"/>
    <x v="0"/>
    <n v="33.81"/>
    <x v="198"/>
    <s v="Libre"/>
    <n v="240"/>
    <x v="4"/>
    <s v="Plato_17, Plato_14, Plato_4, Plato_15"/>
    <n v="294"/>
    <n v="327.81"/>
    <d v="1899-12-30T02:09:00"/>
    <d v="1899-12-30T00:45:00"/>
    <x v="0"/>
  </r>
  <r>
    <n v="12"/>
    <s v="Cliente_935"/>
    <n v="4"/>
    <x v="188"/>
    <d v="2023-04-02T01:04:00"/>
    <d v="1899-12-30T01:15:00"/>
    <x v="1"/>
    <x v="3"/>
    <x v="0"/>
    <x v="2"/>
    <n v="38.97"/>
    <x v="199"/>
    <s v="Ocupada"/>
    <n v="241"/>
    <x v="2"/>
    <s v="Plato_4"/>
    <n v="18"/>
    <n v="56.97"/>
    <d v="1899-12-30T00:11:00"/>
    <d v="1899-12-30T01:04:00"/>
    <x v="0"/>
  </r>
  <r>
    <n v="12"/>
    <s v="Cliente_961"/>
    <n v="2"/>
    <x v="189"/>
    <d v="2023-04-02T05:09:00"/>
    <d v="1899-12-30T01:27:00"/>
    <x v="1"/>
    <x v="2"/>
    <x v="0"/>
    <x v="2"/>
    <n v="31.29"/>
    <x v="8"/>
    <s v="Reservada"/>
    <n v="242"/>
    <x v="5"/>
    <s v="Plato_10, Plato_1, Plato_11"/>
    <n v="134"/>
    <n v="0"/>
    <d v="1899-12-30T01:39:00"/>
    <n v="-8.3333333328482612E-3"/>
    <x v="1"/>
  </r>
  <r>
    <n v="4"/>
    <s v="Cliente_924"/>
    <n v="4"/>
    <x v="106"/>
    <d v="2023-04-02T04:11:00"/>
    <d v="1899-12-30T03:29:00"/>
    <x v="1"/>
    <x v="2"/>
    <x v="0"/>
    <x v="2"/>
    <n v="21.45"/>
    <x v="200"/>
    <s v="Libre"/>
    <n v="243"/>
    <x v="0"/>
    <s v="Plato_20"/>
    <n v="120"/>
    <n v="141.44999999999999"/>
    <d v="1899-12-30T00:22:00"/>
    <d v="1899-12-30T03:07:00"/>
    <x v="0"/>
  </r>
  <r>
    <n v="17"/>
    <s v="Cliente_390"/>
    <n v="6"/>
    <x v="190"/>
    <d v="2023-04-02T06:01:00"/>
    <d v="1899-12-30T02:17:00"/>
    <x v="1"/>
    <x v="0"/>
    <x v="0"/>
    <x v="1"/>
    <n v="17.649999999999999"/>
    <x v="201"/>
    <s v="Reservada"/>
    <n v="244"/>
    <x v="4"/>
    <s v="Plato_20, Plato_12"/>
    <n v="158"/>
    <n v="175.65"/>
    <d v="1899-12-30T01:29:00"/>
    <d v="1899-12-30T00:48:00"/>
    <x v="0"/>
  </r>
  <r>
    <n v="11"/>
    <s v="Cliente_579"/>
    <n v="1"/>
    <x v="191"/>
    <d v="2023-04-02T06:57:00"/>
    <d v="1899-12-30T03:26:00"/>
    <x v="1"/>
    <x v="1"/>
    <x v="0"/>
    <x v="2"/>
    <n v="14.82"/>
    <x v="202"/>
    <s v="Reservada"/>
    <n v="245"/>
    <x v="6"/>
    <s v="Plato_4, Plato_17, Plato_20, Plato_19"/>
    <n v="273"/>
    <n v="287.82"/>
    <d v="1899-12-30T01:56:00"/>
    <d v="1899-12-30T01:30:00"/>
    <x v="0"/>
  </r>
  <r>
    <n v="2"/>
    <s v="Cliente_961"/>
    <n v="6"/>
    <x v="115"/>
    <d v="2023-04-02T04:09:00"/>
    <d v="1899-12-30T02:19:00"/>
    <x v="1"/>
    <x v="2"/>
    <x v="0"/>
    <x v="2"/>
    <n v="42.75"/>
    <x v="8"/>
    <s v="Libre"/>
    <n v="246"/>
    <x v="6"/>
    <s v="Plato_6, Plato_7, Plato_8, Plato_17"/>
    <n v="327"/>
    <n v="0"/>
    <d v="1899-12-30T02:26:00"/>
    <n v="-4.8611111093325304E-3"/>
    <x v="1"/>
  </r>
  <r>
    <n v="11"/>
    <s v="Cliente_788"/>
    <n v="6"/>
    <x v="139"/>
    <d v="2023-04-02T05:21:00"/>
    <d v="1899-12-30T03:02:00"/>
    <x v="1"/>
    <x v="2"/>
    <x v="0"/>
    <x v="2"/>
    <n v="49.07"/>
    <x v="203"/>
    <s v="Ocupada"/>
    <n v="247"/>
    <x v="8"/>
    <s v="Plato_11"/>
    <n v="66"/>
    <n v="115.07"/>
    <d v="1899-12-30T00:59:00"/>
    <d v="1899-12-30T02:03:00"/>
    <x v="0"/>
  </r>
  <r>
    <n v="12"/>
    <s v="Cliente_567"/>
    <n v="6"/>
    <x v="109"/>
    <d v="2023-04-02T02:18:00"/>
    <d v="1899-12-30T02:07:00"/>
    <x v="1"/>
    <x v="2"/>
    <x v="0"/>
    <x v="0"/>
    <n v="18.690000000000001"/>
    <x v="204"/>
    <s v="Ocupada"/>
    <n v="248"/>
    <x v="9"/>
    <s v="Plato_18, Plato_9, Plato_6, Plato_1"/>
    <n v="225"/>
    <n v="243.69"/>
    <d v="1899-12-30T02:00:00"/>
    <d v="1899-12-30T00:07:00"/>
    <x v="0"/>
  </r>
  <r>
    <n v="8"/>
    <s v="Cliente_927"/>
    <n v="6"/>
    <x v="166"/>
    <d v="2023-04-02T03:55:00"/>
    <d v="1899-12-30T03:12:00"/>
    <x v="1"/>
    <x v="2"/>
    <x v="2"/>
    <x v="2"/>
    <n v="47.71"/>
    <x v="205"/>
    <s v="Ocupada"/>
    <n v="249"/>
    <x v="0"/>
    <s v="Plato_5, Plato_4"/>
    <n v="80"/>
    <n v="127.71000000000001"/>
    <d v="1899-12-30T01:49:00"/>
    <d v="1899-12-30T01:23:00"/>
    <x v="0"/>
  </r>
  <r>
    <n v="8"/>
    <s v="Cliente_539"/>
    <n v="2"/>
    <x v="104"/>
    <d v="2023-04-02T06:33:00"/>
    <d v="1899-12-30T03:37:00"/>
    <x v="1"/>
    <x v="4"/>
    <x v="0"/>
    <x v="2"/>
    <n v="23.21"/>
    <x v="206"/>
    <s v="Libre"/>
    <n v="250"/>
    <x v="0"/>
    <s v="Plato_3"/>
    <n v="20"/>
    <n v="43.21"/>
    <d v="1899-12-30T00:29:00"/>
    <d v="1899-12-30T03:08:00"/>
    <x v="0"/>
  </r>
  <r>
    <n v="12"/>
    <s v="Cliente_872"/>
    <n v="6"/>
    <x v="192"/>
    <d v="2023-04-02T04:24:00"/>
    <d v="1899-12-30T03:19:00"/>
    <x v="1"/>
    <x v="1"/>
    <x v="0"/>
    <x v="2"/>
    <n v="13.69"/>
    <x v="207"/>
    <s v="Ocupada"/>
    <n v="251"/>
    <x v="7"/>
    <s v="Plato_10, Plato_5, Plato_14, Plato_12"/>
    <n v="109"/>
    <n v="122.69"/>
    <d v="1899-12-30T02:02:00"/>
    <d v="1899-12-30T01:17:00"/>
    <x v="0"/>
  </r>
  <r>
    <n v="4"/>
    <s v="Cliente_425"/>
    <n v="3"/>
    <x v="193"/>
    <d v="2023-04-02T04:24:00"/>
    <d v="1899-12-30T03:45:00"/>
    <x v="1"/>
    <x v="4"/>
    <x v="0"/>
    <x v="2"/>
    <n v="43.81"/>
    <x v="208"/>
    <s v="Libre"/>
    <n v="252"/>
    <x v="1"/>
    <s v="Plato_1, Plato_10"/>
    <n v="102"/>
    <n v="145.81"/>
    <d v="1899-12-30T01:24:00"/>
    <d v="1899-12-30T02:21:00"/>
    <x v="0"/>
  </r>
  <r>
    <n v="8"/>
    <s v="Cliente_700"/>
    <n v="2"/>
    <x v="112"/>
    <d v="2023-04-02T03:45:00"/>
    <d v="1899-12-30T03:06:00"/>
    <x v="1"/>
    <x v="0"/>
    <x v="2"/>
    <x v="2"/>
    <n v="34.69"/>
    <x v="209"/>
    <s v="Ocupada"/>
    <n v="253"/>
    <x v="10"/>
    <s v="Plato_1, Plato_13, Plato_9"/>
    <n v="154"/>
    <n v="188.69"/>
    <d v="1899-12-30T00:55:00"/>
    <d v="1899-12-30T02:11:00"/>
    <x v="0"/>
  </r>
  <r>
    <n v="10"/>
    <s v="Cliente_665"/>
    <n v="6"/>
    <x v="194"/>
    <d v="2023-04-02T05:47:00"/>
    <d v="1899-12-30T02:42:00"/>
    <x v="1"/>
    <x v="1"/>
    <x v="2"/>
    <x v="2"/>
    <n v="36.43"/>
    <x v="210"/>
    <s v="Reservada"/>
    <n v="254"/>
    <x v="3"/>
    <s v="Plato_17, Plato_10, Plato_18, Plato_16"/>
    <n v="297"/>
    <n v="333.43"/>
    <d v="1899-12-30T02:21:00"/>
    <d v="1899-12-30T00:21:00"/>
    <x v="0"/>
  </r>
  <r>
    <n v="8"/>
    <s v="Cliente_978"/>
    <n v="4"/>
    <x v="156"/>
    <d v="2023-04-02T03:59:00"/>
    <d v="1899-12-30T01:36:00"/>
    <x v="1"/>
    <x v="2"/>
    <x v="2"/>
    <x v="1"/>
    <n v="13.34"/>
    <x v="211"/>
    <s v="Reservada"/>
    <n v="255"/>
    <x v="7"/>
    <s v="Plato_1"/>
    <n v="25"/>
    <n v="38.340000000000003"/>
    <d v="1899-12-30T00:37:00"/>
    <d v="1899-12-30T00:59:00"/>
    <x v="0"/>
  </r>
  <r>
    <n v="5"/>
    <s v="Cliente_577"/>
    <n v="2"/>
    <x v="195"/>
    <d v="2023-04-02T03:27:00"/>
    <d v="1899-12-30T03:04:00"/>
    <x v="1"/>
    <x v="3"/>
    <x v="1"/>
    <x v="1"/>
    <n v="49.88"/>
    <x v="212"/>
    <s v="Reservada"/>
    <n v="256"/>
    <x v="10"/>
    <s v="Plato_13"/>
    <n v="21"/>
    <n v="70.88"/>
    <d v="1899-12-30T00:16:00"/>
    <d v="1899-12-30T02:48:00"/>
    <x v="0"/>
  </r>
  <r>
    <n v="12"/>
    <s v="Cliente_429"/>
    <n v="5"/>
    <x v="196"/>
    <d v="2023-04-02T03:17:00"/>
    <d v="1899-12-30T01:09:00"/>
    <x v="1"/>
    <x v="2"/>
    <x v="0"/>
    <x v="2"/>
    <n v="26.78"/>
    <x v="213"/>
    <s v="Reservada"/>
    <n v="257"/>
    <x v="8"/>
    <s v="Plato_14"/>
    <n v="46"/>
    <n v="72.78"/>
    <d v="1899-12-30T00:28:00"/>
    <d v="1899-12-30T00:41:00"/>
    <x v="0"/>
  </r>
  <r>
    <n v="12"/>
    <s v="Cliente_811"/>
    <n v="1"/>
    <x v="193"/>
    <d v="2023-04-02T04:32:00"/>
    <d v="1899-12-30T03:53:00"/>
    <x v="1"/>
    <x v="2"/>
    <x v="1"/>
    <x v="2"/>
    <n v="47.99"/>
    <x v="214"/>
    <s v="Reservada"/>
    <n v="258"/>
    <x v="6"/>
    <s v="Plato_1, Plato_3, Plato_15, Plato_20"/>
    <n v="117"/>
    <n v="164.99"/>
    <d v="1899-12-30T01:45:00"/>
    <d v="1899-12-30T02:08:00"/>
    <x v="0"/>
  </r>
  <r>
    <n v="10"/>
    <s v="Cliente_553"/>
    <n v="5"/>
    <x v="170"/>
    <d v="2023-04-02T06:16:00"/>
    <d v="1899-12-30T03:04:00"/>
    <x v="1"/>
    <x v="1"/>
    <x v="0"/>
    <x v="2"/>
    <n v="46.72"/>
    <x v="215"/>
    <s v="Ocupada"/>
    <n v="259"/>
    <x v="5"/>
    <s v="Plato_6"/>
    <n v="81"/>
    <n v="127.72"/>
    <d v="1899-12-30T00:11:00"/>
    <d v="1899-12-30T02:53:00"/>
    <x v="0"/>
  </r>
  <r>
    <n v="20"/>
    <s v="Cliente_228"/>
    <n v="6"/>
    <x v="101"/>
    <d v="2023-04-02T04:38:00"/>
    <d v="1899-12-30T03:30:00"/>
    <x v="1"/>
    <x v="3"/>
    <x v="0"/>
    <x v="1"/>
    <n v="47.55"/>
    <x v="216"/>
    <s v="Ocupada"/>
    <n v="260"/>
    <x v="7"/>
    <s v="Plato_14"/>
    <n v="69"/>
    <n v="116.55"/>
    <d v="1899-12-30T00:49:00"/>
    <d v="1899-12-30T02:41:00"/>
    <x v="0"/>
  </r>
  <r>
    <n v="8"/>
    <s v="Cliente_249"/>
    <n v="1"/>
    <x v="197"/>
    <d v="2023-04-02T02:55:00"/>
    <d v="1899-12-30T02:02:00"/>
    <x v="1"/>
    <x v="4"/>
    <x v="0"/>
    <x v="2"/>
    <n v="32.42"/>
    <x v="217"/>
    <s v="Ocupada"/>
    <n v="261"/>
    <x v="9"/>
    <s v="Plato_15, Plato_9"/>
    <n v="154"/>
    <n v="186.42000000000002"/>
    <d v="1899-12-30T00:55:00"/>
    <d v="1899-12-30T01:07:00"/>
    <x v="0"/>
  </r>
  <r>
    <n v="18"/>
    <s v="Cliente_326"/>
    <n v="4"/>
    <x v="190"/>
    <d v="2023-04-02T07:21:00"/>
    <d v="1899-12-30T03:52:00"/>
    <x v="1"/>
    <x v="2"/>
    <x v="0"/>
    <x v="2"/>
    <n v="42.83"/>
    <x v="218"/>
    <s v="Ocupada"/>
    <n v="262"/>
    <x v="5"/>
    <s v="Plato_5, Plato_17"/>
    <n v="115"/>
    <n v="157.82999999999998"/>
    <d v="1899-12-30T00:48:00"/>
    <d v="1899-12-30T03:04:00"/>
    <x v="0"/>
  </r>
  <r>
    <n v="5"/>
    <s v="Cliente_697"/>
    <n v="1"/>
    <x v="198"/>
    <d v="2023-04-02T05:26:00"/>
    <d v="1899-12-30T02:33:00"/>
    <x v="1"/>
    <x v="1"/>
    <x v="1"/>
    <x v="2"/>
    <n v="42.96"/>
    <x v="219"/>
    <s v="Libre"/>
    <n v="263"/>
    <x v="7"/>
    <s v="Plato_15, Plato_8, Plato_2, Plato_7"/>
    <n v="121"/>
    <n v="163.96"/>
    <d v="1899-12-30T02:29:00"/>
    <d v="1899-12-30T00:04:00"/>
    <x v="0"/>
  </r>
  <r>
    <n v="2"/>
    <s v="Cliente_281"/>
    <n v="1"/>
    <x v="199"/>
    <d v="2023-04-02T04:26:00"/>
    <d v="1899-12-30T01:15:00"/>
    <x v="1"/>
    <x v="1"/>
    <x v="0"/>
    <x v="2"/>
    <n v="49.21"/>
    <x v="8"/>
    <s v="Libre"/>
    <n v="264"/>
    <x v="6"/>
    <s v="Plato_8, Plato_15, Plato_2, Plato_1"/>
    <n v="182"/>
    <n v="0"/>
    <d v="1899-12-30T01:57:00"/>
    <n v="-2.9166666671517294E-2"/>
    <x v="1"/>
  </r>
  <r>
    <n v="6"/>
    <s v="Cliente_686"/>
    <n v="1"/>
    <x v="200"/>
    <d v="2023-04-02T06:15:00"/>
    <d v="1899-12-30T03:21:00"/>
    <x v="1"/>
    <x v="2"/>
    <x v="1"/>
    <x v="0"/>
    <n v="21.48"/>
    <x v="220"/>
    <s v="Libre"/>
    <n v="265"/>
    <x v="9"/>
    <s v="Plato_14, Plato_17, Plato_6, Plato_2"/>
    <n v="171"/>
    <n v="192.48"/>
    <d v="1899-12-30T02:15:00"/>
    <d v="1899-12-30T01:06:00"/>
    <x v="0"/>
  </r>
  <r>
    <n v="4"/>
    <s v="Cliente_418"/>
    <n v="4"/>
    <x v="201"/>
    <d v="2023-04-02T02:04:00"/>
    <d v="1899-12-30T01:34:00"/>
    <x v="1"/>
    <x v="2"/>
    <x v="0"/>
    <x v="2"/>
    <n v="24.75"/>
    <x v="8"/>
    <s v="Reservada"/>
    <n v="266"/>
    <x v="3"/>
    <s v="Plato_7, Plato_1"/>
    <n v="99"/>
    <n v="0"/>
    <d v="1899-12-30T01:46:00"/>
    <n v="-8.3333333388307257E-3"/>
    <x v="1"/>
  </r>
  <r>
    <n v="7"/>
    <s v="Cliente_397"/>
    <n v="5"/>
    <x v="202"/>
    <d v="2023-04-03T03:48:00"/>
    <d v="1899-12-30T01:56:00"/>
    <x v="2"/>
    <x v="2"/>
    <x v="2"/>
    <x v="2"/>
    <n v="44.66"/>
    <x v="221"/>
    <s v="Ocupada"/>
    <n v="267"/>
    <x v="0"/>
    <s v="Plato_15, Plato_16, Plato_2"/>
    <n v="118"/>
    <n v="162.66"/>
    <d v="1899-12-30T01:36:00"/>
    <d v="1899-12-30T00:20:00"/>
    <x v="0"/>
  </r>
  <r>
    <n v="14"/>
    <s v="Cliente_477"/>
    <n v="1"/>
    <x v="203"/>
    <d v="2023-04-03T03:44:00"/>
    <d v="1899-12-30T02:58:00"/>
    <x v="2"/>
    <x v="0"/>
    <x v="0"/>
    <x v="0"/>
    <n v="23.16"/>
    <x v="222"/>
    <s v="Libre"/>
    <n v="268"/>
    <x v="7"/>
    <s v="Plato_7, Plato_5"/>
    <n v="68"/>
    <n v="91.16"/>
    <d v="1899-12-30T01:23:00"/>
    <d v="1899-12-30T01:35:00"/>
    <x v="0"/>
  </r>
  <r>
    <n v="11"/>
    <s v="Cliente_300"/>
    <n v="2"/>
    <x v="204"/>
    <d v="2023-04-03T04:15:00"/>
    <d v="1899-12-30T01:17:00"/>
    <x v="2"/>
    <x v="2"/>
    <x v="0"/>
    <x v="0"/>
    <n v="39.17"/>
    <x v="8"/>
    <s v="Libre"/>
    <n v="269"/>
    <x v="5"/>
    <s v="Plato_19, Plato_20, Plato_18"/>
    <n v="250"/>
    <n v="0"/>
    <d v="1899-12-30T01:41:00"/>
    <n v="-1.6666666666990043E-2"/>
    <x v="1"/>
  </r>
  <r>
    <n v="10"/>
    <s v="Cliente_775"/>
    <n v="1"/>
    <x v="205"/>
    <d v="2023-04-03T04:59:00"/>
    <d v="1899-12-30T03:48:00"/>
    <x v="2"/>
    <x v="4"/>
    <x v="0"/>
    <x v="2"/>
    <n v="10.130000000000001"/>
    <x v="223"/>
    <s v="Libre"/>
    <n v="270"/>
    <x v="8"/>
    <s v="Plato_18"/>
    <n v="102"/>
    <n v="112.13"/>
    <d v="1899-12-30T00:26:00"/>
    <d v="1899-12-30T03:22:00"/>
    <x v="0"/>
  </r>
  <r>
    <n v="3"/>
    <s v="Cliente_928"/>
    <n v="3"/>
    <x v="206"/>
    <d v="2023-04-03T05:10:00"/>
    <d v="1899-12-30T03:45:00"/>
    <x v="2"/>
    <x v="0"/>
    <x v="0"/>
    <x v="2"/>
    <n v="16.11"/>
    <x v="224"/>
    <s v="Ocupada"/>
    <n v="271"/>
    <x v="6"/>
    <s v="Plato_5"/>
    <n v="44"/>
    <n v="60.11"/>
    <d v="1899-12-30T00:55:00"/>
    <d v="1899-12-30T02:50:00"/>
    <x v="0"/>
  </r>
  <r>
    <n v="7"/>
    <s v="Cliente_132"/>
    <n v="1"/>
    <x v="207"/>
    <d v="2023-04-03T04:24:00"/>
    <d v="1899-12-30T03:50:00"/>
    <x v="2"/>
    <x v="4"/>
    <x v="0"/>
    <x v="2"/>
    <n v="42.73"/>
    <x v="225"/>
    <s v="Reservada"/>
    <n v="272"/>
    <x v="0"/>
    <s v="Plato_7, Plato_8"/>
    <n v="83"/>
    <n v="125.72999999999999"/>
    <d v="1899-12-30T01:23:00"/>
    <d v="1899-12-30T02:27:00"/>
    <x v="0"/>
  </r>
  <r>
    <n v="20"/>
    <s v="Cliente_709"/>
    <n v="5"/>
    <x v="208"/>
    <d v="2023-04-03T03:29:00"/>
    <d v="1899-12-30T01:57:00"/>
    <x v="2"/>
    <x v="2"/>
    <x v="0"/>
    <x v="1"/>
    <n v="36.299999999999997"/>
    <x v="226"/>
    <s v="Ocupada"/>
    <n v="273"/>
    <x v="1"/>
    <s v="Plato_15, Plato_5, Plato_1"/>
    <n v="123"/>
    <n v="159.30000000000001"/>
    <d v="1899-12-30T01:07:00"/>
    <d v="1899-12-30T00:50:00"/>
    <x v="0"/>
  </r>
  <r>
    <n v="7"/>
    <s v="Cliente_53"/>
    <n v="1"/>
    <x v="209"/>
    <d v="2023-04-03T05:52:00"/>
    <d v="1899-12-30T02:52:00"/>
    <x v="2"/>
    <x v="1"/>
    <x v="0"/>
    <x v="0"/>
    <n v="19.93"/>
    <x v="227"/>
    <s v="Ocupada"/>
    <n v="274"/>
    <x v="2"/>
    <s v="Plato_10, Plato_12"/>
    <n v="116"/>
    <n v="135.93"/>
    <d v="1899-12-30T01:15:00"/>
    <d v="1899-12-30T01:37:00"/>
    <x v="0"/>
  </r>
  <r>
    <n v="5"/>
    <s v="Cliente_765"/>
    <n v="3"/>
    <x v="210"/>
    <d v="2023-04-03T05:58:00"/>
    <d v="1899-12-30T03:45:00"/>
    <x v="2"/>
    <x v="2"/>
    <x v="0"/>
    <x v="2"/>
    <n v="49.67"/>
    <x v="228"/>
    <s v="Reservada"/>
    <n v="275"/>
    <x v="6"/>
    <s v="Plato_11, Plato_17, Plato_10"/>
    <n v="121"/>
    <n v="170.67000000000002"/>
    <d v="1899-12-30T02:02:00"/>
    <d v="1899-12-30T01:43:00"/>
    <x v="0"/>
  </r>
  <r>
    <n v="15"/>
    <s v="Cliente_673"/>
    <n v="6"/>
    <x v="211"/>
    <d v="2023-04-03T05:34:00"/>
    <d v="1899-12-30T02:59:00"/>
    <x v="2"/>
    <x v="4"/>
    <x v="0"/>
    <x v="0"/>
    <n v="20.98"/>
    <x v="229"/>
    <s v="Reservada"/>
    <n v="276"/>
    <x v="8"/>
    <s v="Plato_5, Plato_10"/>
    <n v="70"/>
    <n v="90.98"/>
    <d v="1899-12-30T01:25:00"/>
    <d v="1899-12-30T01:34:00"/>
    <x v="0"/>
  </r>
  <r>
    <n v="4"/>
    <s v="Cliente_243"/>
    <n v="2"/>
    <x v="212"/>
    <d v="2023-04-03T03:56:00"/>
    <d v="1899-12-30T02:28:00"/>
    <x v="2"/>
    <x v="3"/>
    <x v="0"/>
    <x v="2"/>
    <n v="10.29"/>
    <x v="230"/>
    <s v="Libre"/>
    <n v="277"/>
    <x v="0"/>
    <s v="Plato_17"/>
    <n v="93"/>
    <n v="103.28999999999999"/>
    <d v="1899-12-30T00:29:00"/>
    <d v="1899-12-30T01:59:00"/>
    <x v="0"/>
  </r>
  <r>
    <n v="5"/>
    <s v="Cliente_999"/>
    <n v="4"/>
    <x v="213"/>
    <d v="2023-04-03T05:12:00"/>
    <d v="1899-12-30T02:02:00"/>
    <x v="2"/>
    <x v="0"/>
    <x v="0"/>
    <x v="1"/>
    <n v="41.36"/>
    <x v="231"/>
    <s v="Libre"/>
    <n v="278"/>
    <x v="5"/>
    <s v="Plato_17, Plato_7"/>
    <n v="141"/>
    <n v="182.36"/>
    <d v="1899-12-30T01:01:00"/>
    <d v="1899-12-30T01:01:00"/>
    <x v="0"/>
  </r>
  <r>
    <n v="11"/>
    <s v="Cliente_510"/>
    <n v="5"/>
    <x v="214"/>
    <d v="2023-04-03T02:35:00"/>
    <d v="1899-12-30T02:20:00"/>
    <x v="2"/>
    <x v="2"/>
    <x v="2"/>
    <x v="2"/>
    <n v="43.53"/>
    <x v="8"/>
    <s v="Libre"/>
    <n v="279"/>
    <x v="5"/>
    <s v="Plato_20, Plato_8, Plato_4, Plato_16"/>
    <n v="201"/>
    <n v="0"/>
    <d v="1899-12-30T02:22:00"/>
    <n v="-1.3888888848466868E-3"/>
    <x v="1"/>
  </r>
  <r>
    <n v="14"/>
    <s v="Cliente_730"/>
    <n v="6"/>
    <x v="215"/>
    <d v="2023-04-03T02:41:00"/>
    <d v="1899-12-30T02:11:00"/>
    <x v="2"/>
    <x v="3"/>
    <x v="0"/>
    <x v="2"/>
    <n v="36.08"/>
    <x v="232"/>
    <s v="Reservada"/>
    <n v="280"/>
    <x v="8"/>
    <s v="Plato_7, Plato_14"/>
    <n v="117"/>
    <n v="153.07999999999998"/>
    <d v="1899-12-30T01:26:00"/>
    <d v="1899-12-30T00:45:00"/>
    <x v="0"/>
  </r>
  <r>
    <n v="18"/>
    <s v="Cliente_617"/>
    <n v="2"/>
    <x v="216"/>
    <d v="2023-04-03T07:50:00"/>
    <d v="1899-12-30T04:13:00"/>
    <x v="2"/>
    <x v="4"/>
    <x v="1"/>
    <x v="1"/>
    <n v="44.3"/>
    <x v="233"/>
    <s v="Ocupada"/>
    <n v="281"/>
    <x v="4"/>
    <s v="Plato_11"/>
    <n v="66"/>
    <n v="110.3"/>
    <d v="1899-12-30T00:09:00"/>
    <d v="1899-12-30T04:04:00"/>
    <x v="0"/>
  </r>
  <r>
    <n v="6"/>
    <s v="Cliente_827"/>
    <n v="1"/>
    <x v="205"/>
    <d v="2023-04-03T05:02:00"/>
    <d v="1899-12-30T03:51:00"/>
    <x v="2"/>
    <x v="4"/>
    <x v="0"/>
    <x v="2"/>
    <n v="19.05"/>
    <x v="234"/>
    <s v="Libre"/>
    <n v="282"/>
    <x v="7"/>
    <s v="Plato_4, Plato_3"/>
    <n v="74"/>
    <n v="93.05"/>
    <d v="1899-12-30T01:54:00"/>
    <d v="1899-12-30T01:57:00"/>
    <x v="0"/>
  </r>
  <r>
    <n v="19"/>
    <s v="Cliente_184"/>
    <n v="5"/>
    <x v="217"/>
    <d v="2023-04-03T04:48:00"/>
    <d v="1899-12-30T03:44:00"/>
    <x v="2"/>
    <x v="3"/>
    <x v="2"/>
    <x v="2"/>
    <n v="43.07"/>
    <x v="235"/>
    <s v="Libre"/>
    <n v="283"/>
    <x v="2"/>
    <s v="Plato_10"/>
    <n v="78"/>
    <n v="121.07"/>
    <d v="1899-12-30T00:06:00"/>
    <d v="1899-12-30T03:38:00"/>
    <x v="0"/>
  </r>
  <r>
    <n v="11"/>
    <s v="Cliente_345"/>
    <n v="4"/>
    <x v="218"/>
    <d v="2023-04-03T04:37:00"/>
    <d v="1899-12-30T02:24:00"/>
    <x v="2"/>
    <x v="3"/>
    <x v="0"/>
    <x v="0"/>
    <n v="29.99"/>
    <x v="8"/>
    <s v="Ocupada"/>
    <n v="284"/>
    <x v="4"/>
    <s v="Plato_3, Plato_6, Plato_12, Plato_11"/>
    <n v="158"/>
    <n v="0"/>
    <d v="1899-12-30T03:15:00"/>
    <n v="-3.5416666665696525E-2"/>
    <x v="1"/>
  </r>
  <r>
    <n v="18"/>
    <s v="Cliente_277"/>
    <n v="6"/>
    <x v="219"/>
    <d v="2023-04-03T06:05:00"/>
    <d v="1899-12-30T03:02:00"/>
    <x v="2"/>
    <x v="4"/>
    <x v="0"/>
    <x v="0"/>
    <n v="10.94"/>
    <x v="236"/>
    <s v="Reservada"/>
    <n v="285"/>
    <x v="0"/>
    <s v="Plato_13"/>
    <n v="42"/>
    <n v="52.94"/>
    <d v="1899-12-30T00:12:00"/>
    <d v="1899-12-30T02:50:00"/>
    <x v="0"/>
  </r>
  <r>
    <n v="15"/>
    <s v="Cliente_244"/>
    <n v="6"/>
    <x v="220"/>
    <d v="2023-04-03T02:28:00"/>
    <d v="1899-12-30T02:21:00"/>
    <x v="2"/>
    <x v="0"/>
    <x v="0"/>
    <x v="2"/>
    <n v="41.96"/>
    <x v="237"/>
    <s v="Ocupada"/>
    <n v="286"/>
    <x v="10"/>
    <s v="Plato_18"/>
    <n v="68"/>
    <n v="109.96000000000001"/>
    <d v="1899-12-30T00:25:00"/>
    <d v="1899-12-30T01:56:00"/>
    <x v="0"/>
  </r>
  <r>
    <n v="20"/>
    <s v="Cliente_286"/>
    <n v="2"/>
    <x v="221"/>
    <d v="2023-04-03T04:44:00"/>
    <d v="1899-12-30T01:07:00"/>
    <x v="2"/>
    <x v="3"/>
    <x v="0"/>
    <x v="0"/>
    <n v="31.67"/>
    <x v="8"/>
    <s v="Reservada"/>
    <n v="287"/>
    <x v="1"/>
    <s v="Plato_15, Plato_14, Plato_2"/>
    <n v="202"/>
    <n v="0"/>
    <d v="1899-12-30T02:01:00"/>
    <n v="-3.7499999993855851E-2"/>
    <x v="1"/>
  </r>
  <r>
    <n v="15"/>
    <s v="Cliente_981"/>
    <n v="3"/>
    <x v="222"/>
    <d v="2023-04-03T05:33:00"/>
    <d v="1899-12-30T03:25:00"/>
    <x v="2"/>
    <x v="3"/>
    <x v="2"/>
    <x v="2"/>
    <n v="13.3"/>
    <x v="153"/>
    <s v="Reservada"/>
    <n v="288"/>
    <x v="7"/>
    <s v="Plato_7, Plato_12"/>
    <n v="86"/>
    <n v="99.3"/>
    <d v="1899-12-30T00:38:00"/>
    <d v="1899-12-30T02:47:00"/>
    <x v="0"/>
  </r>
  <r>
    <n v="15"/>
    <s v="Cliente_24"/>
    <n v="5"/>
    <x v="223"/>
    <d v="2023-04-03T06:23:00"/>
    <d v="1899-12-30T03:15:00"/>
    <x v="2"/>
    <x v="3"/>
    <x v="0"/>
    <x v="0"/>
    <n v="26.56"/>
    <x v="238"/>
    <s v="Libre"/>
    <n v="289"/>
    <x v="0"/>
    <s v="Plato_3, Plato_10"/>
    <n v="138"/>
    <n v="164.56"/>
    <d v="1899-12-30T01:08:00"/>
    <d v="1899-12-30T02:07:00"/>
    <x v="0"/>
  </r>
  <r>
    <n v="19"/>
    <s v="Cliente_26"/>
    <n v="3"/>
    <x v="224"/>
    <d v="2023-04-03T04:33:00"/>
    <d v="1899-12-30T02:42:00"/>
    <x v="2"/>
    <x v="0"/>
    <x v="0"/>
    <x v="2"/>
    <n v="14.59"/>
    <x v="239"/>
    <s v="Ocupada"/>
    <n v="290"/>
    <x v="0"/>
    <s v="Plato_20"/>
    <n v="40"/>
    <n v="54.59"/>
    <d v="1899-12-30T00:57:00"/>
    <d v="1899-12-30T01:45:00"/>
    <x v="0"/>
  </r>
  <r>
    <n v="2"/>
    <s v="Cliente_463"/>
    <n v="6"/>
    <x v="225"/>
    <d v="2023-04-03T06:09:00"/>
    <d v="1899-12-30T03:06:00"/>
    <x v="2"/>
    <x v="2"/>
    <x v="1"/>
    <x v="1"/>
    <n v="15.44"/>
    <x v="240"/>
    <s v="Ocupada"/>
    <n v="291"/>
    <x v="6"/>
    <s v="Plato_18, Plato_1, Plato_8, Plato_17"/>
    <n v="260"/>
    <n v="275.44"/>
    <d v="1899-12-30T01:35:00"/>
    <d v="1899-12-30T01:31:00"/>
    <x v="0"/>
  </r>
  <r>
    <n v="10"/>
    <s v="Cliente_746"/>
    <n v="3"/>
    <x v="226"/>
    <d v="2023-04-03T01:51:00"/>
    <d v="1899-12-30T01:42:00"/>
    <x v="2"/>
    <x v="0"/>
    <x v="2"/>
    <x v="0"/>
    <n v="29.72"/>
    <x v="241"/>
    <s v="Reservada"/>
    <n v="292"/>
    <x v="10"/>
    <s v="Plato_16"/>
    <n v="84"/>
    <n v="113.72"/>
    <d v="1899-12-30T00:23:00"/>
    <d v="1899-12-30T01:19:00"/>
    <x v="0"/>
  </r>
  <r>
    <n v="16"/>
    <s v="Cliente_409"/>
    <n v="4"/>
    <x v="227"/>
    <d v="2023-04-03T04:35:00"/>
    <d v="1899-12-30T01:40:00"/>
    <x v="2"/>
    <x v="0"/>
    <x v="0"/>
    <x v="0"/>
    <n v="33.11"/>
    <x v="8"/>
    <s v="Reservada"/>
    <n v="293"/>
    <x v="10"/>
    <s v="Plato_16, Plato_2, Plato_19"/>
    <n v="216"/>
    <n v="0"/>
    <d v="1899-12-30T02:00:00"/>
    <n v="-1.3888888895356416E-2"/>
    <x v="1"/>
  </r>
  <r>
    <n v="17"/>
    <s v="Cliente_339"/>
    <n v="6"/>
    <x v="228"/>
    <d v="2023-04-03T03:57:00"/>
    <d v="1899-12-30T03:31:00"/>
    <x v="2"/>
    <x v="2"/>
    <x v="1"/>
    <x v="2"/>
    <n v="20.36"/>
    <x v="242"/>
    <s v="Libre"/>
    <n v="294"/>
    <x v="1"/>
    <s v="Plato_17, Plato_19, Plato_4, Plato_18"/>
    <n v="326"/>
    <n v="346.36"/>
    <d v="1899-12-30T01:26:00"/>
    <d v="1899-12-30T02:05:00"/>
    <x v="0"/>
  </r>
  <r>
    <n v="3"/>
    <s v="Cliente_729"/>
    <n v="1"/>
    <x v="229"/>
    <d v="2023-04-03T02:01:00"/>
    <d v="1899-12-30T01:51:00"/>
    <x v="2"/>
    <x v="2"/>
    <x v="0"/>
    <x v="2"/>
    <n v="46.42"/>
    <x v="8"/>
    <s v="Reservada"/>
    <n v="295"/>
    <x v="7"/>
    <s v="Plato_15, Plato_2, Plato_17, Plato_13"/>
    <n v="247"/>
    <n v="0"/>
    <d v="1899-12-30T02:57:00"/>
    <n v="-4.5833333336728788E-2"/>
    <x v="1"/>
  </r>
  <r>
    <n v="14"/>
    <s v="Cliente_565"/>
    <n v="1"/>
    <x v="230"/>
    <d v="2023-04-03T05:58:00"/>
    <d v="1899-12-30T03:24:00"/>
    <x v="2"/>
    <x v="2"/>
    <x v="2"/>
    <x v="2"/>
    <n v="29.07"/>
    <x v="243"/>
    <s v="Ocupada"/>
    <n v="296"/>
    <x v="0"/>
    <s v="Plato_14, Plato_19"/>
    <n v="59"/>
    <n v="88.07"/>
    <d v="1899-12-30T00:46:00"/>
    <d v="1899-12-30T02:38:00"/>
    <x v="0"/>
  </r>
  <r>
    <n v="4"/>
    <s v="Cliente_873"/>
    <n v="3"/>
    <x v="231"/>
    <d v="2023-04-03T04:27:00"/>
    <d v="1899-12-30T03:39:00"/>
    <x v="2"/>
    <x v="1"/>
    <x v="0"/>
    <x v="2"/>
    <n v="43.46"/>
    <x v="244"/>
    <s v="Ocupada"/>
    <n v="297"/>
    <x v="0"/>
    <s v="Plato_9, Plato_4, Plato_13"/>
    <n v="175"/>
    <n v="218.46"/>
    <d v="1899-12-30T01:52:00"/>
    <d v="1899-12-30T01:47:00"/>
    <x v="0"/>
  </r>
  <r>
    <n v="11"/>
    <s v="Cliente_195"/>
    <n v="4"/>
    <x v="232"/>
    <d v="2023-04-03T05:29:00"/>
    <d v="1899-12-30T02:15:00"/>
    <x v="2"/>
    <x v="3"/>
    <x v="1"/>
    <x v="2"/>
    <n v="23.24"/>
    <x v="8"/>
    <s v="Reservada"/>
    <n v="298"/>
    <x v="6"/>
    <s v="Plato_6, Plato_19, Plato_5"/>
    <n v="255"/>
    <n v="0"/>
    <d v="1899-12-30T02:21:00"/>
    <n v="-4.1666666666666519E-3"/>
    <x v="1"/>
  </r>
  <r>
    <n v="6"/>
    <s v="Cliente_211"/>
    <n v="1"/>
    <x v="233"/>
    <d v="2023-04-03T02:45:00"/>
    <d v="1899-12-30T01:41:00"/>
    <x v="2"/>
    <x v="3"/>
    <x v="2"/>
    <x v="1"/>
    <n v="29.68"/>
    <x v="8"/>
    <s v="Ocupada"/>
    <n v="299"/>
    <x v="7"/>
    <s v="Plato_3, Plato_19, Plato_7, Plato_4"/>
    <n v="182"/>
    <n v="0"/>
    <d v="1899-12-30T01:53:00"/>
    <n v="-8.3333333278359373E-3"/>
    <x v="1"/>
  </r>
  <r>
    <n v="18"/>
    <s v="Cliente_516"/>
    <n v="6"/>
    <x v="234"/>
    <d v="2023-04-03T04:19:00"/>
    <d v="1899-12-30T02:02:00"/>
    <x v="2"/>
    <x v="2"/>
    <x v="1"/>
    <x v="2"/>
    <n v="38.380000000000003"/>
    <x v="245"/>
    <s v="Reservada"/>
    <n v="300"/>
    <x v="3"/>
    <s v="Plato_20, Plato_4, Plato_10, Plato_2"/>
    <n v="290"/>
    <n v="328.38"/>
    <d v="1899-12-30T01:58:00"/>
    <d v="1899-12-30T00:04:00"/>
    <x v="0"/>
  </r>
  <r>
    <n v="8"/>
    <s v="Cliente_385"/>
    <n v="6"/>
    <x v="235"/>
    <d v="2023-04-03T04:08:00"/>
    <d v="1899-12-30T01:54:00"/>
    <x v="2"/>
    <x v="3"/>
    <x v="0"/>
    <x v="2"/>
    <n v="16.52"/>
    <x v="8"/>
    <s v="Reservada"/>
    <n v="301"/>
    <x v="7"/>
    <s v="Plato_17, Plato_10, Plato_9, Plato_3"/>
    <n v="223"/>
    <n v="0"/>
    <d v="1899-12-30T03:03:00"/>
    <n v="-4.7916666663271212E-2"/>
    <x v="1"/>
  </r>
  <r>
    <n v="5"/>
    <s v="Cliente_929"/>
    <n v="2"/>
    <x v="236"/>
    <d v="2023-04-03T04:56:00"/>
    <d v="1899-12-30T03:36:00"/>
    <x v="2"/>
    <x v="1"/>
    <x v="1"/>
    <x v="2"/>
    <n v="39.89"/>
    <x v="246"/>
    <s v="Reservada"/>
    <n v="302"/>
    <x v="1"/>
    <s v="Plato_15"/>
    <n v="96"/>
    <n v="135.88999999999999"/>
    <d v="1899-12-30T00:15:00"/>
    <d v="1899-12-30T03:21:00"/>
    <x v="0"/>
  </r>
  <r>
    <n v="14"/>
    <s v="Cliente_986"/>
    <n v="5"/>
    <x v="237"/>
    <d v="2023-04-03T06:24:00"/>
    <d v="1899-12-30T03:01:00"/>
    <x v="2"/>
    <x v="3"/>
    <x v="1"/>
    <x v="0"/>
    <n v="16.489999999999998"/>
    <x v="247"/>
    <s v="Ocupada"/>
    <n v="303"/>
    <x v="2"/>
    <s v="Plato_3, Plato_20, Plato_10, Plato_7"/>
    <n v="210"/>
    <n v="226.49"/>
    <d v="1899-12-30T01:32:00"/>
    <d v="1899-12-30T01:29:00"/>
    <x v="0"/>
  </r>
  <r>
    <n v="6"/>
    <s v="Cliente_994"/>
    <n v="4"/>
    <x v="238"/>
    <d v="2023-04-03T04:40:00"/>
    <d v="1899-12-30T01:16:00"/>
    <x v="2"/>
    <x v="1"/>
    <x v="0"/>
    <x v="2"/>
    <n v="22.05"/>
    <x v="8"/>
    <s v="Reservada"/>
    <n v="304"/>
    <x v="1"/>
    <s v="Plato_15, Plato_13, Plato_20, Plato_17"/>
    <n v="279"/>
    <n v="0"/>
    <d v="1899-12-30T01:25:00"/>
    <n v="-6.2500000025870056E-3"/>
    <x v="1"/>
  </r>
  <r>
    <n v="1"/>
    <s v="Cliente_648"/>
    <n v="2"/>
    <x v="239"/>
    <d v="2023-04-03T04:13:00"/>
    <d v="1899-12-30T03:28:00"/>
    <x v="2"/>
    <x v="1"/>
    <x v="0"/>
    <x v="2"/>
    <n v="37.92"/>
    <x v="248"/>
    <s v="Reservada"/>
    <n v="305"/>
    <x v="9"/>
    <s v="Plato_8, Plato_14"/>
    <n v="128"/>
    <n v="165.92000000000002"/>
    <d v="1899-12-30T01:05:00"/>
    <d v="1899-12-30T02:23:00"/>
    <x v="0"/>
  </r>
  <r>
    <n v="7"/>
    <s v="Cliente_702"/>
    <n v="4"/>
    <x v="240"/>
    <d v="2023-04-03T02:32:00"/>
    <d v="1899-12-30T02:44:00"/>
    <x v="2"/>
    <x v="3"/>
    <x v="0"/>
    <x v="2"/>
    <n v="16.96"/>
    <x v="249"/>
    <s v="Ocupada"/>
    <n v="306"/>
    <x v="9"/>
    <s v="Plato_15"/>
    <n v="32"/>
    <n v="48.96"/>
    <d v="1899-12-30T00:21:00"/>
    <d v="1899-12-30T02:23:00"/>
    <x v="0"/>
  </r>
  <r>
    <n v="20"/>
    <s v="Cliente_175"/>
    <n v="5"/>
    <x v="241"/>
    <d v="2023-04-03T05:39:00"/>
    <d v="1899-12-30T02:30:00"/>
    <x v="2"/>
    <x v="1"/>
    <x v="0"/>
    <x v="1"/>
    <n v="31.66"/>
    <x v="250"/>
    <s v="Libre"/>
    <n v="307"/>
    <x v="4"/>
    <s v="Plato_13"/>
    <n v="63"/>
    <n v="94.66"/>
    <d v="1899-12-30T00:39:00"/>
    <d v="1899-12-30T01:51:00"/>
    <x v="0"/>
  </r>
  <r>
    <n v="14"/>
    <s v="Cliente_846"/>
    <n v="6"/>
    <x v="242"/>
    <d v="2023-04-03T04:39:00"/>
    <d v="1899-12-30T02:44:00"/>
    <x v="2"/>
    <x v="2"/>
    <x v="0"/>
    <x v="2"/>
    <n v="33.79"/>
    <x v="8"/>
    <s v="Reservada"/>
    <n v="308"/>
    <x v="7"/>
    <s v="Plato_18, Plato_8, Plato_17, Plato_16"/>
    <n v="222"/>
    <n v="0"/>
    <d v="1899-12-30T03:06:00"/>
    <n v="-1.5277777777616075E-2"/>
    <x v="1"/>
  </r>
  <r>
    <n v="9"/>
    <s v="Cliente_620"/>
    <n v="3"/>
    <x v="243"/>
    <d v="2023-04-03T04:05:00"/>
    <d v="1899-12-30T03:37:00"/>
    <x v="2"/>
    <x v="1"/>
    <x v="0"/>
    <x v="2"/>
    <n v="36.090000000000003"/>
    <x v="251"/>
    <s v="Reservada"/>
    <n v="309"/>
    <x v="10"/>
    <s v="Plato_20, Plato_17, Plato_8"/>
    <n v="172"/>
    <n v="208.09"/>
    <d v="1899-12-30T02:03:00"/>
    <d v="1899-12-30T01:34:00"/>
    <x v="0"/>
  </r>
  <r>
    <n v="17"/>
    <s v="Cliente_672"/>
    <n v="3"/>
    <x v="244"/>
    <d v="2023-04-03T06:23:00"/>
    <d v="1899-12-30T03:19:00"/>
    <x v="2"/>
    <x v="3"/>
    <x v="2"/>
    <x v="2"/>
    <n v="11.47"/>
    <x v="252"/>
    <s v="Libre"/>
    <n v="310"/>
    <x v="7"/>
    <s v="Plato_10, Plato_2"/>
    <n v="138"/>
    <n v="149.47"/>
    <d v="1899-12-30T01:37:00"/>
    <d v="1899-12-30T01:42:00"/>
    <x v="0"/>
  </r>
  <r>
    <n v="6"/>
    <s v="Cliente_735"/>
    <n v="4"/>
    <x v="206"/>
    <d v="2023-04-03T02:43:00"/>
    <d v="1899-12-30T01:18:00"/>
    <x v="2"/>
    <x v="0"/>
    <x v="1"/>
    <x v="1"/>
    <n v="39.270000000000003"/>
    <x v="253"/>
    <s v="Ocupada"/>
    <n v="311"/>
    <x v="3"/>
    <s v="Plato_7, Plato_9"/>
    <n v="53"/>
    <n v="92.27000000000001"/>
    <d v="1899-12-30T01:14:00"/>
    <d v="1899-12-30T00:04:00"/>
    <x v="0"/>
  </r>
  <r>
    <n v="2"/>
    <s v="Cliente_268"/>
    <n v="4"/>
    <x v="245"/>
    <d v="2023-04-03T06:12:00"/>
    <d v="1899-12-30T03:05:00"/>
    <x v="2"/>
    <x v="0"/>
    <x v="0"/>
    <x v="2"/>
    <n v="30.89"/>
    <x v="254"/>
    <s v="Reservada"/>
    <n v="312"/>
    <x v="7"/>
    <s v="Plato_15, Plato_8"/>
    <n v="134"/>
    <n v="164.89"/>
    <d v="1899-12-30T00:55:00"/>
    <d v="1899-12-30T02:10:00"/>
    <x v="0"/>
  </r>
  <r>
    <n v="10"/>
    <s v="Cliente_974"/>
    <n v="3"/>
    <x v="246"/>
    <d v="2023-04-03T05:46:00"/>
    <d v="1899-12-30T03:23:00"/>
    <x v="2"/>
    <x v="1"/>
    <x v="1"/>
    <x v="0"/>
    <n v="43.14"/>
    <x v="255"/>
    <s v="Reservada"/>
    <n v="313"/>
    <x v="0"/>
    <s v="Plato_12, Plato_17, Plato_19, Plato_7"/>
    <n v="232"/>
    <n v="275.14"/>
    <d v="1899-12-30T01:46:00"/>
    <d v="1899-12-30T01:37:00"/>
    <x v="0"/>
  </r>
  <r>
    <n v="20"/>
    <s v="Cliente_161"/>
    <n v="5"/>
    <x v="203"/>
    <d v="2023-04-03T03:53:00"/>
    <d v="1899-12-30T03:22:00"/>
    <x v="2"/>
    <x v="4"/>
    <x v="0"/>
    <x v="0"/>
    <n v="32.18"/>
    <x v="256"/>
    <s v="Ocupada"/>
    <n v="314"/>
    <x v="9"/>
    <s v="Plato_6"/>
    <n v="27"/>
    <n v="59.18"/>
    <d v="1899-12-30T00:05:00"/>
    <d v="1899-12-30T03:17:00"/>
    <x v="0"/>
  </r>
  <r>
    <n v="14"/>
    <s v="Cliente_600"/>
    <n v="1"/>
    <x v="247"/>
    <d v="2023-04-03T03:29:00"/>
    <d v="1899-12-30T03:17:00"/>
    <x v="2"/>
    <x v="2"/>
    <x v="0"/>
    <x v="2"/>
    <n v="20.6"/>
    <x v="257"/>
    <s v="Libre"/>
    <n v="315"/>
    <x v="9"/>
    <s v="Plato_1, Plato_16, Plato_9, Plato_13"/>
    <n v="161"/>
    <n v="181.6"/>
    <d v="1899-12-30T02:06:00"/>
    <d v="1899-12-30T01:11:00"/>
    <x v="0"/>
  </r>
  <r>
    <n v="2"/>
    <s v="Cliente_654"/>
    <n v="2"/>
    <x v="248"/>
    <d v="2023-04-03T05:32:00"/>
    <d v="1899-12-30T03:54:00"/>
    <x v="2"/>
    <x v="3"/>
    <x v="1"/>
    <x v="2"/>
    <n v="31.13"/>
    <x v="258"/>
    <s v="Reservada"/>
    <n v="316"/>
    <x v="4"/>
    <s v="Plato_4, Plato_13, Plato_6, Plato_20"/>
    <n v="160"/>
    <n v="191.13"/>
    <d v="1899-12-30T02:38:00"/>
    <d v="1899-12-30T01:16:00"/>
    <x v="0"/>
  </r>
  <r>
    <n v="17"/>
    <s v="Cliente_440"/>
    <n v="2"/>
    <x v="249"/>
    <d v="2023-04-03T06:16:00"/>
    <d v="1899-12-30T03:51:00"/>
    <x v="2"/>
    <x v="2"/>
    <x v="1"/>
    <x v="1"/>
    <n v="24.55"/>
    <x v="259"/>
    <s v="Libre"/>
    <n v="317"/>
    <x v="7"/>
    <s v="Plato_5, Plato_18, Plato_15"/>
    <n v="178"/>
    <n v="202.55"/>
    <d v="1899-12-30T01:28:00"/>
    <d v="1899-12-30T02:23:00"/>
    <x v="0"/>
  </r>
  <r>
    <n v="13"/>
    <s v="Cliente_269"/>
    <n v="3"/>
    <x v="250"/>
    <d v="2023-04-03T05:09:00"/>
    <d v="1899-12-30T01:36:00"/>
    <x v="2"/>
    <x v="0"/>
    <x v="2"/>
    <x v="2"/>
    <n v="10.08"/>
    <x v="260"/>
    <s v="Reservada"/>
    <n v="318"/>
    <x v="5"/>
    <s v="Plato_9"/>
    <n v="29"/>
    <n v="39.08"/>
    <d v="1899-12-30T00:39:00"/>
    <d v="1899-12-30T00:57:00"/>
    <x v="0"/>
  </r>
  <r>
    <n v="1"/>
    <s v="Cliente_12"/>
    <n v="1"/>
    <x v="251"/>
    <d v="2023-04-03T03:59:00"/>
    <d v="1899-12-30T03:11:00"/>
    <x v="2"/>
    <x v="1"/>
    <x v="0"/>
    <x v="1"/>
    <n v="30.05"/>
    <x v="261"/>
    <s v="Libre"/>
    <n v="319"/>
    <x v="6"/>
    <s v="Plato_15, Plato_8, Plato_20, Plato_17"/>
    <n v="268"/>
    <n v="298.05"/>
    <d v="1899-12-30T02:06:00"/>
    <d v="1899-12-30T01:05:00"/>
    <x v="0"/>
  </r>
  <r>
    <n v="9"/>
    <s v="Cliente_294"/>
    <n v="1"/>
    <x v="252"/>
    <d v="2023-04-03T04:17:00"/>
    <d v="1899-12-30T02:47:00"/>
    <x v="2"/>
    <x v="0"/>
    <x v="0"/>
    <x v="0"/>
    <n v="44.02"/>
    <x v="262"/>
    <s v="Reservada"/>
    <n v="320"/>
    <x v="0"/>
    <s v="Plato_13, Plato_5, Plato_18"/>
    <n v="98"/>
    <n v="142.02000000000001"/>
    <d v="1899-12-30T02:10:00"/>
    <d v="1899-12-30T00:37:00"/>
    <x v="0"/>
  </r>
  <r>
    <n v="18"/>
    <s v="Cliente_659"/>
    <n v="5"/>
    <x v="253"/>
    <d v="2023-04-03T04:18:00"/>
    <d v="1899-12-30T02:14:00"/>
    <x v="2"/>
    <x v="1"/>
    <x v="0"/>
    <x v="2"/>
    <n v="23.59"/>
    <x v="263"/>
    <s v="Libre"/>
    <n v="321"/>
    <x v="5"/>
    <s v="Plato_16, Plato_5, Plato_14"/>
    <n v="141"/>
    <n v="164.59"/>
    <d v="1899-12-30T01:35:00"/>
    <d v="1899-12-30T00:39:00"/>
    <x v="0"/>
  </r>
  <r>
    <n v="12"/>
    <s v="Cliente_47"/>
    <n v="1"/>
    <x v="254"/>
    <d v="2023-04-03T05:47:00"/>
    <d v="1899-12-30T02:21:00"/>
    <x v="2"/>
    <x v="2"/>
    <x v="2"/>
    <x v="2"/>
    <n v="24.69"/>
    <x v="264"/>
    <s v="Ocupada"/>
    <n v="322"/>
    <x v="8"/>
    <s v="Plato_15, Plato_13"/>
    <n v="85"/>
    <n v="109.69"/>
    <d v="1899-12-30T01:00:00"/>
    <d v="1899-12-30T01:21:00"/>
    <x v="0"/>
  </r>
  <r>
    <n v="8"/>
    <s v="Cliente_544"/>
    <n v="1"/>
    <x v="255"/>
    <d v="2023-04-03T04:19:00"/>
    <d v="1899-12-30T02:56:00"/>
    <x v="2"/>
    <x v="3"/>
    <x v="1"/>
    <x v="1"/>
    <n v="44.3"/>
    <x v="233"/>
    <s v="Libre"/>
    <n v="323"/>
    <x v="9"/>
    <s v="Plato_5, Plato_9, Plato_7, Plato_4"/>
    <n v="208"/>
    <n v="252.3"/>
    <d v="1899-12-30T02:02:00"/>
    <d v="1899-12-30T00:54:00"/>
    <x v="0"/>
  </r>
  <r>
    <n v="9"/>
    <s v="Cliente_633"/>
    <n v="6"/>
    <x v="256"/>
    <d v="2023-04-03T01:51:00"/>
    <d v="1899-12-30T01:08:00"/>
    <x v="2"/>
    <x v="1"/>
    <x v="2"/>
    <x v="2"/>
    <n v="21.6"/>
    <x v="8"/>
    <s v="Libre"/>
    <n v="324"/>
    <x v="4"/>
    <s v="Plato_2, Plato_6, Plato_10"/>
    <n v="137"/>
    <n v="0"/>
    <d v="1899-12-30T01:30:00"/>
    <n v="-1.527777778392192E-2"/>
    <x v="1"/>
  </r>
  <r>
    <n v="18"/>
    <s v="Cliente_154"/>
    <n v="1"/>
    <x v="257"/>
    <d v="2023-04-03T02:18:00"/>
    <d v="1899-12-30T01:18:00"/>
    <x v="2"/>
    <x v="2"/>
    <x v="0"/>
    <x v="2"/>
    <n v="32.5"/>
    <x v="265"/>
    <s v="Reservada"/>
    <n v="325"/>
    <x v="4"/>
    <s v="Plato_13, Plato_17, Plato_8, Plato_15"/>
    <n v="154"/>
    <n v="186.5"/>
    <d v="1899-12-30T01:11:00"/>
    <d v="1899-12-30T00:07:00"/>
    <x v="0"/>
  </r>
  <r>
    <n v="14"/>
    <s v="Cliente_489"/>
    <n v="4"/>
    <x v="258"/>
    <d v="2023-04-04T05:34:00"/>
    <d v="1899-12-30T04:10:00"/>
    <x v="3"/>
    <x v="1"/>
    <x v="1"/>
    <x v="0"/>
    <n v="13.85"/>
    <x v="266"/>
    <s v="Ocupada"/>
    <n v="326"/>
    <x v="4"/>
    <s v="Plato_8, Plato_4, Plato_16"/>
    <n v="81"/>
    <n v="94.85"/>
    <d v="1899-12-30T01:31:00"/>
    <d v="1899-12-30T02:39:00"/>
    <x v="0"/>
  </r>
  <r>
    <n v="12"/>
    <s v="Cliente_336"/>
    <n v="5"/>
    <x v="259"/>
    <d v="2023-04-04T04:36:00"/>
    <d v="1899-12-30T01:37:00"/>
    <x v="3"/>
    <x v="3"/>
    <x v="2"/>
    <x v="2"/>
    <n v="15.08"/>
    <x v="267"/>
    <s v="Reservada"/>
    <n v="327"/>
    <x v="1"/>
    <s v="Plato_18, Plato_4, Plato_6"/>
    <n v="147"/>
    <n v="162.08000000000001"/>
    <d v="1899-12-30T01:14:00"/>
    <d v="1899-12-30T00:23:00"/>
    <x v="0"/>
  </r>
  <r>
    <n v="4"/>
    <s v="Cliente_350"/>
    <n v="3"/>
    <x v="260"/>
    <d v="2023-04-04T04:07:00"/>
    <d v="1899-12-30T02:23:00"/>
    <x v="3"/>
    <x v="2"/>
    <x v="2"/>
    <x v="2"/>
    <n v="13.85"/>
    <x v="266"/>
    <s v="Reservada"/>
    <n v="328"/>
    <x v="9"/>
    <s v="Plato_8"/>
    <n v="35"/>
    <n v="48.85"/>
    <d v="1899-12-30T00:21:00"/>
    <d v="1899-12-30T02:02:00"/>
    <x v="0"/>
  </r>
  <r>
    <n v="13"/>
    <s v="Cliente_797"/>
    <n v="1"/>
    <x v="261"/>
    <d v="2023-04-04T02:41:00"/>
    <d v="1899-12-30T02:30:00"/>
    <x v="3"/>
    <x v="2"/>
    <x v="0"/>
    <x v="2"/>
    <n v="38.89"/>
    <x v="268"/>
    <s v="Ocupada"/>
    <n v="329"/>
    <x v="6"/>
    <s v="Plato_13, Plato_20, Plato_17, Plato_14"/>
    <n v="207"/>
    <n v="245.89"/>
    <d v="1899-12-30T02:19:00"/>
    <d v="1899-12-30T00:11:00"/>
    <x v="0"/>
  </r>
  <r>
    <n v="10"/>
    <s v="Cliente_436"/>
    <n v="6"/>
    <x v="262"/>
    <d v="2023-04-04T03:57:00"/>
    <d v="1899-12-30T02:22:00"/>
    <x v="3"/>
    <x v="0"/>
    <x v="1"/>
    <x v="2"/>
    <n v="32.17"/>
    <x v="269"/>
    <s v="Ocupada"/>
    <n v="330"/>
    <x v="6"/>
    <s v="Plato_1, Plato_16, Plato_14, Plato_13"/>
    <n v="217"/>
    <n v="249.17000000000002"/>
    <d v="1899-12-30T02:20:00"/>
    <d v="1899-12-30T00:02:00"/>
    <x v="0"/>
  </r>
  <r>
    <n v="20"/>
    <s v="Cliente_597"/>
    <n v="3"/>
    <x v="263"/>
    <d v="2023-04-04T06:17:00"/>
    <d v="1899-12-30T03:11:00"/>
    <x v="3"/>
    <x v="4"/>
    <x v="2"/>
    <x v="0"/>
    <n v="36.61"/>
    <x v="270"/>
    <s v="Reservada"/>
    <n v="331"/>
    <x v="3"/>
    <s v="Plato_12, Plato_8, Plato_7, Plato_1"/>
    <n v="173"/>
    <n v="209.61"/>
    <d v="1899-12-30T02:01:00"/>
    <d v="1899-12-30T01:10:00"/>
    <x v="0"/>
  </r>
  <r>
    <n v="6"/>
    <s v="Cliente_823"/>
    <n v="1"/>
    <x v="264"/>
    <d v="2023-04-04T01:29:00"/>
    <d v="1899-12-30T01:15:00"/>
    <x v="3"/>
    <x v="2"/>
    <x v="0"/>
    <x v="0"/>
    <n v="25.21"/>
    <x v="271"/>
    <s v="Reservada"/>
    <n v="332"/>
    <x v="10"/>
    <s v="Plato_20"/>
    <n v="120"/>
    <n v="145.21"/>
    <d v="1899-12-30T00:17:00"/>
    <d v="1899-12-30T00:58:00"/>
    <x v="0"/>
  </r>
  <r>
    <n v="6"/>
    <s v="Cliente_690"/>
    <n v="1"/>
    <x v="265"/>
    <d v="2023-04-04T04:29:00"/>
    <d v="1899-12-30T01:19:00"/>
    <x v="3"/>
    <x v="4"/>
    <x v="2"/>
    <x v="2"/>
    <n v="13.19"/>
    <x v="272"/>
    <s v="Libre"/>
    <n v="333"/>
    <x v="3"/>
    <s v="Plato_19, Plato_4"/>
    <n v="72"/>
    <n v="85.19"/>
    <d v="1899-12-30T01:01:00"/>
    <d v="1899-12-30T00:18:00"/>
    <x v="0"/>
  </r>
  <r>
    <n v="12"/>
    <s v="Cliente_216"/>
    <n v="4"/>
    <x v="266"/>
    <d v="2023-04-04T06:31:00"/>
    <d v="1899-12-30T03:40:00"/>
    <x v="3"/>
    <x v="1"/>
    <x v="1"/>
    <x v="2"/>
    <n v="17.5"/>
    <x v="273"/>
    <s v="Libre"/>
    <n v="334"/>
    <x v="10"/>
    <s v="Plato_13, Plato_14, Plato_7, Plato_2"/>
    <n v="173"/>
    <n v="190.5"/>
    <d v="1899-12-30T02:36:00"/>
    <d v="1899-12-30T01:04:00"/>
    <x v="0"/>
  </r>
  <r>
    <n v="14"/>
    <s v="Cliente_546"/>
    <n v="3"/>
    <x v="267"/>
    <d v="2023-04-04T03:09:00"/>
    <d v="1899-12-30T01:13:00"/>
    <x v="3"/>
    <x v="4"/>
    <x v="0"/>
    <x v="0"/>
    <n v="41.56"/>
    <x v="119"/>
    <s v="Libre"/>
    <n v="335"/>
    <x v="2"/>
    <s v="Plato_2, Plato_16"/>
    <n v="114"/>
    <n v="155.56"/>
    <d v="1899-12-30T01:09:00"/>
    <d v="1899-12-30T00:04:00"/>
    <x v="0"/>
  </r>
  <r>
    <n v="4"/>
    <s v="Cliente_524"/>
    <n v="5"/>
    <x v="268"/>
    <d v="2023-04-04T04:51:00"/>
    <d v="1899-12-30T03:16:00"/>
    <x v="3"/>
    <x v="2"/>
    <x v="2"/>
    <x v="2"/>
    <n v="17.93"/>
    <x v="274"/>
    <s v="Libre"/>
    <n v="336"/>
    <x v="10"/>
    <s v="Plato_13, Plato_12, Plato_10"/>
    <n v="158"/>
    <n v="175.93"/>
    <d v="1899-12-30T01:05:00"/>
    <d v="1899-12-30T02:11:00"/>
    <x v="0"/>
  </r>
  <r>
    <n v="11"/>
    <s v="Cliente_193"/>
    <n v="2"/>
    <x v="269"/>
    <d v="2023-04-04T04:31:00"/>
    <d v="1899-12-30T02:53:00"/>
    <x v="3"/>
    <x v="3"/>
    <x v="2"/>
    <x v="2"/>
    <n v="19.28"/>
    <x v="275"/>
    <s v="Reservada"/>
    <n v="337"/>
    <x v="2"/>
    <s v="Plato_7, Plato_16"/>
    <n v="100"/>
    <n v="119.28"/>
    <d v="1899-12-30T00:58:00"/>
    <d v="1899-12-30T01:55:00"/>
    <x v="0"/>
  </r>
  <r>
    <n v="18"/>
    <s v="Cliente_794"/>
    <n v="2"/>
    <x v="270"/>
    <d v="2023-04-04T03:30:00"/>
    <d v="1899-12-30T02:58:00"/>
    <x v="3"/>
    <x v="3"/>
    <x v="0"/>
    <x v="0"/>
    <n v="30.62"/>
    <x v="276"/>
    <s v="Reservada"/>
    <n v="338"/>
    <x v="8"/>
    <s v="Plato_18, Plato_13, Plato_15, Plato_3"/>
    <n v="279"/>
    <n v="309.62"/>
    <d v="1899-12-30T02:23:00"/>
    <d v="1899-12-30T00:35:00"/>
    <x v="0"/>
  </r>
  <r>
    <n v="13"/>
    <s v="Cliente_602"/>
    <n v="2"/>
    <x v="271"/>
    <d v="2023-04-04T02:01:00"/>
    <d v="1899-12-30T02:01:00"/>
    <x v="3"/>
    <x v="0"/>
    <x v="1"/>
    <x v="0"/>
    <n v="19.600000000000001"/>
    <x v="277"/>
    <s v="Reservada"/>
    <n v="339"/>
    <x v="4"/>
    <s v="Plato_9, Plato_14"/>
    <n v="104"/>
    <n v="123.6"/>
    <d v="1899-12-30T00:46:00"/>
    <d v="1899-12-30T01:15:00"/>
    <x v="0"/>
  </r>
  <r>
    <n v="15"/>
    <s v="Cliente_296"/>
    <n v="1"/>
    <x v="272"/>
    <d v="2023-04-04T04:38:00"/>
    <d v="1899-12-30T03:26:00"/>
    <x v="3"/>
    <x v="0"/>
    <x v="0"/>
    <x v="2"/>
    <n v="38.520000000000003"/>
    <x v="278"/>
    <s v="Libre"/>
    <n v="340"/>
    <x v="0"/>
    <s v="Plato_20, Plato_16"/>
    <n v="164"/>
    <n v="202.52"/>
    <d v="1899-12-30T01:31:00"/>
    <d v="1899-12-30T01:55:00"/>
    <x v="0"/>
  </r>
  <r>
    <n v="14"/>
    <s v="Cliente_568"/>
    <n v="5"/>
    <x v="273"/>
    <d v="2023-04-04T04:19:00"/>
    <d v="1899-12-30T02:14:00"/>
    <x v="3"/>
    <x v="0"/>
    <x v="1"/>
    <x v="2"/>
    <n v="47.05"/>
    <x v="279"/>
    <s v="Libre"/>
    <n v="341"/>
    <x v="4"/>
    <s v="Plato_16, Plato_5, Plato_8"/>
    <n v="177"/>
    <n v="224.05"/>
    <d v="1899-12-30T01:28:00"/>
    <d v="1899-12-30T00:46:00"/>
    <x v="0"/>
  </r>
  <r>
    <n v="19"/>
    <s v="Cliente_897"/>
    <n v="5"/>
    <x v="274"/>
    <d v="2023-04-04T06:11:00"/>
    <d v="1899-12-30T03:41:00"/>
    <x v="3"/>
    <x v="0"/>
    <x v="1"/>
    <x v="2"/>
    <n v="20.059999999999999"/>
    <x v="280"/>
    <s v="Libre"/>
    <n v="342"/>
    <x v="6"/>
    <s v="Plato_14, Plato_16"/>
    <n v="102"/>
    <n v="122.06"/>
    <d v="1899-12-30T00:54:00"/>
    <d v="1899-12-30T02:47:00"/>
    <x v="0"/>
  </r>
  <r>
    <n v="12"/>
    <s v="Cliente_816"/>
    <n v="1"/>
    <x v="275"/>
    <d v="2023-04-04T05:45:00"/>
    <d v="1899-12-30T02:04:00"/>
    <x v="3"/>
    <x v="3"/>
    <x v="0"/>
    <x v="2"/>
    <n v="23.01"/>
    <x v="281"/>
    <s v="Ocupada"/>
    <n v="343"/>
    <x v="4"/>
    <s v="Plato_18, Plato_14"/>
    <n v="137"/>
    <n v="160.01"/>
    <d v="1899-12-30T01:41:00"/>
    <d v="1899-12-30T00:23:00"/>
    <x v="0"/>
  </r>
  <r>
    <n v="15"/>
    <s v="Cliente_221"/>
    <n v="3"/>
    <x v="276"/>
    <d v="2023-04-04T02:04:00"/>
    <d v="1899-12-30T01:33:00"/>
    <x v="3"/>
    <x v="2"/>
    <x v="0"/>
    <x v="2"/>
    <n v="33.01"/>
    <x v="282"/>
    <s v="Ocupada"/>
    <n v="344"/>
    <x v="9"/>
    <s v="Plato_8, Plato_17, Plato_15, Plato_5"/>
    <n v="183"/>
    <n v="216.01"/>
    <d v="1899-12-30T01:26:00"/>
    <d v="1899-12-30T00:07:00"/>
    <x v="0"/>
  </r>
  <r>
    <n v="16"/>
    <s v="Cliente_755"/>
    <n v="3"/>
    <x v="277"/>
    <d v="2023-04-04T04:19:00"/>
    <d v="1899-12-30T03:16:00"/>
    <x v="3"/>
    <x v="4"/>
    <x v="0"/>
    <x v="2"/>
    <n v="13.98"/>
    <x v="283"/>
    <s v="Ocupada"/>
    <n v="345"/>
    <x v="9"/>
    <s v="Plato_12"/>
    <n v="38"/>
    <n v="51.980000000000004"/>
    <d v="1899-12-30T00:18:00"/>
    <d v="1899-12-30T02:58:00"/>
    <x v="0"/>
  </r>
  <r>
    <n v="1"/>
    <s v="Cliente_289"/>
    <n v="5"/>
    <x v="278"/>
    <d v="2023-04-04T03:56:00"/>
    <d v="1899-12-30T03:16:00"/>
    <x v="3"/>
    <x v="3"/>
    <x v="0"/>
    <x v="0"/>
    <n v="35.93"/>
    <x v="284"/>
    <s v="Reservada"/>
    <n v="346"/>
    <x v="10"/>
    <s v="Plato_19"/>
    <n v="72"/>
    <n v="107.93"/>
    <d v="1899-12-30T00:22:00"/>
    <d v="1899-12-30T02:54:00"/>
    <x v="0"/>
  </r>
  <r>
    <n v="7"/>
    <s v="Cliente_476"/>
    <n v="4"/>
    <x v="279"/>
    <d v="2023-04-04T04:34:00"/>
    <d v="1899-12-30T02:45:00"/>
    <x v="3"/>
    <x v="4"/>
    <x v="0"/>
    <x v="2"/>
    <n v="48.52"/>
    <x v="285"/>
    <s v="Reservada"/>
    <n v="347"/>
    <x v="9"/>
    <s v="Plato_8"/>
    <n v="70"/>
    <n v="118.52000000000001"/>
    <d v="1899-12-30T00:44:00"/>
    <d v="1899-12-30T02:01:00"/>
    <x v="0"/>
  </r>
  <r>
    <n v="16"/>
    <s v="Cliente_940"/>
    <n v="2"/>
    <x v="280"/>
    <d v="2023-04-04T04:59:00"/>
    <d v="1899-12-30T03:57:00"/>
    <x v="3"/>
    <x v="2"/>
    <x v="0"/>
    <x v="2"/>
    <n v="30.78"/>
    <x v="286"/>
    <s v="Ocupada"/>
    <n v="348"/>
    <x v="3"/>
    <s v="Plato_10, Plato_3"/>
    <n v="86"/>
    <n v="116.78"/>
    <d v="1899-12-30T01:28:00"/>
    <d v="1899-12-30T02:29:00"/>
    <x v="0"/>
  </r>
  <r>
    <n v="13"/>
    <s v="Cliente_707"/>
    <n v="1"/>
    <x v="281"/>
    <d v="2023-04-04T07:31:00"/>
    <d v="1899-12-30T03:58:00"/>
    <x v="3"/>
    <x v="3"/>
    <x v="1"/>
    <x v="2"/>
    <n v="40.630000000000003"/>
    <x v="287"/>
    <s v="Ocupada"/>
    <n v="349"/>
    <x v="2"/>
    <s v="Plato_2, Plato_12, Plato_8"/>
    <n v="152"/>
    <n v="192.63"/>
    <d v="1899-12-30T01:25:00"/>
    <d v="1899-12-30T02:33:00"/>
    <x v="0"/>
  </r>
  <r>
    <n v="2"/>
    <s v="Cliente_644"/>
    <n v="6"/>
    <x v="282"/>
    <d v="2023-04-04T02:59:00"/>
    <d v="1899-12-30T02:24:00"/>
    <x v="3"/>
    <x v="3"/>
    <x v="1"/>
    <x v="0"/>
    <n v="36.21"/>
    <x v="288"/>
    <s v="Reservada"/>
    <n v="350"/>
    <x v="1"/>
    <s v="Plato_17, Plato_6"/>
    <n v="143"/>
    <n v="179.21"/>
    <d v="1899-12-30T01:49:00"/>
    <d v="1899-12-30T00:35:00"/>
    <x v="0"/>
  </r>
  <r>
    <n v="1"/>
    <s v="Cliente_619"/>
    <n v="6"/>
    <x v="283"/>
    <d v="2023-04-04T06:09:00"/>
    <d v="1899-12-30T02:17:00"/>
    <x v="3"/>
    <x v="1"/>
    <x v="1"/>
    <x v="2"/>
    <n v="48.93"/>
    <x v="289"/>
    <s v="Libre"/>
    <n v="351"/>
    <x v="2"/>
    <s v="Plato_15, Plato_8"/>
    <n v="201"/>
    <n v="249.93"/>
    <d v="1899-12-30T00:25:00"/>
    <d v="1899-12-30T01:52:00"/>
    <x v="0"/>
  </r>
  <r>
    <n v="1"/>
    <s v="Cliente_780"/>
    <n v="3"/>
    <x v="284"/>
    <d v="2023-04-04T02:53:00"/>
    <d v="1899-12-30T02:36:00"/>
    <x v="3"/>
    <x v="0"/>
    <x v="1"/>
    <x v="1"/>
    <n v="17.55"/>
    <x v="137"/>
    <s v="Reservada"/>
    <n v="352"/>
    <x v="3"/>
    <s v="Plato_11"/>
    <n v="99"/>
    <n v="116.55"/>
    <d v="1899-12-30T00:07:00"/>
    <d v="1899-12-30T02:29:00"/>
    <x v="0"/>
  </r>
  <r>
    <n v="7"/>
    <s v="Cliente_833"/>
    <n v="5"/>
    <x v="285"/>
    <d v="2023-04-04T07:36:00"/>
    <d v="1899-12-30T03:50:00"/>
    <x v="3"/>
    <x v="3"/>
    <x v="2"/>
    <x v="2"/>
    <n v="27.37"/>
    <x v="290"/>
    <s v="Reservada"/>
    <n v="353"/>
    <x v="2"/>
    <s v="Plato_5, Plato_2, Plato_8, Plato_18"/>
    <n v="212"/>
    <n v="239.37"/>
    <d v="1899-12-30T02:08:00"/>
    <d v="1899-12-30T01:42:00"/>
    <x v="0"/>
  </r>
  <r>
    <n v="12"/>
    <s v="Cliente_899"/>
    <n v="6"/>
    <x v="261"/>
    <d v="2023-04-04T03:24:00"/>
    <d v="1899-12-30T03:13:00"/>
    <x v="3"/>
    <x v="3"/>
    <x v="1"/>
    <x v="2"/>
    <n v="29.58"/>
    <x v="291"/>
    <s v="Ocupada"/>
    <n v="354"/>
    <x v="3"/>
    <s v="Plato_12, Plato_15, Plato_4, Plato_7"/>
    <n v="181"/>
    <n v="210.57999999999998"/>
    <d v="1899-12-30T02:17:00"/>
    <d v="1899-12-30T00:56:00"/>
    <x v="0"/>
  </r>
  <r>
    <n v="4"/>
    <s v="Cliente_523"/>
    <n v="4"/>
    <x v="286"/>
    <d v="2023-04-04T05:07:00"/>
    <d v="1899-12-30T03:26:00"/>
    <x v="3"/>
    <x v="3"/>
    <x v="1"/>
    <x v="2"/>
    <n v="30.53"/>
    <x v="292"/>
    <s v="Reservada"/>
    <n v="355"/>
    <x v="0"/>
    <s v="Plato_10"/>
    <n v="26"/>
    <n v="56.53"/>
    <d v="1899-12-30T00:07:00"/>
    <d v="1899-12-30T03:19:00"/>
    <x v="0"/>
  </r>
  <r>
    <n v="1"/>
    <s v="Cliente_498"/>
    <n v="1"/>
    <x v="287"/>
    <d v="2023-04-04T02:18:00"/>
    <d v="1899-12-30T02:21:00"/>
    <x v="3"/>
    <x v="0"/>
    <x v="1"/>
    <x v="2"/>
    <n v="28.92"/>
    <x v="293"/>
    <s v="Ocupada"/>
    <n v="356"/>
    <x v="2"/>
    <s v="Plato_4"/>
    <n v="36"/>
    <n v="64.92"/>
    <d v="1899-12-30T00:07:00"/>
    <d v="1899-12-30T02:14:00"/>
    <x v="0"/>
  </r>
  <r>
    <n v="17"/>
    <s v="Cliente_470"/>
    <n v="2"/>
    <x v="288"/>
    <d v="2023-04-04T04:26:00"/>
    <d v="1899-12-30T03:22:00"/>
    <x v="3"/>
    <x v="0"/>
    <x v="1"/>
    <x v="0"/>
    <n v="26.87"/>
    <x v="294"/>
    <s v="Ocupada"/>
    <n v="357"/>
    <x v="9"/>
    <s v="Plato_1, Plato_3, Plato_6, Plato_5"/>
    <n v="168"/>
    <n v="194.87"/>
    <d v="1899-12-30T01:36:00"/>
    <d v="1899-12-30T01:46:00"/>
    <x v="0"/>
  </r>
  <r>
    <n v="13"/>
    <s v="Cliente_827"/>
    <n v="5"/>
    <x v="289"/>
    <d v="2023-04-04T05:57:00"/>
    <d v="1899-12-30T03:20:00"/>
    <x v="3"/>
    <x v="3"/>
    <x v="2"/>
    <x v="2"/>
    <n v="42.1"/>
    <x v="295"/>
    <s v="Reservada"/>
    <n v="358"/>
    <x v="7"/>
    <s v="Plato_10, Plato_4, Plato_3"/>
    <n v="166"/>
    <n v="208.1"/>
    <d v="1899-12-30T02:32:00"/>
    <d v="1899-12-30T00:48:00"/>
    <x v="0"/>
  </r>
  <r>
    <n v="11"/>
    <s v="Cliente_92"/>
    <n v="2"/>
    <x v="290"/>
    <d v="2023-04-04T04:10:00"/>
    <d v="1899-12-30T03:29:00"/>
    <x v="3"/>
    <x v="2"/>
    <x v="0"/>
    <x v="2"/>
    <n v="12.2"/>
    <x v="296"/>
    <s v="Reservada"/>
    <n v="359"/>
    <x v="4"/>
    <s v="Plato_5, Plato_16, Plato_9, Plato_10"/>
    <n v="190"/>
    <n v="202.2"/>
    <d v="1899-12-30T02:25:00"/>
    <d v="1899-12-30T01:04:00"/>
    <x v="0"/>
  </r>
  <r>
    <n v="16"/>
    <s v="Cliente_191"/>
    <n v="3"/>
    <x v="291"/>
    <d v="2023-04-04T04:58:00"/>
    <d v="1899-12-30T04:03:00"/>
    <x v="3"/>
    <x v="0"/>
    <x v="0"/>
    <x v="2"/>
    <n v="39.26"/>
    <x v="297"/>
    <s v="Ocupada"/>
    <n v="360"/>
    <x v="4"/>
    <s v="Plato_13, Plato_2, Plato_10, Plato_15"/>
    <n v="233"/>
    <n v="272.26"/>
    <d v="1899-12-30T02:39:00"/>
    <d v="1899-12-30T01:24:00"/>
    <x v="0"/>
  </r>
  <r>
    <n v="16"/>
    <s v="Cliente_183"/>
    <n v="1"/>
    <x v="292"/>
    <d v="2023-04-04T05:28:00"/>
    <d v="1899-12-30T03:35:00"/>
    <x v="3"/>
    <x v="2"/>
    <x v="2"/>
    <x v="1"/>
    <n v="41.73"/>
    <x v="298"/>
    <s v="Libre"/>
    <n v="361"/>
    <x v="1"/>
    <s v="Plato_9, Plato_7"/>
    <n v="101"/>
    <n v="142.72999999999999"/>
    <d v="1899-12-30T01:52:00"/>
    <d v="1899-12-30T01:43:00"/>
    <x v="0"/>
  </r>
  <r>
    <n v="15"/>
    <s v="Cliente_681"/>
    <n v="2"/>
    <x v="293"/>
    <d v="2023-04-04T05:59:00"/>
    <d v="1899-12-30T03:56:00"/>
    <x v="3"/>
    <x v="1"/>
    <x v="0"/>
    <x v="2"/>
    <n v="47.21"/>
    <x v="299"/>
    <s v="Libre"/>
    <n v="362"/>
    <x v="7"/>
    <s v="Plato_3, Plato_7, Plato_4"/>
    <n v="62"/>
    <n v="109.21000000000001"/>
    <d v="1899-12-30T02:03:00"/>
    <d v="1899-12-30T01:53:00"/>
    <x v="0"/>
  </r>
  <r>
    <n v="5"/>
    <s v="Cliente_499"/>
    <n v="2"/>
    <x v="294"/>
    <d v="2023-04-04T03:29:00"/>
    <d v="1899-12-30T01:58:00"/>
    <x v="3"/>
    <x v="0"/>
    <x v="0"/>
    <x v="2"/>
    <n v="49.02"/>
    <x v="8"/>
    <s v="Ocupada"/>
    <n v="363"/>
    <x v="2"/>
    <s v="Plato_2, Plato_7, Plato_19, Plato_11"/>
    <n v="240"/>
    <n v="0"/>
    <d v="1899-12-30T02:29:00"/>
    <n v="-2.1527777777454404E-2"/>
    <x v="1"/>
  </r>
  <r>
    <n v="15"/>
    <s v="Cliente_495"/>
    <n v="2"/>
    <x v="295"/>
    <d v="2023-04-04T07:10:00"/>
    <d v="1899-12-30T03:20:00"/>
    <x v="3"/>
    <x v="3"/>
    <x v="0"/>
    <x v="0"/>
    <n v="48.28"/>
    <x v="300"/>
    <s v="Reservada"/>
    <n v="364"/>
    <x v="2"/>
    <s v="Plato_16, Plato_5, Plato_1, Plato_9"/>
    <n v="157"/>
    <n v="205.28"/>
    <d v="1899-12-30T01:52:00"/>
    <d v="1899-12-30T01:28:00"/>
    <x v="0"/>
  </r>
  <r>
    <n v="4"/>
    <s v="Cliente_54"/>
    <n v="1"/>
    <x v="296"/>
    <d v="2023-04-04T04:33:00"/>
    <d v="1899-12-30T03:45:00"/>
    <x v="3"/>
    <x v="0"/>
    <x v="0"/>
    <x v="1"/>
    <n v="34.97"/>
    <x v="301"/>
    <s v="Ocupada"/>
    <n v="365"/>
    <x v="9"/>
    <s v="Plato_19"/>
    <n v="108"/>
    <n v="142.97"/>
    <d v="1899-12-30T00:25:00"/>
    <d v="1899-12-30T03:20:00"/>
    <x v="0"/>
  </r>
  <r>
    <n v="17"/>
    <s v="Cliente_923"/>
    <n v="5"/>
    <x v="297"/>
    <d v="2023-04-04T04:46:00"/>
    <d v="1899-12-30T03:13:00"/>
    <x v="3"/>
    <x v="0"/>
    <x v="0"/>
    <x v="1"/>
    <n v="10.57"/>
    <x v="302"/>
    <s v="Reservada"/>
    <n v="366"/>
    <x v="9"/>
    <s v="Plato_6, Plato_8, Plato_20"/>
    <n v="239"/>
    <n v="249.57"/>
    <d v="1899-12-30T01:30:00"/>
    <d v="1899-12-30T01:43:00"/>
    <x v="0"/>
  </r>
  <r>
    <n v="12"/>
    <s v="Cliente_453"/>
    <n v="2"/>
    <x v="298"/>
    <d v="2023-04-04T03:45:00"/>
    <d v="1899-12-30T02:52:00"/>
    <x v="3"/>
    <x v="0"/>
    <x v="2"/>
    <x v="2"/>
    <n v="12.62"/>
    <x v="303"/>
    <s v="Libre"/>
    <n v="367"/>
    <x v="9"/>
    <s v="Plato_10, Plato_9, Plato_3"/>
    <n v="101"/>
    <n v="113.62"/>
    <d v="1899-12-30T01:13:00"/>
    <d v="1899-12-30T01:39:00"/>
    <x v="0"/>
  </r>
  <r>
    <n v="13"/>
    <s v="Cliente_14"/>
    <n v="1"/>
    <x v="299"/>
    <d v="2023-04-04T05:33:00"/>
    <d v="1899-12-30T02:24:00"/>
    <x v="3"/>
    <x v="1"/>
    <x v="1"/>
    <x v="0"/>
    <n v="37.65"/>
    <x v="304"/>
    <s v="Ocupada"/>
    <n v="368"/>
    <x v="1"/>
    <s v="Plato_11, Plato_7"/>
    <n v="123"/>
    <n v="160.65"/>
    <d v="1899-12-30T01:25:00"/>
    <d v="1899-12-30T00:59:00"/>
    <x v="0"/>
  </r>
  <r>
    <n v="20"/>
    <s v="Cliente_611"/>
    <n v="2"/>
    <x v="300"/>
    <d v="2023-04-04T05:54:00"/>
    <d v="1899-12-30T03:43:00"/>
    <x v="3"/>
    <x v="3"/>
    <x v="0"/>
    <x v="2"/>
    <n v="34.83"/>
    <x v="305"/>
    <s v="Libre"/>
    <n v="369"/>
    <x v="7"/>
    <s v="Plato_17, Plato_14, Plato_16, Plato_10"/>
    <n v="242"/>
    <n v="276.83"/>
    <d v="1899-12-30T00:42:00"/>
    <d v="1899-12-30T03:01:00"/>
    <x v="0"/>
  </r>
  <r>
    <n v="13"/>
    <s v="Cliente_666"/>
    <n v="6"/>
    <x v="301"/>
    <d v="2023-04-04T03:23:00"/>
    <d v="1899-12-30T01:03:00"/>
    <x v="3"/>
    <x v="0"/>
    <x v="0"/>
    <x v="2"/>
    <n v="47.79"/>
    <x v="306"/>
    <s v="Libre"/>
    <n v="370"/>
    <x v="7"/>
    <s v="Plato_19"/>
    <n v="72"/>
    <n v="119.78999999999999"/>
    <d v="1899-12-30T00:33:00"/>
    <d v="1899-12-30T00:30:00"/>
    <x v="0"/>
  </r>
  <r>
    <n v="4"/>
    <s v="Cliente_505"/>
    <n v="3"/>
    <x v="302"/>
    <d v="2023-04-04T04:31:00"/>
    <d v="1899-12-30T03:30:00"/>
    <x v="3"/>
    <x v="4"/>
    <x v="2"/>
    <x v="2"/>
    <n v="32.51"/>
    <x v="307"/>
    <s v="Ocupada"/>
    <n v="371"/>
    <x v="8"/>
    <s v="Plato_17, Plato_19, Plato_16, Plato_14"/>
    <n v="200"/>
    <n v="232.51"/>
    <d v="1899-12-30T00:49:00"/>
    <d v="1899-12-30T02:41:00"/>
    <x v="0"/>
  </r>
  <r>
    <n v="14"/>
    <s v="Cliente_858"/>
    <n v="5"/>
    <x v="303"/>
    <d v="2023-04-04T06:14:00"/>
    <d v="1899-12-30T03:28:00"/>
    <x v="3"/>
    <x v="2"/>
    <x v="0"/>
    <x v="2"/>
    <n v="17.170000000000002"/>
    <x v="308"/>
    <s v="Reservada"/>
    <n v="372"/>
    <x v="2"/>
    <s v="Plato_4"/>
    <n v="36"/>
    <n v="53.17"/>
    <d v="1899-12-30T00:22:00"/>
    <d v="1899-12-30T03:06:00"/>
    <x v="0"/>
  </r>
  <r>
    <n v="19"/>
    <s v="Cliente_882"/>
    <n v="2"/>
    <x v="304"/>
    <d v="2023-04-04T03:11:00"/>
    <d v="1899-12-30T02:49:00"/>
    <x v="3"/>
    <x v="3"/>
    <x v="1"/>
    <x v="0"/>
    <n v="26.62"/>
    <x v="309"/>
    <s v="Ocupada"/>
    <n v="373"/>
    <x v="10"/>
    <s v="Plato_13, Plato_8, Plato_5, Plato_3"/>
    <n v="160"/>
    <n v="186.62"/>
    <d v="1899-12-30T01:56:00"/>
    <d v="1899-12-30T00:53:00"/>
    <x v="0"/>
  </r>
  <r>
    <n v="18"/>
    <s v="Cliente_275"/>
    <n v="3"/>
    <x v="305"/>
    <d v="2023-04-04T04:24:00"/>
    <d v="1899-12-30T01:05:00"/>
    <x v="3"/>
    <x v="2"/>
    <x v="0"/>
    <x v="2"/>
    <n v="33.35"/>
    <x v="310"/>
    <s v="Libre"/>
    <n v="374"/>
    <x v="3"/>
    <s v="Plato_8"/>
    <n v="35"/>
    <n v="68.349999999999994"/>
    <d v="1899-12-30T00:09:00"/>
    <d v="1899-12-30T00:56:00"/>
    <x v="0"/>
  </r>
  <r>
    <n v="18"/>
    <s v="Cliente_871"/>
    <n v="1"/>
    <x v="284"/>
    <d v="2023-04-04T03:09:00"/>
    <d v="1899-12-30T02:52:00"/>
    <x v="3"/>
    <x v="0"/>
    <x v="0"/>
    <x v="2"/>
    <n v="22.3"/>
    <x v="311"/>
    <s v="Reservada"/>
    <n v="375"/>
    <x v="0"/>
    <s v="Plato_17"/>
    <n v="93"/>
    <n v="115.3"/>
    <d v="1899-12-30T00:27:00"/>
    <d v="1899-12-30T02:25:00"/>
    <x v="0"/>
  </r>
  <r>
    <n v="16"/>
    <s v="Cliente_183"/>
    <n v="4"/>
    <x v="306"/>
    <d v="2023-04-04T05:12:00"/>
    <d v="1899-12-30T02:34:00"/>
    <x v="3"/>
    <x v="1"/>
    <x v="0"/>
    <x v="1"/>
    <n v="27.51"/>
    <x v="312"/>
    <s v="Ocupada"/>
    <n v="376"/>
    <x v="8"/>
    <s v="Plato_14"/>
    <n v="46"/>
    <n v="73.510000000000005"/>
    <d v="1899-12-30T00:05:00"/>
    <d v="1899-12-30T02:29:00"/>
    <x v="0"/>
  </r>
  <r>
    <n v="5"/>
    <s v="Cliente_841"/>
    <n v="1"/>
    <x v="277"/>
    <d v="2023-04-04T04:46:00"/>
    <d v="1899-12-30T03:28:00"/>
    <x v="3"/>
    <x v="4"/>
    <x v="0"/>
    <x v="2"/>
    <n v="14.96"/>
    <x v="313"/>
    <s v="Libre"/>
    <n v="377"/>
    <x v="3"/>
    <s v="Plato_18, Plato_15"/>
    <n v="100"/>
    <n v="114.96000000000001"/>
    <d v="1899-12-30T00:46:00"/>
    <d v="1899-12-30T02:42:00"/>
    <x v="0"/>
  </r>
  <r>
    <n v="3"/>
    <s v="Cliente_789"/>
    <n v="1"/>
    <x v="307"/>
    <d v="2023-04-04T05:18:00"/>
    <d v="1899-12-30T01:23:00"/>
    <x v="3"/>
    <x v="1"/>
    <x v="0"/>
    <x v="1"/>
    <n v="40.31"/>
    <x v="314"/>
    <s v="Libre"/>
    <n v="378"/>
    <x v="4"/>
    <s v="Plato_2, Plato_12"/>
    <n v="49"/>
    <n v="89.31"/>
    <d v="1899-12-30T00:21:00"/>
    <d v="1899-12-30T01:02:00"/>
    <x v="0"/>
  </r>
  <r>
    <n v="4"/>
    <s v="Cliente_442"/>
    <n v="2"/>
    <x v="308"/>
    <d v="2023-04-04T03:57:00"/>
    <d v="1899-12-30T02:41:00"/>
    <x v="3"/>
    <x v="0"/>
    <x v="1"/>
    <x v="2"/>
    <n v="10.61"/>
    <x v="315"/>
    <s v="Ocupada"/>
    <n v="379"/>
    <x v="9"/>
    <s v="Plato_8"/>
    <n v="70"/>
    <n v="80.61"/>
    <d v="1899-12-30T00:06:00"/>
    <d v="1899-12-30T02:35:00"/>
    <x v="0"/>
  </r>
  <r>
    <n v="5"/>
    <s v="Cliente_964"/>
    <n v="1"/>
    <x v="309"/>
    <d v="2023-04-04T04:33:00"/>
    <d v="1899-12-30T03:35:00"/>
    <x v="3"/>
    <x v="0"/>
    <x v="2"/>
    <x v="0"/>
    <n v="22.53"/>
    <x v="316"/>
    <s v="Libre"/>
    <n v="380"/>
    <x v="10"/>
    <s v="Plato_11, Plato_12"/>
    <n v="137"/>
    <n v="159.53"/>
    <d v="1899-12-30T01:33:00"/>
    <d v="1899-12-30T02:02:00"/>
    <x v="0"/>
  </r>
  <r>
    <n v="4"/>
    <s v="Cliente_141"/>
    <n v="1"/>
    <x v="310"/>
    <d v="2023-04-04T04:32:00"/>
    <d v="1899-12-30T03:35:00"/>
    <x v="3"/>
    <x v="1"/>
    <x v="1"/>
    <x v="0"/>
    <n v="27.69"/>
    <x v="317"/>
    <s v="Libre"/>
    <n v="381"/>
    <x v="7"/>
    <s v="Plato_10, Plato_11"/>
    <n v="144"/>
    <n v="171.69"/>
    <d v="1899-12-30T00:47:00"/>
    <d v="1899-12-30T02:48:00"/>
    <x v="0"/>
  </r>
  <r>
    <n v="20"/>
    <s v="Cliente_742"/>
    <n v="6"/>
    <x v="311"/>
    <d v="2023-04-04T06:27:00"/>
    <d v="1899-12-30T03:18:00"/>
    <x v="3"/>
    <x v="2"/>
    <x v="2"/>
    <x v="0"/>
    <n v="19.8"/>
    <x v="318"/>
    <s v="Reservada"/>
    <n v="382"/>
    <x v="8"/>
    <s v="Plato_9"/>
    <n v="87"/>
    <n v="106.8"/>
    <d v="1899-12-30T00:54:00"/>
    <d v="1899-12-30T02:24:00"/>
    <x v="0"/>
  </r>
  <r>
    <n v="6"/>
    <s v="Cliente_992"/>
    <n v="6"/>
    <x v="312"/>
    <d v="2023-04-04T06:33:00"/>
    <d v="1899-12-30T03:04:00"/>
    <x v="3"/>
    <x v="4"/>
    <x v="0"/>
    <x v="2"/>
    <n v="31.33"/>
    <x v="319"/>
    <s v="Libre"/>
    <n v="383"/>
    <x v="9"/>
    <s v="Plato_19"/>
    <n v="108"/>
    <n v="139.32999999999998"/>
    <d v="1899-12-30T00:09:00"/>
    <d v="1899-12-30T02:55:00"/>
    <x v="0"/>
  </r>
  <r>
    <n v="1"/>
    <s v="Cliente_622"/>
    <n v="5"/>
    <x v="313"/>
    <d v="2023-04-04T02:33:00"/>
    <d v="1899-12-30T02:22:00"/>
    <x v="3"/>
    <x v="1"/>
    <x v="1"/>
    <x v="0"/>
    <n v="39.32"/>
    <x v="320"/>
    <s v="Reservada"/>
    <n v="384"/>
    <x v="5"/>
    <s v="Plato_4, Plato_12, Plato_6"/>
    <n v="120"/>
    <n v="159.32"/>
    <d v="1899-12-30T01:50:00"/>
    <d v="1899-12-30T00:32:00"/>
    <x v="0"/>
  </r>
  <r>
    <n v="6"/>
    <s v="Cliente_508"/>
    <n v="6"/>
    <x v="314"/>
    <d v="2023-04-05T06:43:00"/>
    <d v="1899-12-30T03:21:00"/>
    <x v="4"/>
    <x v="0"/>
    <x v="1"/>
    <x v="2"/>
    <n v="11.14"/>
    <x v="321"/>
    <s v="Ocupada"/>
    <n v="385"/>
    <x v="0"/>
    <s v="Plato_2"/>
    <n v="60"/>
    <n v="71.14"/>
    <d v="1899-12-30T00:22:00"/>
    <d v="1899-12-30T02:59:00"/>
    <x v="0"/>
  </r>
  <r>
    <n v="5"/>
    <s v="Cliente_436"/>
    <n v="2"/>
    <x v="315"/>
    <d v="2023-04-05T02:58:00"/>
    <d v="1899-12-30T02:40:00"/>
    <x v="4"/>
    <x v="4"/>
    <x v="0"/>
    <x v="0"/>
    <n v="28.96"/>
    <x v="322"/>
    <s v="Ocupada"/>
    <n v="386"/>
    <x v="5"/>
    <s v="Plato_11"/>
    <n v="99"/>
    <n v="127.96000000000001"/>
    <d v="1899-12-30T00:40:00"/>
    <d v="1899-12-30T02:00:00"/>
    <x v="0"/>
  </r>
  <r>
    <n v="6"/>
    <s v="Cliente_676"/>
    <n v="5"/>
    <x v="316"/>
    <d v="2023-04-05T06:10:00"/>
    <d v="1899-12-30T03:16:00"/>
    <x v="4"/>
    <x v="3"/>
    <x v="0"/>
    <x v="1"/>
    <n v="20.84"/>
    <x v="323"/>
    <s v="Ocupada"/>
    <n v="387"/>
    <x v="5"/>
    <s v="Plato_17"/>
    <n v="93"/>
    <n v="113.84"/>
    <d v="1899-12-30T00:18:00"/>
    <d v="1899-12-30T02:58:00"/>
    <x v="0"/>
  </r>
  <r>
    <n v="18"/>
    <s v="Cliente_768"/>
    <n v="2"/>
    <x v="315"/>
    <d v="2023-04-05T03:35:00"/>
    <d v="1899-12-30T03:02:00"/>
    <x v="4"/>
    <x v="2"/>
    <x v="0"/>
    <x v="2"/>
    <n v="27.03"/>
    <x v="324"/>
    <s v="Libre"/>
    <n v="388"/>
    <x v="0"/>
    <s v="Plato_17, Plato_19, Plato_9, Plato_11"/>
    <n v="291"/>
    <n v="318.02999999999997"/>
    <d v="1899-12-30T02:51:00"/>
    <d v="1899-12-30T00:11:00"/>
    <x v="0"/>
  </r>
  <r>
    <n v="19"/>
    <s v="Cliente_667"/>
    <n v="5"/>
    <x v="317"/>
    <d v="2023-04-05T02:15:00"/>
    <d v="1899-12-30T02:13:00"/>
    <x v="4"/>
    <x v="0"/>
    <x v="0"/>
    <x v="2"/>
    <n v="39.14"/>
    <x v="325"/>
    <s v="Reservada"/>
    <n v="389"/>
    <x v="5"/>
    <s v="Plato_11"/>
    <n v="33"/>
    <n v="72.14"/>
    <d v="1899-12-30T00:24:00"/>
    <d v="1899-12-30T01:49:00"/>
    <x v="0"/>
  </r>
  <r>
    <n v="9"/>
    <s v="Cliente_874"/>
    <n v="2"/>
    <x v="318"/>
    <d v="2023-04-05T05:19:00"/>
    <d v="1899-12-30T02:20:00"/>
    <x v="4"/>
    <x v="0"/>
    <x v="0"/>
    <x v="2"/>
    <n v="42.68"/>
    <x v="326"/>
    <s v="Reservada"/>
    <n v="390"/>
    <x v="9"/>
    <s v="Plato_5, Plato_10, Plato_13"/>
    <n v="143"/>
    <n v="185.68"/>
    <d v="1899-12-30T01:33:00"/>
    <d v="1899-12-30T00:47:00"/>
    <x v="0"/>
  </r>
  <r>
    <n v="15"/>
    <s v="Cliente_609"/>
    <n v="1"/>
    <x v="319"/>
    <d v="2023-04-05T04:09:00"/>
    <d v="1899-12-30T02:04:00"/>
    <x v="4"/>
    <x v="0"/>
    <x v="0"/>
    <x v="2"/>
    <n v="48.6"/>
    <x v="327"/>
    <s v="Reservada"/>
    <n v="391"/>
    <x v="8"/>
    <s v="Plato_5"/>
    <n v="22"/>
    <n v="70.599999999999994"/>
    <d v="1899-12-30T00:35:00"/>
    <d v="1899-12-30T01:29:00"/>
    <x v="0"/>
  </r>
  <r>
    <n v="14"/>
    <s v="Cliente_471"/>
    <n v="3"/>
    <x v="315"/>
    <d v="2023-04-05T04:08:00"/>
    <d v="1899-12-30T03:50:00"/>
    <x v="4"/>
    <x v="2"/>
    <x v="0"/>
    <x v="2"/>
    <n v="32.729999999999997"/>
    <x v="328"/>
    <s v="Ocupada"/>
    <n v="392"/>
    <x v="6"/>
    <s v="Plato_15, Plato_7"/>
    <n v="120"/>
    <n v="152.72999999999999"/>
    <d v="1899-12-30T00:54:00"/>
    <d v="1899-12-30T02:56:00"/>
    <x v="0"/>
  </r>
  <r>
    <n v="13"/>
    <s v="Cliente_196"/>
    <n v="3"/>
    <x v="320"/>
    <d v="2023-04-05T05:17:00"/>
    <d v="1899-12-30T02:59:00"/>
    <x v="4"/>
    <x v="4"/>
    <x v="0"/>
    <x v="2"/>
    <n v="12.54"/>
    <x v="329"/>
    <s v="Ocupada"/>
    <n v="393"/>
    <x v="1"/>
    <s v="Plato_12, Plato_8, Plato_13, Plato_5"/>
    <n v="208"/>
    <n v="220.54"/>
    <d v="1899-12-30T01:49:00"/>
    <d v="1899-12-30T01:10:00"/>
    <x v="0"/>
  </r>
  <r>
    <n v="17"/>
    <s v="Cliente_740"/>
    <n v="1"/>
    <x v="321"/>
    <d v="2023-04-05T07:02:00"/>
    <d v="1899-12-30T03:51:00"/>
    <x v="4"/>
    <x v="0"/>
    <x v="0"/>
    <x v="2"/>
    <n v="18.05"/>
    <x v="330"/>
    <s v="Ocupada"/>
    <n v="394"/>
    <x v="2"/>
    <s v="Plato_7, Plato_9"/>
    <n v="77"/>
    <n v="95.05"/>
    <d v="1899-12-30T00:47:00"/>
    <d v="1899-12-30T03:04:00"/>
    <x v="0"/>
  </r>
  <r>
    <n v="2"/>
    <s v="Cliente_563"/>
    <n v="1"/>
    <x v="322"/>
    <d v="2023-04-05T05:34:00"/>
    <d v="1899-12-30T03:57:00"/>
    <x v="4"/>
    <x v="2"/>
    <x v="0"/>
    <x v="0"/>
    <n v="40.9"/>
    <x v="331"/>
    <s v="Libre"/>
    <n v="395"/>
    <x v="8"/>
    <s v="Plato_12"/>
    <n v="38"/>
    <n v="78.900000000000006"/>
    <d v="1899-12-30T00:08:00"/>
    <d v="1899-12-30T03:49:00"/>
    <x v="0"/>
  </r>
  <r>
    <n v="11"/>
    <s v="Cliente_991"/>
    <n v="1"/>
    <x v="323"/>
    <d v="2023-04-05T03:36:00"/>
    <d v="1899-12-30T03:04:00"/>
    <x v="4"/>
    <x v="2"/>
    <x v="2"/>
    <x v="1"/>
    <n v="34.5"/>
    <x v="332"/>
    <s v="Libre"/>
    <n v="396"/>
    <x v="4"/>
    <s v="Plato_3, Plato_13"/>
    <n v="83"/>
    <n v="117.5"/>
    <d v="1899-12-30T00:57:00"/>
    <d v="1899-12-30T02:07:00"/>
    <x v="0"/>
  </r>
  <r>
    <n v="4"/>
    <s v="Cliente_289"/>
    <n v="2"/>
    <x v="324"/>
    <d v="2023-04-05T01:34:00"/>
    <d v="1899-12-30T01:14:00"/>
    <x v="4"/>
    <x v="4"/>
    <x v="1"/>
    <x v="0"/>
    <n v="37.79"/>
    <x v="333"/>
    <s v="Libre"/>
    <n v="397"/>
    <x v="9"/>
    <s v="Plato_6, Plato_17"/>
    <n v="147"/>
    <n v="184.79"/>
    <d v="1899-12-30T01:09:00"/>
    <d v="1899-12-30T00:05:00"/>
    <x v="0"/>
  </r>
  <r>
    <n v="9"/>
    <s v="Cliente_330"/>
    <n v="5"/>
    <x v="325"/>
    <d v="2023-04-05T07:05:00"/>
    <d v="1899-12-30T03:55:00"/>
    <x v="4"/>
    <x v="1"/>
    <x v="1"/>
    <x v="2"/>
    <n v="48.96"/>
    <x v="334"/>
    <s v="Libre"/>
    <n v="398"/>
    <x v="4"/>
    <s v="Plato_16, Plato_11"/>
    <n v="122"/>
    <n v="170.96"/>
    <d v="1899-12-30T01:11:00"/>
    <d v="1899-12-30T02:44:00"/>
    <x v="0"/>
  </r>
  <r>
    <n v="7"/>
    <s v="Cliente_943"/>
    <n v="6"/>
    <x v="326"/>
    <d v="2023-04-05T05:40:00"/>
    <d v="1899-12-30T02:52:00"/>
    <x v="4"/>
    <x v="3"/>
    <x v="0"/>
    <x v="2"/>
    <n v="27.32"/>
    <x v="335"/>
    <s v="Libre"/>
    <n v="399"/>
    <x v="0"/>
    <s v="Plato_11, Plato_19"/>
    <n v="207"/>
    <n v="234.32"/>
    <d v="1899-12-30T01:31:00"/>
    <d v="1899-12-30T01:21:00"/>
    <x v="0"/>
  </r>
  <r>
    <n v="9"/>
    <s v="Cliente_285"/>
    <n v="4"/>
    <x v="327"/>
    <d v="2023-04-05T04:14:00"/>
    <d v="1899-12-30T02:03:00"/>
    <x v="4"/>
    <x v="4"/>
    <x v="0"/>
    <x v="2"/>
    <n v="42.96"/>
    <x v="219"/>
    <s v="Reservada"/>
    <n v="400"/>
    <x v="2"/>
    <s v="Plato_20, Plato_16, Plato_17"/>
    <n v="198"/>
    <n v="240.96"/>
    <d v="1899-12-30T01:19:00"/>
    <d v="1899-12-30T00:44:00"/>
    <x v="0"/>
  </r>
  <r>
    <n v="16"/>
    <s v="Cliente_12"/>
    <n v="2"/>
    <x v="328"/>
    <d v="2023-04-05T06:57:00"/>
    <d v="1899-12-30T03:21:00"/>
    <x v="4"/>
    <x v="2"/>
    <x v="0"/>
    <x v="2"/>
    <n v="15.87"/>
    <x v="336"/>
    <s v="Ocupada"/>
    <n v="401"/>
    <x v="3"/>
    <s v="Plato_13"/>
    <n v="42"/>
    <n v="57.87"/>
    <d v="1899-12-30T00:20:00"/>
    <d v="1899-12-30T03:01:00"/>
    <x v="0"/>
  </r>
  <r>
    <n v="18"/>
    <s v="Cliente_905"/>
    <n v="1"/>
    <x v="329"/>
    <d v="2023-04-05T05:08:00"/>
    <d v="1899-12-30T02:27:00"/>
    <x v="4"/>
    <x v="0"/>
    <x v="0"/>
    <x v="2"/>
    <n v="31.02"/>
    <x v="337"/>
    <s v="Reservada"/>
    <n v="402"/>
    <x v="1"/>
    <s v="Plato_1, Plato_12, Plato_5"/>
    <n v="151"/>
    <n v="182.02"/>
    <d v="1899-12-30T01:06:00"/>
    <d v="1899-12-30T01:21:00"/>
    <x v="0"/>
  </r>
  <r>
    <n v="14"/>
    <s v="Cliente_543"/>
    <n v="5"/>
    <x v="330"/>
    <d v="2023-04-05T05:15:00"/>
    <d v="1899-12-30T03:00:00"/>
    <x v="4"/>
    <x v="1"/>
    <x v="0"/>
    <x v="2"/>
    <n v="14.76"/>
    <x v="338"/>
    <s v="Libre"/>
    <n v="403"/>
    <x v="9"/>
    <s v="Plato_5, Plato_4, Plato_15, Plato_7"/>
    <n v="190"/>
    <n v="204.76"/>
    <d v="1899-12-30T01:25:00"/>
    <d v="1899-12-30T01:35:00"/>
    <x v="0"/>
  </r>
  <r>
    <n v="17"/>
    <s v="Cliente_897"/>
    <n v="2"/>
    <x v="331"/>
    <d v="2023-04-05T04:29:00"/>
    <d v="1899-12-30T03:51:00"/>
    <x v="4"/>
    <x v="3"/>
    <x v="0"/>
    <x v="2"/>
    <n v="32.56"/>
    <x v="339"/>
    <s v="Libre"/>
    <n v="404"/>
    <x v="0"/>
    <s v="Plato_13, Plato_3, Plato_20"/>
    <n v="182"/>
    <n v="214.56"/>
    <d v="1899-12-30T01:42:00"/>
    <d v="1899-12-30T02:09:00"/>
    <x v="0"/>
  </r>
  <r>
    <n v="5"/>
    <s v="Cliente_239"/>
    <n v="6"/>
    <x v="332"/>
    <d v="2023-04-05T04:59:00"/>
    <d v="1899-12-30T02:20:00"/>
    <x v="4"/>
    <x v="2"/>
    <x v="2"/>
    <x v="2"/>
    <n v="14.56"/>
    <x v="340"/>
    <s v="Reservada"/>
    <n v="405"/>
    <x v="10"/>
    <s v="Plato_10, Plato_20, Plato_3"/>
    <n v="106"/>
    <n v="120.56"/>
    <d v="1899-12-30T01:38:00"/>
    <d v="1899-12-30T00:42:00"/>
    <x v="0"/>
  </r>
  <r>
    <n v="14"/>
    <s v="Cliente_927"/>
    <n v="5"/>
    <x v="333"/>
    <d v="2023-04-05T02:37:00"/>
    <d v="1899-12-30T02:23:00"/>
    <x v="4"/>
    <x v="2"/>
    <x v="2"/>
    <x v="1"/>
    <n v="34.03"/>
    <x v="341"/>
    <s v="Ocupada"/>
    <n v="406"/>
    <x v="0"/>
    <s v="Plato_3, Plato_8, Plato_1"/>
    <n v="155"/>
    <n v="189.03"/>
    <d v="1899-12-30T01:57:00"/>
    <d v="1899-12-30T00:26:00"/>
    <x v="0"/>
  </r>
  <r>
    <n v="4"/>
    <s v="Cliente_315"/>
    <n v="1"/>
    <x v="334"/>
    <d v="2023-04-05T04:51:00"/>
    <d v="1899-12-30T02:38:00"/>
    <x v="4"/>
    <x v="4"/>
    <x v="1"/>
    <x v="0"/>
    <n v="22.98"/>
    <x v="342"/>
    <s v="Reservada"/>
    <n v="407"/>
    <x v="8"/>
    <s v="Plato_3, Plato_8"/>
    <n v="95"/>
    <n v="117.98"/>
    <d v="1899-12-30T00:50:00"/>
    <d v="1899-12-30T01:48:00"/>
    <x v="0"/>
  </r>
  <r>
    <n v="17"/>
    <s v="Cliente_195"/>
    <n v="3"/>
    <x v="335"/>
    <d v="2023-04-05T04:05:00"/>
    <d v="1899-12-30T03:24:00"/>
    <x v="4"/>
    <x v="2"/>
    <x v="0"/>
    <x v="2"/>
    <n v="10.14"/>
    <x v="343"/>
    <s v="Ocupada"/>
    <n v="408"/>
    <x v="9"/>
    <s v="Plato_1, Plato_7, Plato_18"/>
    <n v="131"/>
    <n v="141.13999999999999"/>
    <d v="1899-12-30T01:46:00"/>
    <d v="1899-12-30T01:38:00"/>
    <x v="0"/>
  </r>
  <r>
    <n v="15"/>
    <s v="Cliente_166"/>
    <n v="5"/>
    <x v="336"/>
    <d v="2023-04-05T03:01:00"/>
    <d v="1899-12-30T01:06:00"/>
    <x v="4"/>
    <x v="1"/>
    <x v="0"/>
    <x v="2"/>
    <n v="48.7"/>
    <x v="8"/>
    <s v="Reservada"/>
    <n v="409"/>
    <x v="9"/>
    <s v="Plato_13, Plato_20, Plato_16, Plato_7"/>
    <n v="203"/>
    <n v="0"/>
    <d v="1899-12-30T02:43:00"/>
    <n v="-6.7361111107230601E-2"/>
    <x v="1"/>
  </r>
  <r>
    <n v="1"/>
    <s v="Cliente_157"/>
    <n v="3"/>
    <x v="337"/>
    <d v="2023-04-05T05:23:00"/>
    <d v="1899-12-30T02:36:00"/>
    <x v="4"/>
    <x v="4"/>
    <x v="2"/>
    <x v="2"/>
    <n v="43.65"/>
    <x v="344"/>
    <s v="Reservada"/>
    <n v="410"/>
    <x v="4"/>
    <s v="Plato_3, Plato_19"/>
    <n v="56"/>
    <n v="99.65"/>
    <d v="1899-12-30T01:31:00"/>
    <d v="1899-12-30T01:05:00"/>
    <x v="0"/>
  </r>
  <r>
    <n v="3"/>
    <s v="Cliente_212"/>
    <n v="3"/>
    <x v="327"/>
    <d v="2023-04-05T05:04:00"/>
    <d v="1899-12-30T03:08:00"/>
    <x v="4"/>
    <x v="1"/>
    <x v="0"/>
    <x v="0"/>
    <n v="21.88"/>
    <x v="345"/>
    <s v="Ocupada"/>
    <n v="411"/>
    <x v="1"/>
    <s v="Plato_20, Plato_4, Plato_6"/>
    <n v="219"/>
    <n v="240.88"/>
    <d v="1899-12-30T01:18:00"/>
    <d v="1899-12-30T01:50:00"/>
    <x v="0"/>
  </r>
  <r>
    <n v="11"/>
    <s v="Cliente_912"/>
    <n v="4"/>
    <x v="338"/>
    <d v="2023-04-05T02:03:00"/>
    <d v="1899-12-30T01:56:00"/>
    <x v="4"/>
    <x v="3"/>
    <x v="2"/>
    <x v="2"/>
    <n v="12.94"/>
    <x v="346"/>
    <s v="Ocupada"/>
    <n v="412"/>
    <x v="4"/>
    <s v="Plato_17"/>
    <n v="93"/>
    <n v="105.94"/>
    <d v="1899-12-30T00:57:00"/>
    <d v="1899-12-30T00:59:00"/>
    <x v="0"/>
  </r>
  <r>
    <n v="13"/>
    <s v="Cliente_736"/>
    <n v="3"/>
    <x v="339"/>
    <d v="2023-04-05T04:58:00"/>
    <d v="1899-12-30T02:37:00"/>
    <x v="4"/>
    <x v="4"/>
    <x v="2"/>
    <x v="2"/>
    <n v="23.01"/>
    <x v="281"/>
    <s v="Ocupada"/>
    <n v="413"/>
    <x v="10"/>
    <s v="Plato_8"/>
    <n v="35"/>
    <n v="58.010000000000005"/>
    <d v="1899-12-30T00:12:00"/>
    <d v="1899-12-30T02:25:00"/>
    <x v="0"/>
  </r>
  <r>
    <n v="14"/>
    <s v="Cliente_328"/>
    <n v="6"/>
    <x v="340"/>
    <d v="2023-04-05T07:12:00"/>
    <d v="1899-12-30T03:29:00"/>
    <x v="4"/>
    <x v="3"/>
    <x v="1"/>
    <x v="2"/>
    <n v="13.17"/>
    <x v="347"/>
    <s v="Reservada"/>
    <n v="414"/>
    <x v="0"/>
    <s v="Plato_11"/>
    <n v="33"/>
    <n v="46.17"/>
    <d v="1899-12-30T00:38:00"/>
    <d v="1899-12-30T02:51:00"/>
    <x v="0"/>
  </r>
  <r>
    <n v="14"/>
    <s v="Cliente_919"/>
    <n v="4"/>
    <x v="341"/>
    <d v="2023-04-05T04:35:00"/>
    <d v="1899-12-30T04:11:00"/>
    <x v="4"/>
    <x v="4"/>
    <x v="2"/>
    <x v="2"/>
    <n v="20.51"/>
    <x v="348"/>
    <s v="Ocupada"/>
    <n v="415"/>
    <x v="2"/>
    <s v="Plato_6, Plato_18, Plato_19"/>
    <n v="158"/>
    <n v="178.51"/>
    <d v="1899-12-30T01:27:00"/>
    <d v="1899-12-30T02:44:00"/>
    <x v="0"/>
  </r>
  <r>
    <n v="20"/>
    <s v="Cliente_958"/>
    <n v="2"/>
    <x v="342"/>
    <d v="2023-04-05T06:37:00"/>
    <d v="1899-12-30T03:34:00"/>
    <x v="4"/>
    <x v="1"/>
    <x v="2"/>
    <x v="2"/>
    <n v="12.9"/>
    <x v="349"/>
    <s v="Reservada"/>
    <n v="416"/>
    <x v="7"/>
    <s v="Plato_1"/>
    <n v="25"/>
    <n v="37.9"/>
    <d v="1899-12-30T00:09:00"/>
    <d v="1899-12-30T03:25:00"/>
    <x v="0"/>
  </r>
  <r>
    <n v="7"/>
    <s v="Cliente_395"/>
    <n v="2"/>
    <x v="343"/>
    <d v="2023-04-05T04:33:00"/>
    <d v="1899-12-30T01:08:00"/>
    <x v="4"/>
    <x v="2"/>
    <x v="2"/>
    <x v="2"/>
    <n v="35.08"/>
    <x v="8"/>
    <s v="Libre"/>
    <n v="417"/>
    <x v="5"/>
    <s v="Plato_9, Plato_20, Plato_12, Plato_6"/>
    <n v="142"/>
    <n v="0"/>
    <d v="1899-12-30T01:30:00"/>
    <n v="-1.5277777776645962E-2"/>
    <x v="1"/>
  </r>
  <r>
    <n v="17"/>
    <s v="Cliente_287"/>
    <n v="4"/>
    <x v="344"/>
    <d v="2023-04-05T03:31:00"/>
    <d v="1899-12-30T02:39:00"/>
    <x v="4"/>
    <x v="0"/>
    <x v="2"/>
    <x v="2"/>
    <n v="35.51"/>
    <x v="350"/>
    <s v="Reservada"/>
    <n v="418"/>
    <x v="0"/>
    <s v="Plato_1, Plato_17"/>
    <n v="118"/>
    <n v="153.51"/>
    <d v="1899-12-30T01:40:00"/>
    <d v="1899-12-30T00:59:00"/>
    <x v="0"/>
  </r>
  <r>
    <n v="11"/>
    <s v="Cliente_479"/>
    <n v="4"/>
    <x v="345"/>
    <d v="2023-04-05T05:43:00"/>
    <d v="1899-12-30T02:44:00"/>
    <x v="4"/>
    <x v="3"/>
    <x v="0"/>
    <x v="2"/>
    <n v="14.09"/>
    <x v="351"/>
    <s v="Ocupada"/>
    <n v="419"/>
    <x v="10"/>
    <s v="Plato_18, Plato_11"/>
    <n v="67"/>
    <n v="81.09"/>
    <d v="1899-12-30T01:04:00"/>
    <d v="1899-12-30T01:40:00"/>
    <x v="0"/>
  </r>
  <r>
    <n v="18"/>
    <s v="Cliente_33"/>
    <n v="6"/>
    <x v="346"/>
    <d v="2023-04-05T05:29:00"/>
    <d v="1899-12-30T03:26:00"/>
    <x v="4"/>
    <x v="2"/>
    <x v="0"/>
    <x v="2"/>
    <n v="31.49"/>
    <x v="61"/>
    <s v="Ocupada"/>
    <n v="420"/>
    <x v="6"/>
    <s v="Plato_18, Plato_3, Plato_1, Plato_15"/>
    <n v="242"/>
    <n v="273.49"/>
    <d v="1899-12-30T01:45:00"/>
    <d v="1899-12-30T01:41:00"/>
    <x v="0"/>
  </r>
  <r>
    <n v="10"/>
    <s v="Cliente_160"/>
    <n v="1"/>
    <x v="322"/>
    <d v="2023-04-05T04:07:00"/>
    <d v="1899-12-30T02:45:00"/>
    <x v="4"/>
    <x v="1"/>
    <x v="0"/>
    <x v="2"/>
    <n v="17.57"/>
    <x v="352"/>
    <s v="Ocupada"/>
    <n v="421"/>
    <x v="9"/>
    <s v="Plato_17, Plato_4"/>
    <n v="85"/>
    <n v="102.57"/>
    <d v="1899-12-30T01:11:00"/>
    <d v="1899-12-30T01:34:00"/>
    <x v="0"/>
  </r>
  <r>
    <n v="12"/>
    <s v="Cliente_109"/>
    <n v="6"/>
    <x v="347"/>
    <d v="2023-04-05T03:09:00"/>
    <d v="1899-12-30T02:33:00"/>
    <x v="4"/>
    <x v="2"/>
    <x v="0"/>
    <x v="2"/>
    <n v="39.72"/>
    <x v="353"/>
    <s v="Reservada"/>
    <n v="422"/>
    <x v="0"/>
    <s v="Plato_10, Plato_19"/>
    <n v="88"/>
    <n v="127.72"/>
    <d v="1899-12-30T00:34:00"/>
    <d v="1899-12-30T01:59:00"/>
    <x v="0"/>
  </r>
  <r>
    <n v="4"/>
    <s v="Cliente_151"/>
    <n v="2"/>
    <x v="348"/>
    <d v="2023-04-05T04:57:00"/>
    <d v="1899-12-30T02:23:00"/>
    <x v="4"/>
    <x v="1"/>
    <x v="0"/>
    <x v="1"/>
    <n v="34.130000000000003"/>
    <x v="354"/>
    <s v="Libre"/>
    <n v="423"/>
    <x v="8"/>
    <s v="Plato_16, Plato_15"/>
    <n v="152"/>
    <n v="186.13"/>
    <d v="1899-12-30T00:31:00"/>
    <d v="1899-12-30T01:52:00"/>
    <x v="0"/>
  </r>
  <r>
    <n v="13"/>
    <s v="Cliente_342"/>
    <n v="3"/>
    <x v="349"/>
    <d v="2023-04-05T03:17:00"/>
    <d v="1899-12-30T02:09:00"/>
    <x v="4"/>
    <x v="2"/>
    <x v="2"/>
    <x v="1"/>
    <n v="11.02"/>
    <x v="355"/>
    <s v="Reservada"/>
    <n v="424"/>
    <x v="1"/>
    <s v="Plato_5, Plato_6"/>
    <n v="147"/>
    <n v="158.02000000000001"/>
    <d v="1899-12-30T01:28:00"/>
    <d v="1899-12-30T00:41:00"/>
    <x v="0"/>
  </r>
  <r>
    <n v="18"/>
    <s v="Cliente_332"/>
    <n v="3"/>
    <x v="350"/>
    <d v="2023-04-05T03:45:00"/>
    <d v="1899-12-30T02:21:00"/>
    <x v="4"/>
    <x v="2"/>
    <x v="0"/>
    <x v="2"/>
    <n v="49.43"/>
    <x v="356"/>
    <s v="Reservada"/>
    <n v="425"/>
    <x v="4"/>
    <s v="Plato_12"/>
    <n v="19"/>
    <n v="68.430000000000007"/>
    <d v="1899-12-30T00:28:00"/>
    <d v="1899-12-30T01:53:00"/>
    <x v="0"/>
  </r>
  <r>
    <n v="5"/>
    <s v="Cliente_689"/>
    <n v="2"/>
    <x v="351"/>
    <d v="2023-04-05T05:02:00"/>
    <d v="1899-12-30T01:51:00"/>
    <x v="4"/>
    <x v="4"/>
    <x v="0"/>
    <x v="2"/>
    <n v="47.8"/>
    <x v="8"/>
    <s v="Reservada"/>
    <n v="426"/>
    <x v="2"/>
    <s v="Plato_11, Plato_16, Plato_1, Plato_19"/>
    <n v="247"/>
    <n v="0"/>
    <d v="1899-12-30T01:56:00"/>
    <n v="-3.4722222256176605E-3"/>
    <x v="1"/>
  </r>
  <r>
    <n v="2"/>
    <s v="Cliente_953"/>
    <n v="4"/>
    <x v="348"/>
    <d v="2023-04-05T03:43:00"/>
    <d v="1899-12-30T01:09:00"/>
    <x v="4"/>
    <x v="2"/>
    <x v="0"/>
    <x v="1"/>
    <n v="43.74"/>
    <x v="8"/>
    <s v="Libre"/>
    <n v="427"/>
    <x v="6"/>
    <s v="Plato_1, Plato_8, Plato_14, Plato_12"/>
    <n v="206"/>
    <n v="0"/>
    <d v="1899-12-30T02:46:00"/>
    <n v="-6.7361111107715657E-2"/>
    <x v="1"/>
  </r>
  <r>
    <n v="7"/>
    <s v="Cliente_518"/>
    <n v="5"/>
    <x v="352"/>
    <d v="2023-04-05T06:03:00"/>
    <d v="1899-12-30T02:45:00"/>
    <x v="4"/>
    <x v="4"/>
    <x v="1"/>
    <x v="2"/>
    <n v="15.6"/>
    <x v="8"/>
    <s v="Reservada"/>
    <n v="428"/>
    <x v="8"/>
    <s v="Plato_20, Plato_14, Plato_1, Plato_17"/>
    <n v="175"/>
    <n v="0"/>
    <d v="1899-12-30T02:59:00"/>
    <n v="-9.7222222197969055E-3"/>
    <x v="1"/>
  </r>
  <r>
    <n v="8"/>
    <s v="Cliente_348"/>
    <n v="1"/>
    <x v="353"/>
    <d v="2023-04-05T03:46:00"/>
    <d v="1899-12-30T03:36:00"/>
    <x v="4"/>
    <x v="4"/>
    <x v="0"/>
    <x v="2"/>
    <n v="10.95"/>
    <x v="357"/>
    <s v="Reservada"/>
    <n v="429"/>
    <x v="2"/>
    <s v="Plato_10"/>
    <n v="78"/>
    <n v="88.95"/>
    <d v="1899-12-30T00:27:00"/>
    <d v="1899-12-30T03:09:00"/>
    <x v="0"/>
  </r>
  <r>
    <n v="7"/>
    <s v="Cliente_259"/>
    <n v="3"/>
    <x v="354"/>
    <d v="2023-04-05T03:59:00"/>
    <d v="1899-12-30T01:38:00"/>
    <x v="4"/>
    <x v="4"/>
    <x v="0"/>
    <x v="0"/>
    <n v="42.09"/>
    <x v="358"/>
    <s v="Reservada"/>
    <n v="430"/>
    <x v="5"/>
    <s v="Plato_1"/>
    <n v="25"/>
    <n v="67.09"/>
    <d v="1899-12-30T00:49:00"/>
    <d v="1899-12-30T00:49:00"/>
    <x v="0"/>
  </r>
  <r>
    <n v="15"/>
    <s v="Cliente_243"/>
    <n v="5"/>
    <x v="355"/>
    <d v="2023-04-05T07:25:00"/>
    <d v="1899-12-30T03:52:00"/>
    <x v="4"/>
    <x v="3"/>
    <x v="0"/>
    <x v="2"/>
    <n v="39.82"/>
    <x v="359"/>
    <s v="Libre"/>
    <n v="431"/>
    <x v="10"/>
    <s v="Plato_2"/>
    <n v="60"/>
    <n v="99.82"/>
    <d v="1899-12-30T00:20:00"/>
    <d v="1899-12-30T03:32:00"/>
    <x v="0"/>
  </r>
  <r>
    <n v="10"/>
    <s v="Cliente_869"/>
    <n v="2"/>
    <x v="356"/>
    <d v="2023-04-05T05:54:00"/>
    <d v="1899-12-30T02:23:00"/>
    <x v="4"/>
    <x v="4"/>
    <x v="2"/>
    <x v="2"/>
    <n v="18.71"/>
    <x v="360"/>
    <s v="Libre"/>
    <n v="432"/>
    <x v="1"/>
    <s v="Plato_3, Plato_13, Plato_16"/>
    <n v="109"/>
    <n v="127.71000000000001"/>
    <d v="1899-12-30T01:14:00"/>
    <d v="1899-12-30T01:09:00"/>
    <x v="0"/>
  </r>
  <r>
    <n v="10"/>
    <s v="Cliente_306"/>
    <n v="4"/>
    <x v="357"/>
    <d v="2023-04-05T03:09:00"/>
    <d v="1899-12-30T01:55:00"/>
    <x v="4"/>
    <x v="4"/>
    <x v="0"/>
    <x v="2"/>
    <n v="45.77"/>
    <x v="361"/>
    <s v="Reservada"/>
    <n v="433"/>
    <x v="6"/>
    <s v="Plato_2, Plato_7"/>
    <n v="102"/>
    <n v="147.77000000000001"/>
    <d v="1899-12-30T01:14:00"/>
    <d v="1899-12-30T00:41:00"/>
    <x v="0"/>
  </r>
  <r>
    <n v="15"/>
    <s v="Cliente_842"/>
    <n v="4"/>
    <x v="358"/>
    <d v="2023-04-05T03:55:00"/>
    <d v="1899-12-30T03:40:00"/>
    <x v="4"/>
    <x v="4"/>
    <x v="0"/>
    <x v="2"/>
    <n v="37.15"/>
    <x v="362"/>
    <s v="Reservada"/>
    <n v="434"/>
    <x v="6"/>
    <s v="Plato_10, Plato_5"/>
    <n v="96"/>
    <n v="133.15"/>
    <d v="1899-12-30T00:58:00"/>
    <d v="1899-12-30T02:42:00"/>
    <x v="0"/>
  </r>
  <r>
    <n v="17"/>
    <s v="Cliente_349"/>
    <n v="6"/>
    <x v="359"/>
    <d v="2023-04-05T06:01:00"/>
    <d v="1899-12-30T02:23:00"/>
    <x v="4"/>
    <x v="3"/>
    <x v="0"/>
    <x v="2"/>
    <n v="30.48"/>
    <x v="363"/>
    <s v="Ocupada"/>
    <n v="435"/>
    <x v="0"/>
    <s v="Plato_10, Plato_13, Plato_2"/>
    <n v="154"/>
    <n v="184.48"/>
    <d v="1899-12-30T01:51:00"/>
    <d v="1899-12-30T00:32:00"/>
    <x v="0"/>
  </r>
  <r>
    <n v="10"/>
    <s v="Cliente_316"/>
    <n v="3"/>
    <x v="360"/>
    <d v="2023-04-05T04:04:00"/>
    <d v="1899-12-30T04:07:00"/>
    <x v="4"/>
    <x v="3"/>
    <x v="0"/>
    <x v="2"/>
    <n v="10.14"/>
    <x v="343"/>
    <s v="Ocupada"/>
    <n v="436"/>
    <x v="2"/>
    <s v="Plato_16"/>
    <n v="56"/>
    <n v="66.14"/>
    <d v="1899-12-30T00:45:00"/>
    <d v="1899-12-30T03:22:00"/>
    <x v="0"/>
  </r>
  <r>
    <n v="16"/>
    <s v="Cliente_600"/>
    <n v="6"/>
    <x v="361"/>
    <d v="2023-04-05T05:25:00"/>
    <d v="1899-12-30T02:23:00"/>
    <x v="4"/>
    <x v="0"/>
    <x v="0"/>
    <x v="2"/>
    <n v="12.56"/>
    <x v="364"/>
    <s v="Reservada"/>
    <n v="437"/>
    <x v="3"/>
    <s v="Plato_8"/>
    <n v="70"/>
    <n v="82.56"/>
    <d v="1899-12-30T00:51:00"/>
    <d v="1899-12-30T01:32:00"/>
    <x v="0"/>
  </r>
  <r>
    <n v="2"/>
    <s v="Cliente_732"/>
    <n v="1"/>
    <x v="362"/>
    <d v="2023-04-05T07:33:00"/>
    <d v="1899-12-30T03:35:00"/>
    <x v="4"/>
    <x v="1"/>
    <x v="0"/>
    <x v="2"/>
    <n v="19.3"/>
    <x v="365"/>
    <s v="Libre"/>
    <n v="438"/>
    <x v="10"/>
    <s v="Plato_11"/>
    <n v="33"/>
    <n v="52.3"/>
    <d v="1899-12-30T00:51:00"/>
    <d v="1899-12-30T02:44:00"/>
    <x v="0"/>
  </r>
  <r>
    <n v="15"/>
    <s v="Cliente_807"/>
    <n v="1"/>
    <x v="363"/>
    <d v="2023-04-05T01:23:00"/>
    <d v="1899-12-30T01:23:00"/>
    <x v="4"/>
    <x v="0"/>
    <x v="2"/>
    <x v="2"/>
    <n v="25.56"/>
    <x v="366"/>
    <s v="Libre"/>
    <n v="439"/>
    <x v="6"/>
    <s v="Plato_11, Plato_10"/>
    <n v="177"/>
    <n v="202.56"/>
    <d v="1899-12-30T01:04:00"/>
    <d v="1899-12-30T00:19:00"/>
    <x v="0"/>
  </r>
  <r>
    <n v="13"/>
    <s v="Cliente_900"/>
    <n v="1"/>
    <x v="364"/>
    <d v="2023-04-05T05:48:00"/>
    <d v="1899-12-30T04:04:00"/>
    <x v="4"/>
    <x v="2"/>
    <x v="0"/>
    <x v="2"/>
    <n v="38.85"/>
    <x v="367"/>
    <s v="Ocupada"/>
    <n v="440"/>
    <x v="10"/>
    <s v="Plato_14, Plato_12"/>
    <n v="84"/>
    <n v="122.85"/>
    <d v="1899-12-30T00:45:00"/>
    <d v="1899-12-30T03:19:00"/>
    <x v="0"/>
  </r>
  <r>
    <n v="13"/>
    <s v="Cliente_143"/>
    <n v="6"/>
    <x v="365"/>
    <d v="2023-04-05T03:23:00"/>
    <d v="1899-12-30T02:34:00"/>
    <x v="4"/>
    <x v="2"/>
    <x v="0"/>
    <x v="1"/>
    <n v="23.31"/>
    <x v="368"/>
    <s v="Ocupada"/>
    <n v="441"/>
    <x v="0"/>
    <s v="Plato_8, Plato_10"/>
    <n v="183"/>
    <n v="206.31"/>
    <d v="1899-12-30T01:30:00"/>
    <d v="1899-12-30T01:04:00"/>
    <x v="0"/>
  </r>
  <r>
    <n v="15"/>
    <s v="Cliente_405"/>
    <n v="3"/>
    <x v="366"/>
    <d v="2023-04-05T03:18:00"/>
    <d v="1899-12-30T01:29:00"/>
    <x v="4"/>
    <x v="4"/>
    <x v="2"/>
    <x v="2"/>
    <n v="21.07"/>
    <x v="8"/>
    <s v="Ocupada"/>
    <n v="442"/>
    <x v="7"/>
    <s v="Plato_18, Plato_1, Plato_19"/>
    <n v="235"/>
    <n v="0"/>
    <d v="1899-12-30T02:11:00"/>
    <n v="-2.9166666666504977E-2"/>
    <x v="1"/>
  </r>
  <r>
    <n v="4"/>
    <s v="Cliente_332"/>
    <n v="2"/>
    <x v="367"/>
    <d v="2023-04-05T03:14:00"/>
    <d v="1899-12-30T01:59:00"/>
    <x v="4"/>
    <x v="2"/>
    <x v="0"/>
    <x v="0"/>
    <n v="14.48"/>
    <x v="8"/>
    <s v="Libre"/>
    <n v="443"/>
    <x v="5"/>
    <s v="Plato_14, Plato_15, Plato_10, Plato_16"/>
    <n v="217"/>
    <n v="0"/>
    <d v="1899-12-30T02:35:00"/>
    <n v="-2.4999999999838304E-2"/>
    <x v="1"/>
  </r>
  <r>
    <n v="8"/>
    <s v="Cliente_894"/>
    <n v="5"/>
    <x v="368"/>
    <d v="2023-04-05T06:08:00"/>
    <d v="1899-12-30T02:45:00"/>
    <x v="4"/>
    <x v="1"/>
    <x v="0"/>
    <x v="2"/>
    <n v="25.26"/>
    <x v="369"/>
    <s v="Libre"/>
    <n v="444"/>
    <x v="10"/>
    <s v="Plato_14, Plato_7"/>
    <n v="95"/>
    <n v="120.26"/>
    <d v="1899-12-30T01:21:00"/>
    <d v="1899-12-30T01:24:00"/>
    <x v="0"/>
  </r>
  <r>
    <n v="6"/>
    <s v="Cliente_473"/>
    <n v="5"/>
    <x v="369"/>
    <d v="2023-04-05T03:09:00"/>
    <d v="1899-12-30T02:08:00"/>
    <x v="4"/>
    <x v="1"/>
    <x v="1"/>
    <x v="2"/>
    <n v="14.28"/>
    <x v="370"/>
    <s v="Libre"/>
    <n v="445"/>
    <x v="3"/>
    <s v="Plato_6"/>
    <n v="81"/>
    <n v="95.28"/>
    <d v="1899-12-30T00:26:00"/>
    <d v="1899-12-30T01:42:00"/>
    <x v="0"/>
  </r>
  <r>
    <n v="12"/>
    <s v="Cliente_606"/>
    <n v="2"/>
    <x v="326"/>
    <d v="2023-04-05T06:13:00"/>
    <d v="1899-12-30T03:25:00"/>
    <x v="4"/>
    <x v="1"/>
    <x v="0"/>
    <x v="2"/>
    <n v="35.24"/>
    <x v="371"/>
    <s v="Libre"/>
    <n v="446"/>
    <x v="8"/>
    <s v="Plato_13"/>
    <n v="21"/>
    <n v="56.24"/>
    <d v="1899-12-30T00:08:00"/>
    <d v="1899-12-30T03:17:00"/>
    <x v="0"/>
  </r>
  <r>
    <n v="8"/>
    <s v="Cliente_404"/>
    <n v="2"/>
    <x v="359"/>
    <d v="2023-04-05T07:24:00"/>
    <d v="1899-12-30T03:31:00"/>
    <x v="4"/>
    <x v="4"/>
    <x v="2"/>
    <x v="2"/>
    <n v="28.68"/>
    <x v="372"/>
    <s v="Libre"/>
    <n v="447"/>
    <x v="0"/>
    <s v="Plato_3, Plato_12, Plato_16"/>
    <n v="181"/>
    <n v="209.68"/>
    <d v="1899-12-30T01:26:00"/>
    <d v="1899-12-30T02:05:00"/>
    <x v="0"/>
  </r>
  <r>
    <n v="4"/>
    <s v="Cliente_216"/>
    <n v="5"/>
    <x v="370"/>
    <d v="2023-04-05T03:35:00"/>
    <d v="1899-12-30T03:43:00"/>
    <x v="4"/>
    <x v="4"/>
    <x v="2"/>
    <x v="2"/>
    <n v="35.68"/>
    <x v="373"/>
    <s v="Ocupada"/>
    <n v="448"/>
    <x v="5"/>
    <s v="Plato_12, Plato_11"/>
    <n v="137"/>
    <n v="172.68"/>
    <d v="1899-12-30T01:06:00"/>
    <d v="1899-12-30T02:37:00"/>
    <x v="0"/>
  </r>
  <r>
    <n v="3"/>
    <s v="Cliente_717"/>
    <n v="3"/>
    <x v="343"/>
    <d v="2023-04-05T05:02:00"/>
    <d v="1899-12-30T01:52:00"/>
    <x v="4"/>
    <x v="0"/>
    <x v="0"/>
    <x v="1"/>
    <n v="42.25"/>
    <x v="374"/>
    <s v="Ocupada"/>
    <n v="449"/>
    <x v="2"/>
    <s v="Plato_15"/>
    <n v="64"/>
    <n v="106.25"/>
    <d v="1899-12-30T00:33:00"/>
    <d v="1899-12-30T01:19:00"/>
    <x v="0"/>
  </r>
  <r>
    <n v="9"/>
    <s v="Cliente_783"/>
    <n v="6"/>
    <x v="328"/>
    <d v="2023-04-05T05:01:00"/>
    <d v="1899-12-30T01:25:00"/>
    <x v="4"/>
    <x v="0"/>
    <x v="0"/>
    <x v="2"/>
    <n v="48.9"/>
    <x v="375"/>
    <s v="Ocupada"/>
    <n v="450"/>
    <x v="6"/>
    <s v="Plato_4, Plato_19"/>
    <n v="72"/>
    <n v="120.9"/>
    <d v="1899-12-30T00:34:00"/>
    <d v="1899-12-30T00:51:00"/>
    <x v="0"/>
  </r>
  <r>
    <n v="3"/>
    <s v="Cliente_240"/>
    <n v="1"/>
    <x v="371"/>
    <d v="2023-04-05T02:26:00"/>
    <d v="1899-12-30T01:09:00"/>
    <x v="4"/>
    <x v="3"/>
    <x v="1"/>
    <x v="2"/>
    <n v="46.37"/>
    <x v="8"/>
    <s v="Libre"/>
    <n v="451"/>
    <x v="6"/>
    <s v="Plato_8, Plato_14, Plato_18"/>
    <n v="92"/>
    <n v="0"/>
    <d v="1899-12-30T01:43:00"/>
    <n v="-2.361111110771566E-2"/>
    <x v="1"/>
  </r>
  <r>
    <n v="9"/>
    <s v="Cliente_589"/>
    <n v="1"/>
    <x v="372"/>
    <d v="2023-04-05T05:19:00"/>
    <d v="1899-12-30T02:26:00"/>
    <x v="4"/>
    <x v="4"/>
    <x v="0"/>
    <x v="2"/>
    <n v="43.48"/>
    <x v="376"/>
    <s v="Reservada"/>
    <n v="452"/>
    <x v="7"/>
    <s v="Plato_17, Plato_5, Plato_13"/>
    <n v="158"/>
    <n v="201.48"/>
    <d v="1899-12-30T02:03:00"/>
    <d v="1899-12-30T00:23:00"/>
    <x v="0"/>
  </r>
  <r>
    <n v="6"/>
    <s v="Cliente_284"/>
    <n v="1"/>
    <x v="373"/>
    <d v="2023-04-05T05:07:00"/>
    <d v="1899-12-30T01:25:00"/>
    <x v="4"/>
    <x v="2"/>
    <x v="1"/>
    <x v="2"/>
    <n v="36.83"/>
    <x v="8"/>
    <s v="Libre"/>
    <n v="453"/>
    <x v="9"/>
    <s v="Plato_18, Plato_15"/>
    <n v="130"/>
    <n v="0"/>
    <d v="1899-12-30T01:40:00"/>
    <n v="-1.0416666670708868E-2"/>
    <x v="1"/>
  </r>
  <r>
    <n v="1"/>
    <s v="Cliente_342"/>
    <n v="3"/>
    <x v="321"/>
    <d v="2023-04-05T04:53:00"/>
    <d v="1899-12-30T01:27:00"/>
    <x v="4"/>
    <x v="1"/>
    <x v="0"/>
    <x v="2"/>
    <n v="39.619999999999997"/>
    <x v="8"/>
    <s v="Libre"/>
    <n v="454"/>
    <x v="1"/>
    <s v="Plato_6, Plato_12, Plato_19, Plato_1"/>
    <n v="233"/>
    <n v="0"/>
    <d v="1899-12-30T02:33:00"/>
    <n v="-4.5833333332848281E-2"/>
    <x v="1"/>
  </r>
  <r>
    <n v="12"/>
    <s v="Cliente_665"/>
    <n v="6"/>
    <x v="362"/>
    <d v="2023-04-05T05:54:00"/>
    <d v="1899-12-30T01:56:00"/>
    <x v="4"/>
    <x v="3"/>
    <x v="1"/>
    <x v="0"/>
    <n v="19.7"/>
    <x v="377"/>
    <s v="Reservada"/>
    <n v="455"/>
    <x v="1"/>
    <s v="Plato_7"/>
    <n v="48"/>
    <n v="67.7"/>
    <d v="1899-12-30T00:11:00"/>
    <d v="1899-12-30T01:45:00"/>
    <x v="0"/>
  </r>
  <r>
    <n v="13"/>
    <s v="Cliente_207"/>
    <n v="6"/>
    <x v="374"/>
    <d v="2023-04-05T05:15:00"/>
    <d v="1899-12-30T03:03:00"/>
    <x v="4"/>
    <x v="4"/>
    <x v="0"/>
    <x v="2"/>
    <n v="21.94"/>
    <x v="378"/>
    <s v="Libre"/>
    <n v="456"/>
    <x v="10"/>
    <s v="Plato_20, Plato_18"/>
    <n v="148"/>
    <n v="169.94"/>
    <d v="1899-12-30T01:11:00"/>
    <d v="1899-12-30T01:52:00"/>
    <x v="0"/>
  </r>
  <r>
    <n v="18"/>
    <s v="Cliente_531"/>
    <n v="6"/>
    <x v="375"/>
    <d v="2023-04-05T07:32:00"/>
    <d v="1899-12-30T03:44:00"/>
    <x v="4"/>
    <x v="2"/>
    <x v="0"/>
    <x v="1"/>
    <n v="17.260000000000002"/>
    <x v="379"/>
    <s v="Reservada"/>
    <n v="457"/>
    <x v="6"/>
    <s v="Plato_11, Plato_12"/>
    <n v="137"/>
    <n v="154.26"/>
    <d v="1899-12-30T00:58:00"/>
    <d v="1899-12-30T02:46:00"/>
    <x v="0"/>
  </r>
  <r>
    <n v="4"/>
    <s v="Cliente_420"/>
    <n v="3"/>
    <x v="329"/>
    <d v="2023-04-05T04:21:00"/>
    <d v="1899-12-30T01:55:00"/>
    <x v="4"/>
    <x v="4"/>
    <x v="0"/>
    <x v="2"/>
    <n v="15.21"/>
    <x v="380"/>
    <s v="Ocupada"/>
    <n v="458"/>
    <x v="6"/>
    <s v="Plato_16, Plato_18, Plato_11, Plato_5"/>
    <n v="268"/>
    <n v="283.20999999999998"/>
    <d v="1899-12-30T01:29:00"/>
    <d v="1899-12-30T00:26:00"/>
    <x v="0"/>
  </r>
  <r>
    <n v="20"/>
    <s v="Cliente_989"/>
    <n v="1"/>
    <x v="376"/>
    <d v="2023-04-05T02:12:00"/>
    <d v="1899-12-30T02:03:00"/>
    <x v="4"/>
    <x v="1"/>
    <x v="0"/>
    <x v="2"/>
    <n v="32.770000000000003"/>
    <x v="381"/>
    <s v="Ocupada"/>
    <n v="459"/>
    <x v="10"/>
    <s v="Plato_16"/>
    <n v="84"/>
    <n v="116.77000000000001"/>
    <d v="1899-12-30T00:30:00"/>
    <d v="1899-12-30T01:33:00"/>
    <x v="0"/>
  </r>
  <r>
    <n v="19"/>
    <s v="Cliente_964"/>
    <n v="6"/>
    <x v="377"/>
    <d v="2023-04-05T06:56:00"/>
    <d v="1899-12-30T03:29:00"/>
    <x v="4"/>
    <x v="4"/>
    <x v="2"/>
    <x v="2"/>
    <n v="49.6"/>
    <x v="382"/>
    <s v="Libre"/>
    <n v="460"/>
    <x v="8"/>
    <s v="Plato_16, Plato_10, Plato_1, Plato_7"/>
    <n v="176"/>
    <n v="225.6"/>
    <d v="1899-12-30T02:04:00"/>
    <d v="1899-12-30T01:25:00"/>
    <x v="0"/>
  </r>
  <r>
    <n v="4"/>
    <s v="Cliente_421"/>
    <n v="3"/>
    <x v="378"/>
    <d v="2023-04-05T05:55:00"/>
    <d v="1899-12-30T03:12:00"/>
    <x v="4"/>
    <x v="3"/>
    <x v="2"/>
    <x v="1"/>
    <n v="21.51"/>
    <x v="383"/>
    <s v="Libre"/>
    <n v="461"/>
    <x v="4"/>
    <s v="Plato_8, Plato_9"/>
    <n v="99"/>
    <n v="120.51"/>
    <d v="1899-12-30T01:06:00"/>
    <d v="1899-12-30T02:06:00"/>
    <x v="0"/>
  </r>
  <r>
    <n v="9"/>
    <s v="Cliente_27"/>
    <n v="2"/>
    <x v="374"/>
    <d v="2023-04-05T04:27:00"/>
    <d v="1899-12-30T02:15:00"/>
    <x v="4"/>
    <x v="2"/>
    <x v="0"/>
    <x v="2"/>
    <n v="21.17"/>
    <x v="384"/>
    <s v="Reservada"/>
    <n v="462"/>
    <x v="0"/>
    <s v="Plato_11"/>
    <n v="99"/>
    <n v="120.17"/>
    <d v="1899-12-30T00:11:00"/>
    <d v="1899-12-30T02:04:00"/>
    <x v="0"/>
  </r>
  <r>
    <n v="7"/>
    <s v="Cliente_194"/>
    <n v="2"/>
    <x v="379"/>
    <d v="2023-04-05T03:13:00"/>
    <d v="1899-12-30T02:35:00"/>
    <x v="4"/>
    <x v="2"/>
    <x v="0"/>
    <x v="0"/>
    <n v="17.07"/>
    <x v="385"/>
    <s v="Ocupada"/>
    <n v="463"/>
    <x v="3"/>
    <s v="Plato_17"/>
    <n v="93"/>
    <n v="110.07"/>
    <d v="1899-12-30T00:14:00"/>
    <d v="1899-12-30T02:21:00"/>
    <x v="0"/>
  </r>
  <r>
    <n v="16"/>
    <s v="Cliente_440"/>
    <n v="1"/>
    <x v="380"/>
    <d v="2023-04-05T04:39:00"/>
    <d v="1899-12-30T03:18:00"/>
    <x v="4"/>
    <x v="4"/>
    <x v="0"/>
    <x v="2"/>
    <n v="48.5"/>
    <x v="184"/>
    <s v="Reservada"/>
    <n v="464"/>
    <x v="9"/>
    <s v="Plato_10, Plato_6, Plato_5"/>
    <n v="154"/>
    <n v="202.5"/>
    <d v="1899-12-30T01:24:00"/>
    <d v="1899-12-30T01:54:00"/>
    <x v="0"/>
  </r>
  <r>
    <n v="4"/>
    <s v="Cliente_876"/>
    <n v="2"/>
    <x v="381"/>
    <d v="2023-04-05T03:38:00"/>
    <d v="1899-12-30T02:42:00"/>
    <x v="4"/>
    <x v="1"/>
    <x v="0"/>
    <x v="2"/>
    <n v="44.9"/>
    <x v="386"/>
    <s v="Ocupada"/>
    <n v="465"/>
    <x v="7"/>
    <s v="Plato_1, Plato_14"/>
    <n v="121"/>
    <n v="165.9"/>
    <d v="1899-12-30T01:00:00"/>
    <d v="1899-12-30T01:42:00"/>
    <x v="0"/>
  </r>
  <r>
    <n v="4"/>
    <s v="Cliente_365"/>
    <n v="1"/>
    <x v="382"/>
    <d v="2023-04-05T04:20:00"/>
    <d v="1899-12-30T02:26:00"/>
    <x v="4"/>
    <x v="1"/>
    <x v="0"/>
    <x v="2"/>
    <n v="26.63"/>
    <x v="387"/>
    <s v="Libre"/>
    <n v="466"/>
    <x v="6"/>
    <s v="Plato_5, Plato_2, Plato_16"/>
    <n v="140"/>
    <n v="166.63"/>
    <d v="1899-12-30T02:25:00"/>
    <d v="1899-12-30T00:01:00"/>
    <x v="0"/>
  </r>
  <r>
    <n v="15"/>
    <s v="Cliente_185"/>
    <n v="3"/>
    <x v="383"/>
    <d v="2023-04-05T04:14:00"/>
    <d v="1899-12-30T01:32:00"/>
    <x v="4"/>
    <x v="1"/>
    <x v="0"/>
    <x v="0"/>
    <n v="42.31"/>
    <x v="388"/>
    <s v="Reservada"/>
    <n v="467"/>
    <x v="4"/>
    <s v="Plato_11, Plato_5"/>
    <n v="143"/>
    <n v="185.31"/>
    <d v="1899-12-30T01:12:00"/>
    <d v="1899-12-30T00:20:00"/>
    <x v="0"/>
  </r>
  <r>
    <n v="14"/>
    <s v="Cliente_558"/>
    <n v="6"/>
    <x v="318"/>
    <d v="2023-04-05T05:45:00"/>
    <d v="1899-12-30T02:46:00"/>
    <x v="4"/>
    <x v="2"/>
    <x v="1"/>
    <x v="2"/>
    <n v="14.28"/>
    <x v="370"/>
    <s v="Reservada"/>
    <n v="468"/>
    <x v="10"/>
    <s v="Plato_12, Plato_3, Plato_16"/>
    <n v="106"/>
    <n v="120.28"/>
    <d v="1899-12-30T01:03:00"/>
    <d v="1899-12-30T01:43:00"/>
    <x v="0"/>
  </r>
  <r>
    <n v="1"/>
    <s v="Cliente_535"/>
    <n v="2"/>
    <x v="384"/>
    <d v="2023-04-05T05:22:00"/>
    <d v="1899-12-30T02:25:00"/>
    <x v="4"/>
    <x v="1"/>
    <x v="2"/>
    <x v="2"/>
    <n v="25.26"/>
    <x v="369"/>
    <s v="Reservada"/>
    <n v="469"/>
    <x v="1"/>
    <s v="Plato_8, Plato_15"/>
    <n v="137"/>
    <n v="162.26"/>
    <d v="1899-12-30T01:06:00"/>
    <d v="1899-12-30T01:19:00"/>
    <x v="0"/>
  </r>
  <r>
    <n v="17"/>
    <s v="Cliente_18"/>
    <n v="3"/>
    <x v="385"/>
    <d v="2023-04-05T04:17:00"/>
    <d v="1899-12-30T02:51:00"/>
    <x v="4"/>
    <x v="4"/>
    <x v="0"/>
    <x v="2"/>
    <n v="47.46"/>
    <x v="389"/>
    <s v="Ocupada"/>
    <n v="470"/>
    <x v="7"/>
    <s v="Plato_7, Plato_4"/>
    <n v="78"/>
    <n v="125.46000000000001"/>
    <d v="1899-12-30T01:12:00"/>
    <d v="1899-12-30T01:39:00"/>
    <x v="0"/>
  </r>
  <r>
    <n v="7"/>
    <s v="Cliente_696"/>
    <n v="6"/>
    <x v="386"/>
    <d v="2023-04-05T05:38:00"/>
    <d v="1899-12-30T02:02:00"/>
    <x v="4"/>
    <x v="4"/>
    <x v="1"/>
    <x v="0"/>
    <n v="28.49"/>
    <x v="390"/>
    <s v="Reservada"/>
    <n v="471"/>
    <x v="4"/>
    <s v="Plato_8"/>
    <n v="105"/>
    <n v="133.49"/>
    <d v="1899-12-30T00:57:00"/>
    <d v="1899-12-30T01:05:00"/>
    <x v="0"/>
  </r>
  <r>
    <n v="20"/>
    <s v="Cliente_704"/>
    <n v="2"/>
    <x v="387"/>
    <d v="2023-04-05T06:52:00"/>
    <d v="1899-12-30T03:10:00"/>
    <x v="4"/>
    <x v="2"/>
    <x v="0"/>
    <x v="1"/>
    <n v="36.79"/>
    <x v="391"/>
    <s v="Ocupada"/>
    <n v="472"/>
    <x v="7"/>
    <s v="Plato_8, Plato_5"/>
    <n v="114"/>
    <n v="150.79"/>
    <d v="1899-12-30T01:13:00"/>
    <d v="1899-12-30T01:57:00"/>
    <x v="0"/>
  </r>
  <r>
    <n v="13"/>
    <s v="Cliente_720"/>
    <n v="4"/>
    <x v="388"/>
    <d v="2023-04-06T07:04:00"/>
    <d v="1899-12-30T03:43:00"/>
    <x v="5"/>
    <x v="2"/>
    <x v="0"/>
    <x v="0"/>
    <n v="15.63"/>
    <x v="392"/>
    <s v="Ocupada"/>
    <n v="473"/>
    <x v="3"/>
    <s v="Plato_5, Plato_8"/>
    <n v="79"/>
    <n v="94.63"/>
    <d v="1899-12-30T01:01:00"/>
    <d v="1899-12-30T02:42:00"/>
    <x v="0"/>
  </r>
  <r>
    <n v="2"/>
    <s v="Cliente_624"/>
    <n v="6"/>
    <x v="389"/>
    <d v="2023-04-06T03:32:00"/>
    <d v="1899-12-30T01:40:00"/>
    <x v="5"/>
    <x v="4"/>
    <x v="0"/>
    <x v="2"/>
    <n v="21.66"/>
    <x v="8"/>
    <s v="Libre"/>
    <n v="474"/>
    <x v="4"/>
    <s v="Plato_18, Plato_9, Plato_17, Plato_16"/>
    <n v="178"/>
    <n v="0"/>
    <d v="1899-12-30T02:41:00"/>
    <n v="-4.2361111110302663E-2"/>
    <x v="1"/>
  </r>
  <r>
    <n v="18"/>
    <s v="Cliente_289"/>
    <n v="4"/>
    <x v="390"/>
    <d v="2023-04-06T05:50:00"/>
    <d v="1899-12-30T02:48:00"/>
    <x v="5"/>
    <x v="3"/>
    <x v="2"/>
    <x v="0"/>
    <n v="19.55"/>
    <x v="393"/>
    <s v="Ocupada"/>
    <n v="475"/>
    <x v="3"/>
    <s v="Plato_7, Plato_18"/>
    <n v="174"/>
    <n v="193.55"/>
    <d v="1899-12-30T00:35:00"/>
    <d v="1899-12-30T02:13:00"/>
    <x v="0"/>
  </r>
  <r>
    <n v="13"/>
    <s v="Cliente_434"/>
    <n v="2"/>
    <x v="391"/>
    <d v="2023-04-06T01:47:00"/>
    <d v="1899-12-30T01:59:00"/>
    <x v="5"/>
    <x v="0"/>
    <x v="1"/>
    <x v="0"/>
    <n v="43.53"/>
    <x v="394"/>
    <s v="Ocupada"/>
    <n v="476"/>
    <x v="3"/>
    <s v="Plato_7, Plato_18, Plato_15, Plato_20"/>
    <n v="218"/>
    <n v="261.52999999999997"/>
    <d v="1899-12-30T01:55:00"/>
    <d v="1899-12-30T00:04:00"/>
    <x v="0"/>
  </r>
  <r>
    <n v="8"/>
    <s v="Cliente_149"/>
    <n v="6"/>
    <x v="392"/>
    <d v="2023-04-06T02:58:00"/>
    <d v="1899-12-30T01:19:00"/>
    <x v="5"/>
    <x v="4"/>
    <x v="1"/>
    <x v="2"/>
    <n v="33.85"/>
    <x v="8"/>
    <s v="Reservada"/>
    <n v="477"/>
    <x v="1"/>
    <s v="Plato_18, Plato_14, Plato_7, Plato_13"/>
    <n v="204"/>
    <n v="0"/>
    <d v="1899-12-30T01:55:00"/>
    <n v="-2.4999999995796107E-2"/>
    <x v="1"/>
  </r>
  <r>
    <n v="7"/>
    <s v="Cliente_29"/>
    <n v="5"/>
    <x v="393"/>
    <d v="2023-04-06T03:28:00"/>
    <d v="1899-12-30T03:42:00"/>
    <x v="5"/>
    <x v="1"/>
    <x v="0"/>
    <x v="1"/>
    <n v="32.78"/>
    <x v="395"/>
    <s v="Ocupada"/>
    <n v="478"/>
    <x v="6"/>
    <s v="Plato_2, Plato_9"/>
    <n v="118"/>
    <n v="150.78"/>
    <d v="1899-12-30T01:30:00"/>
    <d v="1899-12-30T02:12:00"/>
    <x v="0"/>
  </r>
  <r>
    <n v="1"/>
    <s v="Cliente_708"/>
    <n v="3"/>
    <x v="394"/>
    <d v="2023-04-06T04:30:00"/>
    <d v="1899-12-30T03:48:00"/>
    <x v="5"/>
    <x v="0"/>
    <x v="0"/>
    <x v="0"/>
    <n v="39.58"/>
    <x v="396"/>
    <s v="Reservada"/>
    <n v="479"/>
    <x v="10"/>
    <s v="Plato_4, Plato_18"/>
    <n v="52"/>
    <n v="91.58"/>
    <d v="1899-12-30T01:23:00"/>
    <d v="1899-12-30T02:25:00"/>
    <x v="0"/>
  </r>
  <r>
    <n v="1"/>
    <s v="Cliente_125"/>
    <n v="5"/>
    <x v="395"/>
    <d v="2023-04-06T07:19:00"/>
    <d v="1899-12-30T03:53:00"/>
    <x v="5"/>
    <x v="3"/>
    <x v="1"/>
    <x v="1"/>
    <n v="18.63"/>
    <x v="397"/>
    <s v="Reservada"/>
    <n v="480"/>
    <x v="7"/>
    <s v="Plato_8, Plato_6"/>
    <n v="159"/>
    <n v="177.63"/>
    <d v="1899-12-30T01:05:00"/>
    <d v="1899-12-30T02:48:00"/>
    <x v="0"/>
  </r>
  <r>
    <n v="9"/>
    <s v="Cliente_618"/>
    <n v="4"/>
    <x v="396"/>
    <d v="2023-04-06T04:43:00"/>
    <d v="1899-12-30T02:46:00"/>
    <x v="5"/>
    <x v="1"/>
    <x v="0"/>
    <x v="2"/>
    <n v="42.02"/>
    <x v="398"/>
    <s v="Reservada"/>
    <n v="481"/>
    <x v="4"/>
    <s v="Plato_10"/>
    <n v="52"/>
    <n v="94.02000000000001"/>
    <d v="1899-12-30T00:58:00"/>
    <d v="1899-12-30T01:48:00"/>
    <x v="0"/>
  </r>
  <r>
    <n v="9"/>
    <s v="Cliente_115"/>
    <n v="4"/>
    <x v="397"/>
    <d v="2023-04-06T02:59:00"/>
    <d v="1899-12-30T02:18:00"/>
    <x v="5"/>
    <x v="0"/>
    <x v="1"/>
    <x v="2"/>
    <n v="18.84"/>
    <x v="399"/>
    <s v="Libre"/>
    <n v="482"/>
    <x v="1"/>
    <s v="Plato_13"/>
    <n v="63"/>
    <n v="81.84"/>
    <d v="1899-12-30T00:21:00"/>
    <d v="1899-12-30T01:57:00"/>
    <x v="0"/>
  </r>
  <r>
    <n v="2"/>
    <s v="Cliente_527"/>
    <n v="4"/>
    <x v="398"/>
    <d v="2023-04-06T07:01:00"/>
    <d v="1899-12-30T03:11:00"/>
    <x v="5"/>
    <x v="1"/>
    <x v="0"/>
    <x v="2"/>
    <n v="12.74"/>
    <x v="400"/>
    <s v="Reservada"/>
    <n v="483"/>
    <x v="8"/>
    <s v="Plato_6"/>
    <n v="81"/>
    <n v="93.74"/>
    <d v="1899-12-30T00:53:00"/>
    <d v="1899-12-30T02:18:00"/>
    <x v="0"/>
  </r>
  <r>
    <n v="18"/>
    <s v="Cliente_71"/>
    <n v="2"/>
    <x v="399"/>
    <d v="2023-04-06T04:31:00"/>
    <d v="1899-12-30T02:58:00"/>
    <x v="5"/>
    <x v="4"/>
    <x v="0"/>
    <x v="2"/>
    <n v="22.76"/>
    <x v="401"/>
    <s v="Libre"/>
    <n v="484"/>
    <x v="9"/>
    <s v="Plato_1"/>
    <n v="75"/>
    <n v="97.76"/>
    <d v="1899-12-30T00:34:00"/>
    <d v="1899-12-30T02:24:00"/>
    <x v="0"/>
  </r>
  <r>
    <n v="6"/>
    <s v="Cliente_524"/>
    <n v="5"/>
    <x v="400"/>
    <d v="2023-04-06T02:52:00"/>
    <d v="1899-12-30T01:52:00"/>
    <x v="5"/>
    <x v="3"/>
    <x v="2"/>
    <x v="2"/>
    <n v="39.07"/>
    <x v="402"/>
    <s v="Reservada"/>
    <n v="485"/>
    <x v="6"/>
    <s v="Plato_7, Plato_19"/>
    <n v="144"/>
    <n v="183.07"/>
    <d v="1899-12-30T01:19:00"/>
    <d v="1899-12-30T00:33:00"/>
    <x v="0"/>
  </r>
  <r>
    <n v="15"/>
    <s v="Cliente_437"/>
    <n v="3"/>
    <x v="401"/>
    <d v="2023-04-06T06:12:00"/>
    <d v="1899-12-30T03:40:00"/>
    <x v="5"/>
    <x v="1"/>
    <x v="1"/>
    <x v="0"/>
    <n v="12.66"/>
    <x v="403"/>
    <s v="Ocupada"/>
    <n v="486"/>
    <x v="1"/>
    <s v="Plato_19, Plato_3, Plato_18, Plato_7"/>
    <n v="150"/>
    <n v="162.66"/>
    <d v="1899-12-30T00:59:00"/>
    <d v="1899-12-30T02:41:00"/>
    <x v="0"/>
  </r>
  <r>
    <n v="17"/>
    <s v="Cliente_946"/>
    <n v="1"/>
    <x v="402"/>
    <d v="2023-04-06T03:50:00"/>
    <d v="1899-12-30T02:31:00"/>
    <x v="5"/>
    <x v="1"/>
    <x v="0"/>
    <x v="2"/>
    <n v="45.76"/>
    <x v="404"/>
    <s v="Ocupada"/>
    <n v="487"/>
    <x v="3"/>
    <s v="Plato_18, Plato_17, Plato_5"/>
    <n v="152"/>
    <n v="197.76"/>
    <d v="1899-12-30T01:32:00"/>
    <d v="1899-12-30T00:59:00"/>
    <x v="0"/>
  </r>
  <r>
    <n v="10"/>
    <s v="Cliente_719"/>
    <n v="4"/>
    <x v="403"/>
    <d v="2023-04-06T01:58:00"/>
    <d v="1899-12-30T01:58:00"/>
    <x v="5"/>
    <x v="0"/>
    <x v="0"/>
    <x v="0"/>
    <n v="37.380000000000003"/>
    <x v="8"/>
    <s v="Libre"/>
    <n v="488"/>
    <x v="10"/>
    <s v="Plato_4, Plato_14, Plato_17"/>
    <n v="185"/>
    <n v="0"/>
    <d v="1899-12-30T02:04:00"/>
    <n v="-4.1666666687685955E-3"/>
    <x v="1"/>
  </r>
  <r>
    <n v="3"/>
    <s v="Cliente_354"/>
    <n v="1"/>
    <x v="404"/>
    <d v="2023-04-06T05:27:00"/>
    <d v="1899-12-30T02:45:00"/>
    <x v="5"/>
    <x v="0"/>
    <x v="1"/>
    <x v="2"/>
    <n v="22.27"/>
    <x v="405"/>
    <s v="Ocupada"/>
    <n v="489"/>
    <x v="10"/>
    <s v="Plato_20, Plato_14"/>
    <n v="149"/>
    <n v="171.27"/>
    <d v="1899-12-30T00:34:00"/>
    <d v="1899-12-30T02:11:00"/>
    <x v="0"/>
  </r>
  <r>
    <n v="1"/>
    <s v="Cliente_194"/>
    <n v="2"/>
    <x v="405"/>
    <d v="2023-04-06T04:57:00"/>
    <d v="1899-12-30T01:37:00"/>
    <x v="5"/>
    <x v="3"/>
    <x v="0"/>
    <x v="2"/>
    <n v="26.79"/>
    <x v="8"/>
    <s v="Libre"/>
    <n v="490"/>
    <x v="1"/>
    <s v="Plato_10, Plato_15, Plato_18"/>
    <n v="212"/>
    <n v="0"/>
    <d v="1899-12-30T02:11:00"/>
    <n v="-2.3611111109817617E-2"/>
    <x v="1"/>
  </r>
  <r>
    <n v="7"/>
    <s v="Cliente_160"/>
    <n v="4"/>
    <x v="406"/>
    <d v="2023-04-06T02:37:00"/>
    <d v="1899-12-30T02:45:00"/>
    <x v="5"/>
    <x v="4"/>
    <x v="1"/>
    <x v="2"/>
    <n v="34.68"/>
    <x v="3"/>
    <s v="Ocupada"/>
    <n v="491"/>
    <x v="0"/>
    <s v="Plato_9, Plato_2"/>
    <n v="118"/>
    <n v="152.68"/>
    <d v="1899-12-30T00:41:00"/>
    <d v="1899-12-30T02:04:00"/>
    <x v="0"/>
  </r>
  <r>
    <n v="4"/>
    <s v="Cliente_363"/>
    <n v="4"/>
    <x v="407"/>
    <d v="2023-04-06T04:36:00"/>
    <d v="1899-12-30T03:33:00"/>
    <x v="5"/>
    <x v="1"/>
    <x v="0"/>
    <x v="2"/>
    <n v="16.62"/>
    <x v="144"/>
    <s v="Reservada"/>
    <n v="492"/>
    <x v="1"/>
    <s v="Plato_11, Plato_13, Plato_7"/>
    <n v="210"/>
    <n v="226.62"/>
    <d v="1899-12-30T00:49:00"/>
    <d v="1899-12-30T02:44:00"/>
    <x v="0"/>
  </r>
  <r>
    <n v="2"/>
    <s v="Cliente_140"/>
    <n v="2"/>
    <x v="408"/>
    <d v="2023-04-06T01:46:00"/>
    <d v="1899-12-30T01:30:00"/>
    <x v="5"/>
    <x v="3"/>
    <x v="0"/>
    <x v="2"/>
    <n v="32.67"/>
    <x v="406"/>
    <s v="Ocupada"/>
    <n v="493"/>
    <x v="4"/>
    <s v="Plato_4"/>
    <n v="54"/>
    <n v="86.67"/>
    <d v="1899-12-30T00:08:00"/>
    <d v="1899-12-30T01:22:00"/>
    <x v="0"/>
  </r>
  <r>
    <n v="20"/>
    <s v="Cliente_546"/>
    <n v="5"/>
    <x v="409"/>
    <d v="2023-04-06T04:49:00"/>
    <d v="1899-12-30T03:21:00"/>
    <x v="5"/>
    <x v="1"/>
    <x v="1"/>
    <x v="2"/>
    <n v="11.85"/>
    <x v="407"/>
    <s v="Reservada"/>
    <n v="494"/>
    <x v="3"/>
    <s v="Plato_15, Plato_19"/>
    <n v="172"/>
    <n v="183.85"/>
    <d v="1899-12-30T00:31:00"/>
    <d v="1899-12-30T02:50:00"/>
    <x v="0"/>
  </r>
  <r>
    <n v="11"/>
    <s v="Cliente_778"/>
    <n v="6"/>
    <x v="410"/>
    <d v="2023-04-06T06:50:00"/>
    <d v="1899-12-30T03:49:00"/>
    <x v="5"/>
    <x v="2"/>
    <x v="1"/>
    <x v="2"/>
    <n v="33.96"/>
    <x v="408"/>
    <s v="Libre"/>
    <n v="495"/>
    <x v="5"/>
    <s v="Plato_20, Plato_6, Plato_16, Plato_11"/>
    <n v="263"/>
    <n v="296.95999999999998"/>
    <d v="1899-12-30T01:42:00"/>
    <d v="1899-12-30T02:07:00"/>
    <x v="0"/>
  </r>
  <r>
    <n v="1"/>
    <s v="Cliente_402"/>
    <n v="3"/>
    <x v="411"/>
    <d v="2023-04-06T06:22:00"/>
    <d v="1899-12-30T03:48:00"/>
    <x v="5"/>
    <x v="1"/>
    <x v="0"/>
    <x v="2"/>
    <n v="39.42"/>
    <x v="409"/>
    <s v="Reservada"/>
    <n v="496"/>
    <x v="10"/>
    <s v="Plato_11, Plato_18, Plato_12, Plato_17"/>
    <n v="223"/>
    <n v="262.42"/>
    <d v="1899-12-30T02:13:00"/>
    <d v="1899-12-30T01:35:00"/>
    <x v="0"/>
  </r>
  <r>
    <n v="13"/>
    <s v="Cliente_784"/>
    <n v="6"/>
    <x v="412"/>
    <d v="2023-04-06T06:58:00"/>
    <d v="1899-12-30T03:28:00"/>
    <x v="5"/>
    <x v="0"/>
    <x v="0"/>
    <x v="0"/>
    <n v="29.93"/>
    <x v="410"/>
    <s v="Reservada"/>
    <n v="497"/>
    <x v="10"/>
    <s v="Plato_2, Plato_20"/>
    <n v="150"/>
    <n v="179.93"/>
    <d v="1899-12-30T00:38:00"/>
    <d v="1899-12-30T02:50:00"/>
    <x v="0"/>
  </r>
  <r>
    <n v="20"/>
    <s v="Cliente_259"/>
    <n v="3"/>
    <x v="413"/>
    <d v="2023-04-06T03:46:00"/>
    <d v="1899-12-30T03:29:00"/>
    <x v="5"/>
    <x v="0"/>
    <x v="0"/>
    <x v="2"/>
    <n v="21.99"/>
    <x v="411"/>
    <s v="Libre"/>
    <n v="498"/>
    <x v="0"/>
    <s v="Plato_12"/>
    <n v="19"/>
    <n v="40.989999999999995"/>
    <d v="1899-12-30T00:32:00"/>
    <d v="1899-12-30T02:57:00"/>
    <x v="0"/>
  </r>
  <r>
    <n v="5"/>
    <s v="Cliente_919"/>
    <n v="5"/>
    <x v="414"/>
    <d v="2023-04-06T04:28:00"/>
    <d v="1899-12-30T03:07:00"/>
    <x v="5"/>
    <x v="2"/>
    <x v="2"/>
    <x v="0"/>
    <n v="22.69"/>
    <x v="412"/>
    <s v="Reservada"/>
    <n v="499"/>
    <x v="2"/>
    <s v="Plato_10, Plato_2, Plato_1"/>
    <n v="158"/>
    <n v="180.69"/>
    <d v="1899-12-30T02:10:00"/>
    <d v="1899-12-30T00:57:00"/>
    <x v="0"/>
  </r>
  <r>
    <n v="4"/>
    <s v="Cliente_354"/>
    <n v="5"/>
    <x v="415"/>
    <d v="2023-04-06T05:15:00"/>
    <d v="1899-12-30T04:13:00"/>
    <x v="5"/>
    <x v="4"/>
    <x v="1"/>
    <x v="0"/>
    <n v="37.619999999999997"/>
    <x v="413"/>
    <s v="Ocupada"/>
    <n v="500"/>
    <x v="10"/>
    <s v="Plato_6, Plato_5"/>
    <n v="93"/>
    <n v="130.62"/>
    <d v="1899-12-30T00:42:00"/>
    <d v="1899-12-30T03:31:00"/>
    <x v="0"/>
  </r>
  <r>
    <n v="7"/>
    <s v="Cliente_637"/>
    <n v="1"/>
    <x v="416"/>
    <d v="2023-04-06T06:31:00"/>
    <d v="1899-12-30T03:02:00"/>
    <x v="5"/>
    <x v="1"/>
    <x v="2"/>
    <x v="2"/>
    <n v="28.38"/>
    <x v="414"/>
    <s v="Ocupada"/>
    <n v="501"/>
    <x v="5"/>
    <s v="Plato_20, Plato_13, Plato_16"/>
    <n v="138"/>
    <n v="166.38"/>
    <d v="1899-12-30T00:39:00"/>
    <d v="1899-12-30T02:23:00"/>
    <x v="0"/>
  </r>
  <r>
    <n v="5"/>
    <s v="Cliente_759"/>
    <n v="2"/>
    <x v="417"/>
    <d v="2023-04-06T01:57:00"/>
    <d v="1899-12-30T01:12:00"/>
    <x v="5"/>
    <x v="3"/>
    <x v="0"/>
    <x v="2"/>
    <n v="32.9"/>
    <x v="8"/>
    <s v="Reservada"/>
    <n v="502"/>
    <x v="6"/>
    <s v="Plato_5, Plato_4, Plato_11"/>
    <n v="139"/>
    <n v="0"/>
    <d v="1899-12-30T01:13:00"/>
    <n v="-6.9444444153406171E-4"/>
    <x v="1"/>
  </r>
  <r>
    <n v="3"/>
    <s v="Cliente_948"/>
    <n v="1"/>
    <x v="418"/>
    <d v="2023-04-06T04:02:00"/>
    <d v="1899-12-30T01:42:00"/>
    <x v="5"/>
    <x v="0"/>
    <x v="0"/>
    <x v="2"/>
    <n v="35.840000000000003"/>
    <x v="415"/>
    <s v="Reservada"/>
    <n v="503"/>
    <x v="0"/>
    <s v="Plato_20, Plato_12"/>
    <n v="137"/>
    <n v="172.84"/>
    <d v="1899-12-30T01:25:00"/>
    <d v="1899-12-30T00:17:00"/>
    <x v="0"/>
  </r>
  <r>
    <n v="2"/>
    <s v="Cliente_172"/>
    <n v="5"/>
    <x v="419"/>
    <d v="2023-04-06T04:48:00"/>
    <d v="1899-12-30T02:38:00"/>
    <x v="5"/>
    <x v="3"/>
    <x v="2"/>
    <x v="1"/>
    <n v="31.31"/>
    <x v="416"/>
    <s v="Reservada"/>
    <n v="504"/>
    <x v="2"/>
    <s v="Plato_6"/>
    <n v="54"/>
    <n v="85.31"/>
    <d v="1899-12-30T00:19:00"/>
    <d v="1899-12-30T02:19:00"/>
    <x v="0"/>
  </r>
  <r>
    <n v="5"/>
    <s v="Cliente_70"/>
    <n v="1"/>
    <x v="420"/>
    <d v="2023-04-06T06:07:00"/>
    <d v="1899-12-30T03:29:00"/>
    <x v="5"/>
    <x v="2"/>
    <x v="2"/>
    <x v="2"/>
    <n v="25.76"/>
    <x v="417"/>
    <s v="Reservada"/>
    <n v="505"/>
    <x v="1"/>
    <s v="Plato_20, Plato_1"/>
    <n v="155"/>
    <n v="180.76"/>
    <d v="1899-12-30T01:55:00"/>
    <d v="1899-12-30T01:34:00"/>
    <x v="0"/>
  </r>
  <r>
    <n v="18"/>
    <s v="Cliente_835"/>
    <n v="2"/>
    <x v="421"/>
    <d v="2023-04-06T04:02:00"/>
    <d v="1899-12-30T02:16:00"/>
    <x v="5"/>
    <x v="0"/>
    <x v="2"/>
    <x v="2"/>
    <n v="11.65"/>
    <x v="103"/>
    <s v="Ocupada"/>
    <n v="506"/>
    <x v="3"/>
    <s v="Plato_8"/>
    <n v="70"/>
    <n v="81.650000000000006"/>
    <d v="1899-12-30T00:05:00"/>
    <d v="1899-12-30T02:11:00"/>
    <x v="0"/>
  </r>
  <r>
    <n v="18"/>
    <s v="Cliente_989"/>
    <n v="4"/>
    <x v="395"/>
    <d v="2023-04-06T04:30:00"/>
    <d v="1899-12-30T01:04:00"/>
    <x v="5"/>
    <x v="2"/>
    <x v="1"/>
    <x v="2"/>
    <n v="43.42"/>
    <x v="8"/>
    <s v="Libre"/>
    <n v="507"/>
    <x v="6"/>
    <s v="Plato_18, Plato_19"/>
    <n v="210"/>
    <n v="0"/>
    <d v="1899-12-30T01:09:00"/>
    <n v="-3.4722222228689772E-3"/>
    <x v="1"/>
  </r>
  <r>
    <n v="6"/>
    <s v="Cliente_821"/>
    <n v="1"/>
    <x v="422"/>
    <d v="2023-04-06T06:35:00"/>
    <d v="1899-12-30T03:45:00"/>
    <x v="5"/>
    <x v="3"/>
    <x v="0"/>
    <x v="2"/>
    <n v="42.8"/>
    <x v="418"/>
    <s v="Reservada"/>
    <n v="508"/>
    <x v="2"/>
    <s v="Plato_15"/>
    <n v="32"/>
    <n v="74.8"/>
    <d v="1899-12-30T00:34:00"/>
    <d v="1899-12-30T03:11:00"/>
    <x v="0"/>
  </r>
  <r>
    <n v="5"/>
    <s v="Cliente_977"/>
    <n v="3"/>
    <x v="423"/>
    <d v="2023-04-06T06:02:00"/>
    <d v="1899-12-30T03:05:00"/>
    <x v="5"/>
    <x v="1"/>
    <x v="1"/>
    <x v="2"/>
    <n v="16.260000000000002"/>
    <x v="419"/>
    <s v="Ocupada"/>
    <n v="509"/>
    <x v="2"/>
    <s v="Plato_20"/>
    <n v="80"/>
    <n v="96.26"/>
    <d v="1899-12-30T00:47:00"/>
    <d v="1899-12-30T02:18:00"/>
    <x v="0"/>
  </r>
  <r>
    <n v="6"/>
    <s v="Cliente_509"/>
    <n v="4"/>
    <x v="424"/>
    <d v="2023-04-06T04:33:00"/>
    <d v="1899-12-30T01:01:00"/>
    <x v="5"/>
    <x v="4"/>
    <x v="0"/>
    <x v="2"/>
    <n v="14.97"/>
    <x v="420"/>
    <s v="Libre"/>
    <n v="510"/>
    <x v="3"/>
    <s v="Plato_19"/>
    <n v="36"/>
    <n v="50.97"/>
    <d v="1899-12-30T00:48:00"/>
    <d v="1899-12-30T00:13:00"/>
    <x v="0"/>
  </r>
  <r>
    <n v="2"/>
    <s v="Cliente_951"/>
    <n v="1"/>
    <x v="425"/>
    <d v="2023-04-06T03:23:00"/>
    <d v="1899-12-30T01:45:00"/>
    <x v="5"/>
    <x v="1"/>
    <x v="0"/>
    <x v="2"/>
    <n v="35.950000000000003"/>
    <x v="421"/>
    <s v="Libre"/>
    <n v="511"/>
    <x v="10"/>
    <s v="Plato_14, Plato_18"/>
    <n v="137"/>
    <n v="172.95"/>
    <d v="1899-12-30T00:38:00"/>
    <d v="1899-12-30T01:07:00"/>
    <x v="0"/>
  </r>
  <r>
    <n v="2"/>
    <s v="Cliente_285"/>
    <n v="1"/>
    <x v="426"/>
    <d v="2023-04-06T02:26:00"/>
    <d v="1899-12-30T01:22:00"/>
    <x v="5"/>
    <x v="3"/>
    <x v="0"/>
    <x v="2"/>
    <n v="37.369999999999997"/>
    <x v="422"/>
    <s v="Ocupada"/>
    <n v="512"/>
    <x v="0"/>
    <s v="Plato_3, Plato_19"/>
    <n v="128"/>
    <n v="165.37"/>
    <d v="1899-12-30T00:59:00"/>
    <d v="1899-12-30T00:23:00"/>
    <x v="0"/>
  </r>
  <r>
    <n v="8"/>
    <s v="Cliente_873"/>
    <n v="6"/>
    <x v="409"/>
    <d v="2023-04-06T04:51:00"/>
    <d v="1899-12-30T03:38:00"/>
    <x v="5"/>
    <x v="0"/>
    <x v="1"/>
    <x v="2"/>
    <n v="22.74"/>
    <x v="423"/>
    <s v="Ocupada"/>
    <n v="513"/>
    <x v="6"/>
    <s v="Plato_4"/>
    <n v="54"/>
    <n v="76.739999999999995"/>
    <d v="1899-12-30T00:56:00"/>
    <d v="1899-12-30T02:42:00"/>
    <x v="0"/>
  </r>
  <r>
    <n v="18"/>
    <s v="Cliente_819"/>
    <n v="5"/>
    <x v="426"/>
    <d v="2023-04-06T04:36:00"/>
    <d v="1899-12-30T03:17:00"/>
    <x v="5"/>
    <x v="4"/>
    <x v="0"/>
    <x v="2"/>
    <n v="38.840000000000003"/>
    <x v="424"/>
    <s v="Libre"/>
    <n v="514"/>
    <x v="9"/>
    <s v="Plato_10, Plato_12, Plato_3, Plato_15"/>
    <n v="174"/>
    <n v="212.84"/>
    <d v="1899-12-30T01:52:00"/>
    <d v="1899-12-30T01:25:00"/>
    <x v="0"/>
  </r>
  <r>
    <n v="19"/>
    <s v="Cliente_690"/>
    <n v="2"/>
    <x v="427"/>
    <d v="2023-04-06T02:03:00"/>
    <d v="1899-12-30T01:20:00"/>
    <x v="5"/>
    <x v="2"/>
    <x v="0"/>
    <x v="2"/>
    <n v="43.79"/>
    <x v="425"/>
    <s v="Ocupada"/>
    <n v="515"/>
    <x v="9"/>
    <s v="Plato_4"/>
    <n v="18"/>
    <n v="61.79"/>
    <d v="1899-12-30T00:13:00"/>
    <d v="1899-12-30T01:07:00"/>
    <x v="0"/>
  </r>
  <r>
    <n v="7"/>
    <s v="Cliente_334"/>
    <n v="2"/>
    <x v="428"/>
    <d v="2023-04-06T04:59:00"/>
    <d v="1899-12-30T01:04:00"/>
    <x v="5"/>
    <x v="4"/>
    <x v="0"/>
    <x v="2"/>
    <n v="20.85"/>
    <x v="8"/>
    <s v="Reservada"/>
    <n v="516"/>
    <x v="3"/>
    <s v="Plato_12, Plato_14, Plato_3"/>
    <n v="146"/>
    <n v="0"/>
    <d v="1899-12-30T01:37:00"/>
    <n v="-2.2916666667313429E-2"/>
    <x v="1"/>
  </r>
  <r>
    <n v="4"/>
    <s v="Cliente_508"/>
    <n v="5"/>
    <x v="429"/>
    <d v="2023-04-06T05:30:00"/>
    <d v="1899-12-30T03:55:00"/>
    <x v="5"/>
    <x v="4"/>
    <x v="0"/>
    <x v="1"/>
    <n v="23.92"/>
    <x v="426"/>
    <s v="Reservada"/>
    <n v="517"/>
    <x v="8"/>
    <s v="Plato_7, Plato_12, Plato_5"/>
    <n v="103"/>
    <n v="126.92"/>
    <d v="1899-12-30T01:05:00"/>
    <d v="1899-12-30T02:50:00"/>
    <x v="0"/>
  </r>
  <r>
    <n v="5"/>
    <s v="Cliente_830"/>
    <n v="6"/>
    <x v="430"/>
    <d v="2023-04-06T06:02:00"/>
    <d v="1899-12-30T04:09:00"/>
    <x v="5"/>
    <x v="4"/>
    <x v="1"/>
    <x v="2"/>
    <n v="18.48"/>
    <x v="427"/>
    <s v="Ocupada"/>
    <n v="518"/>
    <x v="1"/>
    <s v="Plato_11, Plato_5"/>
    <n v="77"/>
    <n v="95.48"/>
    <d v="1899-12-30T00:53:00"/>
    <d v="1899-12-30T03:16:00"/>
    <x v="0"/>
  </r>
  <r>
    <n v="6"/>
    <s v="Cliente_787"/>
    <n v="2"/>
    <x v="431"/>
    <d v="2023-04-06T03:49:00"/>
    <d v="1899-12-30T03:01:00"/>
    <x v="5"/>
    <x v="3"/>
    <x v="0"/>
    <x v="2"/>
    <n v="34.590000000000003"/>
    <x v="428"/>
    <s v="Libre"/>
    <n v="519"/>
    <x v="3"/>
    <s v="Plato_6, Plato_20, Plato_5"/>
    <n v="245"/>
    <n v="279.59000000000003"/>
    <d v="1899-12-30T02:36:00"/>
    <d v="1899-12-30T00:25:00"/>
    <x v="0"/>
  </r>
  <r>
    <n v="4"/>
    <s v="Cliente_616"/>
    <n v="4"/>
    <x v="432"/>
    <d v="2023-04-06T06:23:00"/>
    <d v="1899-12-30T02:48:00"/>
    <x v="5"/>
    <x v="4"/>
    <x v="2"/>
    <x v="2"/>
    <n v="43.99"/>
    <x v="429"/>
    <s v="Libre"/>
    <n v="520"/>
    <x v="1"/>
    <s v="Plato_9, Plato_18, Plato_17, Plato_2"/>
    <n v="280"/>
    <n v="323.99"/>
    <d v="1899-12-30T02:01:00"/>
    <d v="1899-12-30T00:47:00"/>
    <x v="0"/>
  </r>
  <r>
    <n v="18"/>
    <s v="Cliente_422"/>
    <n v="2"/>
    <x v="433"/>
    <d v="2023-04-06T02:54:00"/>
    <d v="1899-12-30T02:11:00"/>
    <x v="5"/>
    <x v="4"/>
    <x v="0"/>
    <x v="2"/>
    <n v="15.18"/>
    <x v="430"/>
    <s v="Libre"/>
    <n v="521"/>
    <x v="6"/>
    <s v="Plato_1, Plato_9, Plato_18"/>
    <n v="210"/>
    <n v="225.18"/>
    <d v="1899-12-30T01:31:00"/>
    <d v="1899-12-30T00:40:00"/>
    <x v="0"/>
  </r>
  <r>
    <n v="2"/>
    <s v="Cliente_740"/>
    <n v="5"/>
    <x v="425"/>
    <d v="2023-04-06T04:26:00"/>
    <d v="1899-12-30T02:48:00"/>
    <x v="5"/>
    <x v="4"/>
    <x v="0"/>
    <x v="1"/>
    <n v="35.35"/>
    <x v="431"/>
    <s v="Libre"/>
    <n v="522"/>
    <x v="7"/>
    <s v="Plato_16"/>
    <n v="84"/>
    <n v="119.35"/>
    <d v="1899-12-30T00:47:00"/>
    <d v="1899-12-30T02:01:00"/>
    <x v="0"/>
  </r>
  <r>
    <n v="4"/>
    <s v="Cliente_930"/>
    <n v="3"/>
    <x v="392"/>
    <d v="2023-04-06T04:42:00"/>
    <d v="1899-12-30T03:18:00"/>
    <x v="5"/>
    <x v="3"/>
    <x v="0"/>
    <x v="2"/>
    <n v="45.41"/>
    <x v="19"/>
    <s v="Ocupada"/>
    <n v="523"/>
    <x v="10"/>
    <s v="Plato_6"/>
    <n v="81"/>
    <n v="126.41"/>
    <d v="1899-12-30T00:51:00"/>
    <d v="1899-12-30T02:27:00"/>
    <x v="0"/>
  </r>
  <r>
    <n v="16"/>
    <s v="Cliente_218"/>
    <n v="4"/>
    <x v="391"/>
    <d v="2023-04-06T02:32:00"/>
    <d v="1899-12-30T02:44:00"/>
    <x v="5"/>
    <x v="0"/>
    <x v="0"/>
    <x v="2"/>
    <n v="26.91"/>
    <x v="432"/>
    <s v="Ocupada"/>
    <n v="524"/>
    <x v="4"/>
    <s v="Plato_5, Plato_6"/>
    <n v="76"/>
    <n v="102.91"/>
    <d v="1899-12-30T01:01:00"/>
    <d v="1899-12-30T01:43:00"/>
    <x v="0"/>
  </r>
  <r>
    <n v="16"/>
    <s v="Cliente_318"/>
    <n v="3"/>
    <x v="434"/>
    <d v="2023-04-06T07:14:00"/>
    <d v="1899-12-30T04:02:00"/>
    <x v="5"/>
    <x v="0"/>
    <x v="0"/>
    <x v="2"/>
    <n v="32.869999999999997"/>
    <x v="433"/>
    <s v="Ocupada"/>
    <n v="525"/>
    <x v="5"/>
    <s v="Plato_14, Plato_8, Plato_17"/>
    <n v="197"/>
    <n v="229.87"/>
    <d v="1899-12-30T01:17:00"/>
    <d v="1899-12-30T02:45:00"/>
    <x v="0"/>
  </r>
  <r>
    <n v="4"/>
    <s v="Cliente_257"/>
    <n v="6"/>
    <x v="416"/>
    <d v="2023-04-06T05:41:00"/>
    <d v="1899-12-30T01:57:00"/>
    <x v="5"/>
    <x v="4"/>
    <x v="2"/>
    <x v="0"/>
    <n v="43.02"/>
    <x v="434"/>
    <s v="Libre"/>
    <n v="526"/>
    <x v="6"/>
    <s v="Plato_11"/>
    <n v="33"/>
    <n v="76.02000000000001"/>
    <d v="1899-12-30T00:22:00"/>
    <d v="1899-12-30T01:35:00"/>
    <x v="0"/>
  </r>
  <r>
    <n v="19"/>
    <s v="Cliente_112"/>
    <n v="4"/>
    <x v="435"/>
    <d v="2023-04-06T05:55:00"/>
    <d v="1899-12-30T02:29:00"/>
    <x v="5"/>
    <x v="1"/>
    <x v="1"/>
    <x v="1"/>
    <n v="22.95"/>
    <x v="435"/>
    <s v="Ocupada"/>
    <n v="527"/>
    <x v="0"/>
    <s v="Plato_6"/>
    <n v="54"/>
    <n v="76.95"/>
    <d v="1899-12-30T00:31:00"/>
    <d v="1899-12-30T01:58:00"/>
    <x v="0"/>
  </r>
  <r>
    <n v="14"/>
    <s v="Cliente_95"/>
    <n v="2"/>
    <x v="436"/>
    <d v="2023-04-06T03:48:00"/>
    <d v="1899-12-30T02:01:00"/>
    <x v="5"/>
    <x v="2"/>
    <x v="0"/>
    <x v="0"/>
    <n v="15.62"/>
    <x v="8"/>
    <s v="Reservada"/>
    <n v="528"/>
    <x v="6"/>
    <s v="Plato_3, Plato_20, Plato_4"/>
    <n v="78"/>
    <n v="0"/>
    <d v="1899-12-30T02:01:00"/>
    <n v="-2.5870139364059241E-12"/>
    <x v="1"/>
  </r>
  <r>
    <n v="1"/>
    <s v="Cliente_866"/>
    <n v="2"/>
    <x v="437"/>
    <d v="2023-04-06T04:42:00"/>
    <d v="1899-12-30T02:59:00"/>
    <x v="5"/>
    <x v="0"/>
    <x v="0"/>
    <x v="2"/>
    <n v="25.91"/>
    <x v="436"/>
    <s v="Ocupada"/>
    <n v="529"/>
    <x v="0"/>
    <s v="Plato_18, Plato_19, Plato_14, Plato_16"/>
    <n v="208"/>
    <n v="233.91"/>
    <d v="1899-12-30T02:37:00"/>
    <d v="1899-12-30T00:22:00"/>
    <x v="0"/>
  </r>
  <r>
    <n v="7"/>
    <s v="Cliente_232"/>
    <n v="5"/>
    <x v="438"/>
    <d v="2023-04-06T06:07:00"/>
    <d v="1899-12-30T04:09:00"/>
    <x v="5"/>
    <x v="3"/>
    <x v="0"/>
    <x v="2"/>
    <n v="30.19"/>
    <x v="437"/>
    <s v="Ocupada"/>
    <n v="530"/>
    <x v="3"/>
    <s v="Plato_4, Plato_16, Plato_1"/>
    <n v="160"/>
    <n v="190.19"/>
    <d v="1899-12-30T01:46:00"/>
    <d v="1899-12-30T02:23:00"/>
    <x v="0"/>
  </r>
  <r>
    <n v="9"/>
    <s v="Cliente_882"/>
    <n v="6"/>
    <x v="439"/>
    <d v="2023-04-06T05:04:00"/>
    <d v="1899-12-30T02:01:00"/>
    <x v="5"/>
    <x v="2"/>
    <x v="2"/>
    <x v="1"/>
    <n v="34.39"/>
    <x v="8"/>
    <s v="Libre"/>
    <n v="531"/>
    <x v="3"/>
    <s v="Plato_13, Plato_20, Plato_4, Plato_9"/>
    <n v="244"/>
    <n v="0"/>
    <d v="1899-12-30T03:19:00"/>
    <n v="-5.4166666669253682E-2"/>
    <x v="1"/>
  </r>
  <r>
    <n v="13"/>
    <s v="Cliente_63"/>
    <n v="3"/>
    <x v="440"/>
    <d v="2023-04-06T05:26:00"/>
    <d v="1899-12-30T03:38:00"/>
    <x v="5"/>
    <x v="0"/>
    <x v="1"/>
    <x v="0"/>
    <n v="17.95"/>
    <x v="438"/>
    <s v="Reservada"/>
    <n v="532"/>
    <x v="10"/>
    <s v="Plato_13, Plato_10, Plato_15"/>
    <n v="137"/>
    <n v="154.94999999999999"/>
    <d v="1899-12-30T00:59:00"/>
    <d v="1899-12-30T02:39:00"/>
    <x v="0"/>
  </r>
  <r>
    <n v="1"/>
    <s v="Cliente_336"/>
    <n v="3"/>
    <x v="441"/>
    <d v="2023-04-06T05:20:00"/>
    <d v="1899-12-30T02:06:00"/>
    <x v="5"/>
    <x v="3"/>
    <x v="2"/>
    <x v="0"/>
    <n v="20.09"/>
    <x v="439"/>
    <s v="Libre"/>
    <n v="533"/>
    <x v="8"/>
    <s v="Plato_3, Plato_13"/>
    <n v="41"/>
    <n v="61.09"/>
    <d v="1899-12-30T00:48:00"/>
    <d v="1899-12-30T01:18:00"/>
    <x v="0"/>
  </r>
  <r>
    <n v="1"/>
    <s v="Cliente_113"/>
    <n v="6"/>
    <x v="442"/>
    <d v="2023-04-06T04:29:00"/>
    <d v="1899-12-30T03:27:00"/>
    <x v="5"/>
    <x v="4"/>
    <x v="2"/>
    <x v="2"/>
    <n v="23.59"/>
    <x v="263"/>
    <s v="Reservada"/>
    <n v="534"/>
    <x v="2"/>
    <s v="Plato_7, Plato_9, Plato_8"/>
    <n v="147"/>
    <n v="170.59"/>
    <d v="1899-12-30T01:16:00"/>
    <d v="1899-12-30T02:11:00"/>
    <x v="0"/>
  </r>
  <r>
    <n v="15"/>
    <s v="Cliente_711"/>
    <n v="3"/>
    <x v="443"/>
    <d v="2023-04-06T03:32:00"/>
    <d v="1899-12-30T02:35:00"/>
    <x v="5"/>
    <x v="1"/>
    <x v="1"/>
    <x v="2"/>
    <n v="39.450000000000003"/>
    <x v="440"/>
    <s v="Libre"/>
    <n v="535"/>
    <x v="9"/>
    <s v="Plato_20, Plato_9, Plato_7, Plato_13"/>
    <n v="276"/>
    <n v="315.45"/>
    <d v="1899-12-30T01:53:00"/>
    <d v="1899-12-30T00:42:00"/>
    <x v="0"/>
  </r>
  <r>
    <n v="9"/>
    <s v="Cliente_785"/>
    <n v="2"/>
    <x v="444"/>
    <d v="2023-04-06T04:39:00"/>
    <d v="1899-12-30T02:08:00"/>
    <x v="5"/>
    <x v="4"/>
    <x v="0"/>
    <x v="2"/>
    <n v="46"/>
    <x v="8"/>
    <s v="Reservada"/>
    <n v="536"/>
    <x v="9"/>
    <s v="Plato_4, Plato_9, Plato_14, Plato_2"/>
    <n v="212"/>
    <n v="0"/>
    <d v="1899-12-30T02:32:00"/>
    <n v="-1.666666666796017E-2"/>
    <x v="1"/>
  </r>
  <r>
    <n v="18"/>
    <s v="Cliente_486"/>
    <n v="6"/>
    <x v="445"/>
    <d v="2023-04-06T02:09:00"/>
    <d v="1899-12-30T02:00:00"/>
    <x v="5"/>
    <x v="0"/>
    <x v="1"/>
    <x v="0"/>
    <n v="28.68"/>
    <x v="372"/>
    <s v="Ocupada"/>
    <n v="537"/>
    <x v="4"/>
    <s v="Plato_13"/>
    <n v="63"/>
    <n v="91.68"/>
    <d v="1899-12-30T00:21:00"/>
    <d v="1899-12-30T01:39:00"/>
    <x v="0"/>
  </r>
  <r>
    <n v="14"/>
    <s v="Cliente_397"/>
    <n v="4"/>
    <x v="446"/>
    <d v="2023-04-06T05:33:00"/>
    <d v="1899-12-30T02:14:00"/>
    <x v="5"/>
    <x v="4"/>
    <x v="2"/>
    <x v="0"/>
    <n v="41.35"/>
    <x v="8"/>
    <s v="Libre"/>
    <n v="538"/>
    <x v="1"/>
    <s v="Plato_2, Plato_14, Plato_11, Plato_16"/>
    <n v="142"/>
    <n v="0"/>
    <d v="1899-12-30T03:18:00"/>
    <n v="-4.4444444446708087E-2"/>
    <x v="1"/>
  </r>
  <r>
    <n v="18"/>
    <s v="Cliente_554"/>
    <n v="3"/>
    <x v="447"/>
    <d v="2023-04-06T07:00:00"/>
    <d v="1899-12-30T03:09:00"/>
    <x v="5"/>
    <x v="2"/>
    <x v="1"/>
    <x v="1"/>
    <n v="20.9"/>
    <x v="441"/>
    <s v="Libre"/>
    <n v="539"/>
    <x v="1"/>
    <s v="Plato_2, Plato_6, Plato_9, Plato_4"/>
    <n v="240"/>
    <n v="260.89999999999998"/>
    <d v="1899-12-30T02:09:00"/>
    <d v="1899-12-30T01:00:00"/>
    <x v="0"/>
  </r>
  <r>
    <n v="6"/>
    <s v="Cliente_320"/>
    <n v="4"/>
    <x v="448"/>
    <d v="2023-04-06T06:56:00"/>
    <d v="1899-12-30T03:10:00"/>
    <x v="5"/>
    <x v="1"/>
    <x v="0"/>
    <x v="2"/>
    <n v="47.85"/>
    <x v="442"/>
    <s v="Reservada"/>
    <n v="540"/>
    <x v="7"/>
    <s v="Plato_4, Plato_8"/>
    <n v="124"/>
    <n v="171.85"/>
    <d v="1899-12-30T01:22:00"/>
    <d v="1899-12-30T01:48:00"/>
    <x v="0"/>
  </r>
  <r>
    <n v="19"/>
    <s v="Cliente_427"/>
    <n v="2"/>
    <x v="449"/>
    <d v="2023-04-06T04:32:00"/>
    <d v="1899-12-30T03:59:00"/>
    <x v="5"/>
    <x v="1"/>
    <x v="1"/>
    <x v="0"/>
    <n v="33.700000000000003"/>
    <x v="443"/>
    <s v="Reservada"/>
    <n v="541"/>
    <x v="1"/>
    <s v="Plato_12, Plato_11, Plato_9, Plato_14"/>
    <n v="202"/>
    <n v="235.7"/>
    <d v="1899-12-30T02:04:00"/>
    <d v="1899-12-30T01:55:00"/>
    <x v="0"/>
  </r>
  <r>
    <n v="9"/>
    <s v="Cliente_791"/>
    <n v="5"/>
    <x v="401"/>
    <d v="2023-04-06T04:43:00"/>
    <d v="1899-12-30T01:56:00"/>
    <x v="5"/>
    <x v="0"/>
    <x v="1"/>
    <x v="2"/>
    <n v="49.05"/>
    <x v="444"/>
    <s v="Reservada"/>
    <n v="542"/>
    <x v="9"/>
    <s v="Plato_18, Plato_10, Plato_6"/>
    <n v="148"/>
    <n v="197.05"/>
    <d v="1899-12-30T01:55:00"/>
    <d v="1899-12-30T00:01:00"/>
    <x v="0"/>
  </r>
  <r>
    <n v="19"/>
    <s v="Cliente_996"/>
    <n v="5"/>
    <x v="450"/>
    <d v="2023-04-06T03:37:00"/>
    <d v="1899-12-30T02:50:00"/>
    <x v="5"/>
    <x v="4"/>
    <x v="2"/>
    <x v="2"/>
    <n v="49.37"/>
    <x v="445"/>
    <s v="Reservada"/>
    <n v="543"/>
    <x v="3"/>
    <s v="Plato_16, Plato_6, Plato_15"/>
    <n v="206"/>
    <n v="255.37"/>
    <d v="1899-12-30T01:14:00"/>
    <d v="1899-12-30T01:36:00"/>
    <x v="0"/>
  </r>
  <r>
    <n v="7"/>
    <s v="Cliente_392"/>
    <n v="4"/>
    <x v="390"/>
    <d v="2023-04-06T04:45:00"/>
    <d v="1899-12-30T01:43:00"/>
    <x v="5"/>
    <x v="3"/>
    <x v="0"/>
    <x v="2"/>
    <n v="44.91"/>
    <x v="446"/>
    <s v="Ocupada"/>
    <n v="544"/>
    <x v="8"/>
    <s v="Plato_8"/>
    <n v="70"/>
    <n v="114.91"/>
    <d v="1899-12-30T00:48:00"/>
    <d v="1899-12-30T00:55:00"/>
    <x v="0"/>
  </r>
  <r>
    <n v="20"/>
    <s v="Cliente_615"/>
    <n v="5"/>
    <x v="451"/>
    <d v="2023-04-06T04:26:00"/>
    <d v="1899-12-30T02:02:00"/>
    <x v="5"/>
    <x v="2"/>
    <x v="0"/>
    <x v="1"/>
    <n v="12.18"/>
    <x v="447"/>
    <s v="Ocupada"/>
    <n v="545"/>
    <x v="9"/>
    <s v="Plato_11, Plato_17"/>
    <n v="130"/>
    <n v="142.18"/>
    <d v="1899-12-30T01:39:00"/>
    <d v="1899-12-30T00:23:00"/>
    <x v="0"/>
  </r>
  <r>
    <n v="5"/>
    <s v="Cliente_968"/>
    <n v="2"/>
    <x v="441"/>
    <d v="2023-04-06T05:29:00"/>
    <d v="1899-12-30T02:15:00"/>
    <x v="5"/>
    <x v="4"/>
    <x v="0"/>
    <x v="0"/>
    <n v="47.81"/>
    <x v="134"/>
    <s v="Reservada"/>
    <n v="546"/>
    <x v="6"/>
    <s v="Plato_15, Plato_16"/>
    <n v="92"/>
    <n v="139.81"/>
    <d v="1899-12-30T01:31:00"/>
    <d v="1899-12-30T00:44:00"/>
    <x v="0"/>
  </r>
  <r>
    <n v="9"/>
    <s v="Cliente_206"/>
    <n v="3"/>
    <x v="452"/>
    <d v="2023-04-06T04:36:00"/>
    <d v="1899-12-30T02:08:00"/>
    <x v="5"/>
    <x v="3"/>
    <x v="2"/>
    <x v="2"/>
    <n v="20.04"/>
    <x v="448"/>
    <s v="Ocupada"/>
    <n v="547"/>
    <x v="1"/>
    <s v="Plato_17, Plato_11, Plato_8"/>
    <n v="227"/>
    <n v="247.04"/>
    <d v="1899-12-30T01:37:00"/>
    <d v="1899-12-30T00:31:00"/>
    <x v="0"/>
  </r>
  <r>
    <n v="4"/>
    <s v="Cliente_669"/>
    <n v="2"/>
    <x v="453"/>
    <d v="2023-04-06T04:03:00"/>
    <d v="1899-12-30T03:08:00"/>
    <x v="5"/>
    <x v="2"/>
    <x v="0"/>
    <x v="2"/>
    <n v="28.88"/>
    <x v="449"/>
    <s v="Libre"/>
    <n v="548"/>
    <x v="9"/>
    <s v="Plato_18, Plato_17"/>
    <n v="96"/>
    <n v="124.88"/>
    <d v="1899-12-30T01:46:00"/>
    <d v="1899-12-30T01:22:00"/>
    <x v="0"/>
  </r>
  <r>
    <n v="12"/>
    <s v="Cliente_195"/>
    <n v="2"/>
    <x v="399"/>
    <d v="2023-04-06T05:26:00"/>
    <d v="1899-12-30T03:53:00"/>
    <x v="5"/>
    <x v="1"/>
    <x v="0"/>
    <x v="2"/>
    <n v="35.340000000000003"/>
    <x v="450"/>
    <s v="Libre"/>
    <n v="549"/>
    <x v="1"/>
    <s v="Plato_1, Plato_8, Plato_18"/>
    <n v="162"/>
    <n v="197.34"/>
    <d v="1899-12-30T01:38:00"/>
    <d v="1899-12-30T02:15:00"/>
    <x v="0"/>
  </r>
  <r>
    <n v="1"/>
    <s v="Cliente_900"/>
    <n v="6"/>
    <x v="454"/>
    <d v="2023-04-06T02:39:00"/>
    <d v="1899-12-30T01:46:00"/>
    <x v="5"/>
    <x v="0"/>
    <x v="0"/>
    <x v="2"/>
    <n v="28.33"/>
    <x v="451"/>
    <s v="Ocupada"/>
    <n v="550"/>
    <x v="2"/>
    <s v="Plato_2, Plato_7, Plato_3"/>
    <n v="124"/>
    <n v="152.32999999999998"/>
    <d v="1899-12-30T00:57:00"/>
    <d v="1899-12-30T00:49:00"/>
    <x v="0"/>
  </r>
  <r>
    <n v="4"/>
    <s v="Cliente_705"/>
    <n v="2"/>
    <x v="455"/>
    <d v="2023-04-06T04:10:00"/>
    <d v="1899-12-30T01:12:00"/>
    <x v="5"/>
    <x v="0"/>
    <x v="1"/>
    <x v="2"/>
    <n v="17.54"/>
    <x v="8"/>
    <s v="Reservada"/>
    <n v="551"/>
    <x v="3"/>
    <s v="Plato_2, Plato_3, Plato_4, Plato_13"/>
    <n v="171"/>
    <n v="0"/>
    <d v="1899-12-30T02:03:00"/>
    <n v="-3.5416666671032243E-2"/>
    <x v="1"/>
  </r>
  <r>
    <n v="11"/>
    <s v="Cliente_462"/>
    <n v="6"/>
    <x v="456"/>
    <d v="2023-04-06T03:54:00"/>
    <d v="1899-12-30T03:28:00"/>
    <x v="5"/>
    <x v="0"/>
    <x v="2"/>
    <x v="0"/>
    <n v="10.28"/>
    <x v="452"/>
    <s v="Libre"/>
    <n v="552"/>
    <x v="0"/>
    <s v="Plato_20, Plato_13, Plato_3"/>
    <n v="243"/>
    <n v="253.28"/>
    <d v="1899-12-30T01:55:00"/>
    <d v="1899-12-30T01:33:00"/>
    <x v="0"/>
  </r>
  <r>
    <n v="14"/>
    <s v="Cliente_809"/>
    <n v="2"/>
    <x v="457"/>
    <d v="2023-04-06T05:24:00"/>
    <d v="1899-12-30T02:39:00"/>
    <x v="5"/>
    <x v="0"/>
    <x v="0"/>
    <x v="2"/>
    <n v="44.38"/>
    <x v="8"/>
    <s v="Libre"/>
    <n v="553"/>
    <x v="2"/>
    <s v="Plato_2, Plato_1, Plato_5, Plato_12"/>
    <n v="203"/>
    <n v="0"/>
    <d v="1899-12-30T02:58:00"/>
    <n v="-1.319444444832496E-2"/>
    <x v="1"/>
  </r>
  <r>
    <n v="10"/>
    <s v="Cliente_21"/>
    <n v="6"/>
    <x v="458"/>
    <d v="2023-04-06T02:55:00"/>
    <d v="1899-12-30T01:40:00"/>
    <x v="5"/>
    <x v="0"/>
    <x v="0"/>
    <x v="0"/>
    <n v="19.600000000000001"/>
    <x v="277"/>
    <s v="Ocupada"/>
    <n v="554"/>
    <x v="0"/>
    <s v="Plato_14, Plato_20"/>
    <n v="166"/>
    <n v="185.6"/>
    <d v="1899-12-30T01:11:00"/>
    <d v="1899-12-30T00:29:00"/>
    <x v="0"/>
  </r>
  <r>
    <n v="20"/>
    <s v="Cliente_110"/>
    <n v="1"/>
    <x v="459"/>
    <d v="2023-04-06T05:02:00"/>
    <d v="1899-12-30T03:03:00"/>
    <x v="5"/>
    <x v="2"/>
    <x v="1"/>
    <x v="1"/>
    <n v="41.08"/>
    <x v="453"/>
    <s v="Libre"/>
    <n v="555"/>
    <x v="2"/>
    <s v="Plato_2"/>
    <n v="30"/>
    <n v="71.08"/>
    <d v="1899-12-30T00:46:00"/>
    <d v="1899-12-30T02:17:00"/>
    <x v="0"/>
  </r>
  <r>
    <n v="9"/>
    <s v="Cliente_814"/>
    <n v="6"/>
    <x v="460"/>
    <d v="2023-04-06T07:41:00"/>
    <d v="1899-12-30T03:44:00"/>
    <x v="5"/>
    <x v="2"/>
    <x v="0"/>
    <x v="0"/>
    <n v="14.09"/>
    <x v="351"/>
    <s v="Libre"/>
    <n v="556"/>
    <x v="3"/>
    <s v="Plato_5, Plato_4"/>
    <n v="76"/>
    <n v="90.09"/>
    <d v="1899-12-30T01:06:00"/>
    <d v="1899-12-30T02:38:00"/>
    <x v="0"/>
  </r>
  <r>
    <n v="7"/>
    <s v="Cliente_381"/>
    <n v="5"/>
    <x v="461"/>
    <d v="2023-04-06T07:39:00"/>
    <d v="1899-12-30T04:02:00"/>
    <x v="5"/>
    <x v="2"/>
    <x v="0"/>
    <x v="1"/>
    <n v="35.880000000000003"/>
    <x v="454"/>
    <s v="Ocupada"/>
    <n v="557"/>
    <x v="8"/>
    <s v="Plato_15, Plato_13, Plato_1"/>
    <n v="177"/>
    <n v="212.88"/>
    <d v="1899-12-30T01:47:00"/>
    <d v="1899-12-30T02:15:00"/>
    <x v="0"/>
  </r>
  <r>
    <n v="6"/>
    <s v="Cliente_284"/>
    <n v="4"/>
    <x v="462"/>
    <d v="2023-04-06T03:06:00"/>
    <d v="1899-12-30T02:48:00"/>
    <x v="5"/>
    <x v="1"/>
    <x v="0"/>
    <x v="2"/>
    <n v="45.26"/>
    <x v="455"/>
    <s v="Reservada"/>
    <n v="558"/>
    <x v="3"/>
    <s v="Plato_15, Plato_1, Plato_11"/>
    <n v="179"/>
    <n v="224.26"/>
    <d v="1899-12-30T02:47:00"/>
    <d v="1899-12-30T00:01:00"/>
    <x v="0"/>
  </r>
  <r>
    <n v="11"/>
    <s v="Cliente_728"/>
    <n v="1"/>
    <x v="463"/>
    <d v="2023-04-06T03:59:00"/>
    <d v="1899-12-30T03:45:00"/>
    <x v="5"/>
    <x v="2"/>
    <x v="0"/>
    <x v="2"/>
    <n v="24.36"/>
    <x v="163"/>
    <s v="Reservada"/>
    <n v="559"/>
    <x v="7"/>
    <s v="Plato_11"/>
    <n v="99"/>
    <n v="123.36"/>
    <d v="1899-12-30T00:41:00"/>
    <d v="1899-12-30T03:04:00"/>
    <x v="0"/>
  </r>
  <r>
    <n v="6"/>
    <s v="Cliente_610"/>
    <n v="6"/>
    <x v="464"/>
    <d v="2023-04-06T03:17:00"/>
    <d v="1899-12-30T03:02:00"/>
    <x v="5"/>
    <x v="3"/>
    <x v="2"/>
    <x v="0"/>
    <n v="31.53"/>
    <x v="456"/>
    <s v="Reservada"/>
    <n v="560"/>
    <x v="10"/>
    <s v="Plato_4, Plato_1"/>
    <n v="111"/>
    <n v="142.53"/>
    <d v="1899-12-30T00:48:00"/>
    <d v="1899-12-30T02:14:00"/>
    <x v="0"/>
  </r>
  <r>
    <n v="4"/>
    <s v="Cliente_190"/>
    <n v="2"/>
    <x v="465"/>
    <d v="2023-04-06T03:39:00"/>
    <d v="1899-12-30T02:26:00"/>
    <x v="5"/>
    <x v="1"/>
    <x v="0"/>
    <x v="2"/>
    <n v="44.24"/>
    <x v="457"/>
    <s v="Reservada"/>
    <n v="561"/>
    <x v="9"/>
    <s v="Plato_4, Plato_14"/>
    <n v="64"/>
    <n v="108.24000000000001"/>
    <d v="1899-12-30T01:04:00"/>
    <d v="1899-12-30T01:22:00"/>
    <x v="0"/>
  </r>
  <r>
    <n v="20"/>
    <s v="Cliente_454"/>
    <n v="3"/>
    <x v="466"/>
    <d v="2023-04-06T06:20:00"/>
    <d v="1899-12-30T03:44:00"/>
    <x v="5"/>
    <x v="1"/>
    <x v="2"/>
    <x v="2"/>
    <n v="21.49"/>
    <x v="458"/>
    <s v="Libre"/>
    <n v="562"/>
    <x v="5"/>
    <s v="Plato_20, Plato_9, Plato_7, Plato_17"/>
    <n v="288"/>
    <n v="309.49"/>
    <d v="1899-12-30T01:52:00"/>
    <d v="1899-12-30T01:52:00"/>
    <x v="0"/>
  </r>
  <r>
    <n v="12"/>
    <s v="Cliente_865"/>
    <n v="3"/>
    <x v="467"/>
    <d v="2023-04-06T04:43:00"/>
    <d v="1899-12-30T01:54:00"/>
    <x v="5"/>
    <x v="3"/>
    <x v="1"/>
    <x v="1"/>
    <n v="20.07"/>
    <x v="459"/>
    <s v="Ocupada"/>
    <n v="563"/>
    <x v="10"/>
    <s v="Plato_6"/>
    <n v="54"/>
    <n v="74.069999999999993"/>
    <d v="1899-12-30T00:37:00"/>
    <d v="1899-12-30T01:17:00"/>
    <x v="0"/>
  </r>
  <r>
    <n v="9"/>
    <s v="Cliente_825"/>
    <n v="3"/>
    <x v="408"/>
    <d v="2023-04-06T02:23:00"/>
    <d v="1899-12-30T01:52:00"/>
    <x v="5"/>
    <x v="3"/>
    <x v="2"/>
    <x v="1"/>
    <n v="33.08"/>
    <x v="460"/>
    <s v="Reservada"/>
    <n v="564"/>
    <x v="5"/>
    <s v="Plato_19, Plato_20, Plato_3"/>
    <n v="156"/>
    <n v="189.07999999999998"/>
    <d v="1899-12-30T00:54:00"/>
    <d v="1899-12-30T00:58:00"/>
    <x v="0"/>
  </r>
  <r>
    <n v="3"/>
    <s v="Cliente_134"/>
    <n v="6"/>
    <x v="451"/>
    <d v="2023-04-06T05:29:00"/>
    <d v="1899-12-30T02:50:00"/>
    <x v="5"/>
    <x v="1"/>
    <x v="0"/>
    <x v="2"/>
    <n v="15.11"/>
    <x v="76"/>
    <s v="Libre"/>
    <n v="565"/>
    <x v="5"/>
    <s v="Plato_15, Plato_4, Plato_11, Plato_8"/>
    <n v="251"/>
    <n v="266.11"/>
    <d v="1899-12-30T01:38:00"/>
    <d v="1899-12-30T01:12:00"/>
    <x v="0"/>
  </r>
  <r>
    <n v="4"/>
    <s v="Cliente_88"/>
    <n v="3"/>
    <x v="468"/>
    <d v="2023-04-06T04:57:00"/>
    <d v="1899-12-30T03:12:00"/>
    <x v="5"/>
    <x v="0"/>
    <x v="0"/>
    <x v="2"/>
    <n v="42.62"/>
    <x v="461"/>
    <s v="Libre"/>
    <n v="566"/>
    <x v="7"/>
    <s v="Plato_10"/>
    <n v="78"/>
    <n v="120.62"/>
    <d v="1899-12-30T00:56:00"/>
    <d v="1899-12-30T02:16:00"/>
    <x v="0"/>
  </r>
  <r>
    <n v="15"/>
    <s v="Cliente_789"/>
    <n v="4"/>
    <x v="459"/>
    <d v="2023-04-06T05:16:00"/>
    <d v="1899-12-30T03:32:00"/>
    <x v="5"/>
    <x v="4"/>
    <x v="0"/>
    <x v="0"/>
    <n v="42.83"/>
    <x v="218"/>
    <s v="Ocupada"/>
    <n v="567"/>
    <x v="9"/>
    <s v="Plato_16, Plato_11, Plato_18, Plato_13"/>
    <n v="253"/>
    <n v="295.83"/>
    <d v="1899-12-30T01:42:00"/>
    <d v="1899-12-30T01:50:00"/>
    <x v="0"/>
  </r>
  <r>
    <n v="5"/>
    <s v="Cliente_63"/>
    <n v="1"/>
    <x v="392"/>
    <d v="2023-04-06T03:28:00"/>
    <d v="1899-12-30T02:04:00"/>
    <x v="5"/>
    <x v="4"/>
    <x v="0"/>
    <x v="0"/>
    <n v="21.13"/>
    <x v="462"/>
    <s v="Ocupada"/>
    <n v="568"/>
    <x v="1"/>
    <s v="Plato_18, Plato_20"/>
    <n v="182"/>
    <n v="203.13"/>
    <d v="1899-12-30T01:24:00"/>
    <d v="1899-12-30T00:40:00"/>
    <x v="0"/>
  </r>
  <r>
    <n v="12"/>
    <s v="Cliente_555"/>
    <n v="5"/>
    <x v="409"/>
    <d v="2023-04-06T03:05:00"/>
    <d v="1899-12-30T01:37:00"/>
    <x v="5"/>
    <x v="1"/>
    <x v="0"/>
    <x v="2"/>
    <n v="28.52"/>
    <x v="463"/>
    <s v="Reservada"/>
    <n v="569"/>
    <x v="6"/>
    <s v="Plato_18, Plato_13"/>
    <n v="131"/>
    <n v="159.52000000000001"/>
    <d v="1899-12-30T00:58:00"/>
    <d v="1899-12-30T00:39:00"/>
    <x v="0"/>
  </r>
  <r>
    <n v="1"/>
    <s v="Cliente_887"/>
    <n v="6"/>
    <x v="469"/>
    <d v="2023-04-06T04:27:00"/>
    <d v="1899-12-30T01:47:00"/>
    <x v="5"/>
    <x v="3"/>
    <x v="0"/>
    <x v="2"/>
    <n v="38.4"/>
    <x v="123"/>
    <s v="Libre"/>
    <n v="570"/>
    <x v="1"/>
    <s v="Plato_11, Plato_10"/>
    <n v="85"/>
    <n v="123.4"/>
    <d v="1899-12-30T00:46:00"/>
    <d v="1899-12-30T01:01:00"/>
    <x v="0"/>
  </r>
  <r>
    <n v="15"/>
    <s v="Cliente_710"/>
    <n v="2"/>
    <x v="414"/>
    <d v="2023-04-06T02:54:00"/>
    <d v="1899-12-30T01:33:00"/>
    <x v="5"/>
    <x v="3"/>
    <x v="0"/>
    <x v="2"/>
    <n v="49.54"/>
    <x v="464"/>
    <s v="Libre"/>
    <n v="571"/>
    <x v="4"/>
    <s v="Plato_6"/>
    <n v="54"/>
    <n v="103.53999999999999"/>
    <d v="1899-12-30T00:26:00"/>
    <d v="1899-12-30T01:07:00"/>
    <x v="0"/>
  </r>
  <r>
    <n v="19"/>
    <s v="Cliente_913"/>
    <n v="3"/>
    <x v="470"/>
    <d v="2023-04-06T06:27:00"/>
    <d v="1899-12-30T03:49:00"/>
    <x v="5"/>
    <x v="4"/>
    <x v="0"/>
    <x v="1"/>
    <n v="46.21"/>
    <x v="465"/>
    <s v="Ocupada"/>
    <n v="572"/>
    <x v="2"/>
    <s v="Plato_2, Plato_5"/>
    <n v="74"/>
    <n v="120.21000000000001"/>
    <d v="1899-12-30T00:44:00"/>
    <d v="1899-12-30T03:05:00"/>
    <x v="0"/>
  </r>
  <r>
    <n v="7"/>
    <s v="Cliente_41"/>
    <n v="3"/>
    <x v="423"/>
    <d v="2023-04-06T07:09:00"/>
    <d v="1899-12-30T04:12:00"/>
    <x v="5"/>
    <x v="0"/>
    <x v="0"/>
    <x v="2"/>
    <n v="47.08"/>
    <x v="466"/>
    <s v="Ocupada"/>
    <n v="573"/>
    <x v="9"/>
    <s v="Plato_13, Plato_18"/>
    <n v="165"/>
    <n v="212.07999999999998"/>
    <d v="1899-12-30T01:09:00"/>
    <d v="1899-12-30T03:03:00"/>
    <x v="0"/>
  </r>
  <r>
    <n v="20"/>
    <s v="Cliente_738"/>
    <n v="3"/>
    <x v="408"/>
    <d v="2023-04-06T03:08:00"/>
    <d v="1899-12-30T02:37:00"/>
    <x v="5"/>
    <x v="3"/>
    <x v="0"/>
    <x v="2"/>
    <n v="42.57"/>
    <x v="8"/>
    <s v="Libre"/>
    <n v="574"/>
    <x v="2"/>
    <s v="Plato_10, Plato_19, Plato_4, Plato_13"/>
    <n v="207"/>
    <n v="0"/>
    <d v="1899-12-30T02:48:00"/>
    <n v="-7.6388888827447349E-3"/>
    <x v="1"/>
  </r>
  <r>
    <n v="15"/>
    <s v="Cliente_268"/>
    <n v="4"/>
    <x v="471"/>
    <d v="2023-04-06T04:44:00"/>
    <d v="1899-12-30T03:08:00"/>
    <x v="5"/>
    <x v="4"/>
    <x v="0"/>
    <x v="2"/>
    <n v="33.520000000000003"/>
    <x v="467"/>
    <s v="Libre"/>
    <n v="575"/>
    <x v="3"/>
    <s v="Plato_4"/>
    <n v="18"/>
    <n v="51.52"/>
    <d v="1899-12-30T00:44:00"/>
    <d v="1899-12-30T02:24:00"/>
    <x v="0"/>
  </r>
  <r>
    <n v="9"/>
    <s v="Cliente_280"/>
    <n v="1"/>
    <x v="460"/>
    <d v="2023-04-06T07:06:00"/>
    <d v="1899-12-30T03:09:00"/>
    <x v="5"/>
    <x v="4"/>
    <x v="2"/>
    <x v="1"/>
    <n v="21.71"/>
    <x v="468"/>
    <s v="Reservada"/>
    <n v="576"/>
    <x v="7"/>
    <s v="Plato_11, Plato_17, Plato_19"/>
    <n v="234"/>
    <n v="255.71"/>
    <d v="1899-12-30T01:55:00"/>
    <d v="1899-12-30T01:14:00"/>
    <x v="0"/>
  </r>
  <r>
    <n v="5"/>
    <s v="Cliente_117"/>
    <n v="4"/>
    <x v="472"/>
    <d v="2023-04-06T06:40:00"/>
    <d v="1899-12-30T03:27:00"/>
    <x v="5"/>
    <x v="4"/>
    <x v="0"/>
    <x v="2"/>
    <n v="34.119999999999997"/>
    <x v="469"/>
    <s v="Libre"/>
    <n v="577"/>
    <x v="4"/>
    <s v="Plato_4, Plato_5"/>
    <n v="40"/>
    <n v="74.12"/>
    <d v="1899-12-30T00:25:00"/>
    <d v="1899-12-30T03:02:00"/>
    <x v="0"/>
  </r>
  <r>
    <n v="11"/>
    <s v="Cliente_83"/>
    <n v="6"/>
    <x v="473"/>
    <d v="2023-04-06T04:24:00"/>
    <d v="1899-12-30T02:28:00"/>
    <x v="5"/>
    <x v="0"/>
    <x v="0"/>
    <x v="2"/>
    <n v="32.799999999999997"/>
    <x v="470"/>
    <s v="Ocupada"/>
    <n v="578"/>
    <x v="0"/>
    <s v="Plato_2"/>
    <n v="90"/>
    <n v="122.8"/>
    <d v="1899-12-30T00:44:00"/>
    <d v="1899-12-30T01:44:00"/>
    <x v="0"/>
  </r>
  <r>
    <n v="9"/>
    <s v="Cliente_988"/>
    <n v="2"/>
    <x v="474"/>
    <d v="2023-04-06T02:17:00"/>
    <d v="1899-12-30T02:07:00"/>
    <x v="5"/>
    <x v="0"/>
    <x v="0"/>
    <x v="2"/>
    <n v="35.96"/>
    <x v="471"/>
    <s v="Libre"/>
    <n v="579"/>
    <x v="3"/>
    <s v="Plato_1"/>
    <n v="50"/>
    <n v="85.960000000000008"/>
    <d v="1899-12-30T00:48:00"/>
    <d v="1899-12-30T01:19:00"/>
    <x v="0"/>
  </r>
  <r>
    <n v="10"/>
    <s v="Cliente_606"/>
    <n v="5"/>
    <x v="475"/>
    <d v="2023-04-06T01:18:00"/>
    <d v="1899-12-30T01:12:00"/>
    <x v="5"/>
    <x v="4"/>
    <x v="0"/>
    <x v="0"/>
    <n v="44.54"/>
    <x v="472"/>
    <s v="Libre"/>
    <n v="580"/>
    <x v="7"/>
    <s v="Plato_11"/>
    <n v="33"/>
    <n v="77.539999999999992"/>
    <d v="1899-12-30T00:30:00"/>
    <d v="1899-12-30T00:42:00"/>
    <x v="0"/>
  </r>
  <r>
    <n v="18"/>
    <s v="Cliente_384"/>
    <n v="5"/>
    <x v="476"/>
    <d v="2023-04-06T05:08:00"/>
    <d v="1899-12-30T01:50:00"/>
    <x v="5"/>
    <x v="4"/>
    <x v="0"/>
    <x v="2"/>
    <n v="13.27"/>
    <x v="473"/>
    <s v="Ocupada"/>
    <n v="581"/>
    <x v="4"/>
    <s v="Plato_11, Plato_2"/>
    <n v="123"/>
    <n v="136.27000000000001"/>
    <d v="1899-12-30T00:55:00"/>
    <d v="1899-12-30T00:55:00"/>
    <x v="0"/>
  </r>
  <r>
    <n v="3"/>
    <s v="Cliente_372"/>
    <n v="1"/>
    <x v="477"/>
    <d v="2023-04-06T05:09:00"/>
    <d v="1899-12-30T01:21:00"/>
    <x v="5"/>
    <x v="2"/>
    <x v="0"/>
    <x v="2"/>
    <n v="20.23"/>
    <x v="474"/>
    <s v="Reservada"/>
    <n v="582"/>
    <x v="7"/>
    <s v="Plato_6"/>
    <n v="54"/>
    <n v="74.23"/>
    <d v="1899-12-30T00:42:00"/>
    <d v="1899-12-30T00:39:00"/>
    <x v="0"/>
  </r>
  <r>
    <n v="9"/>
    <s v="Cliente_429"/>
    <n v="2"/>
    <x v="478"/>
    <d v="2023-04-06T03:34:00"/>
    <d v="1899-12-30T01:53:00"/>
    <x v="5"/>
    <x v="2"/>
    <x v="2"/>
    <x v="0"/>
    <n v="35.99"/>
    <x v="475"/>
    <s v="Libre"/>
    <n v="583"/>
    <x v="2"/>
    <s v="Plato_12, Plato_4, Plato_7, Plato_20"/>
    <n v="243"/>
    <n v="278.99"/>
    <d v="1899-12-30T01:45:00"/>
    <d v="1899-12-30T00:08:00"/>
    <x v="0"/>
  </r>
  <r>
    <n v="9"/>
    <s v="Cliente_283"/>
    <n v="4"/>
    <x v="432"/>
    <d v="2023-04-06T06:59:00"/>
    <d v="1899-12-30T03:24:00"/>
    <x v="5"/>
    <x v="0"/>
    <x v="0"/>
    <x v="0"/>
    <n v="36.979999999999997"/>
    <x v="476"/>
    <s v="Reservada"/>
    <n v="584"/>
    <x v="9"/>
    <s v="Plato_13, Plato_17, Plato_16"/>
    <n v="139"/>
    <n v="175.98"/>
    <d v="1899-12-30T01:54:00"/>
    <d v="1899-12-30T01:30:00"/>
    <x v="0"/>
  </r>
  <r>
    <n v="3"/>
    <s v="Cliente_876"/>
    <n v="5"/>
    <x v="479"/>
    <d v="2023-04-06T02:37:00"/>
    <d v="1899-12-30T01:14:00"/>
    <x v="5"/>
    <x v="0"/>
    <x v="1"/>
    <x v="2"/>
    <n v="10.07"/>
    <x v="8"/>
    <s v="Libre"/>
    <n v="585"/>
    <x v="8"/>
    <s v="Plato_15, Plato_8, Plato_4, Plato_1"/>
    <n v="128"/>
    <n v="0"/>
    <d v="1899-12-30T01:35:00"/>
    <n v="-1.4583333333171647E-2"/>
    <x v="1"/>
  </r>
  <r>
    <n v="17"/>
    <s v="Cliente_857"/>
    <n v="5"/>
    <x v="480"/>
    <d v="2023-04-06T03:55:00"/>
    <d v="1899-12-30T03:26:00"/>
    <x v="5"/>
    <x v="0"/>
    <x v="2"/>
    <x v="1"/>
    <n v="32.79"/>
    <x v="477"/>
    <s v="Ocupada"/>
    <n v="586"/>
    <x v="5"/>
    <s v="Plato_11, Plato_7"/>
    <n v="171"/>
    <n v="203.79"/>
    <d v="1899-12-30T01:32:00"/>
    <d v="1899-12-30T01:54:00"/>
    <x v="0"/>
  </r>
  <r>
    <n v="7"/>
    <s v="Cliente_208"/>
    <n v="4"/>
    <x v="481"/>
    <d v="2023-04-06T04:42:00"/>
    <d v="1899-12-30T01:19:00"/>
    <x v="5"/>
    <x v="0"/>
    <x v="1"/>
    <x v="2"/>
    <n v="35.03"/>
    <x v="478"/>
    <s v="Ocupada"/>
    <n v="587"/>
    <x v="7"/>
    <s v="Plato_7"/>
    <n v="48"/>
    <n v="83.03"/>
    <d v="1899-12-30T00:43:00"/>
    <d v="1899-12-30T00:36:00"/>
    <x v="0"/>
  </r>
  <r>
    <n v="15"/>
    <s v="Cliente_21"/>
    <n v="2"/>
    <x v="418"/>
    <d v="2023-04-06T05:58:00"/>
    <d v="1899-12-30T03:38:00"/>
    <x v="5"/>
    <x v="0"/>
    <x v="2"/>
    <x v="1"/>
    <n v="33.93"/>
    <x v="479"/>
    <s v="Libre"/>
    <n v="588"/>
    <x v="3"/>
    <s v="Plato_10, Plato_1"/>
    <n v="101"/>
    <n v="134.93"/>
    <d v="1899-12-30T00:37:00"/>
    <d v="1899-12-30T03:01:00"/>
    <x v="0"/>
  </r>
  <r>
    <n v="10"/>
    <s v="Cliente_443"/>
    <n v="4"/>
    <x v="441"/>
    <d v="2023-04-06T05:57:00"/>
    <d v="1899-12-30T02:43:00"/>
    <x v="5"/>
    <x v="4"/>
    <x v="0"/>
    <x v="0"/>
    <n v="28.96"/>
    <x v="322"/>
    <s v="Libre"/>
    <n v="589"/>
    <x v="7"/>
    <s v="Plato_14, Plato_18, Plato_13, Plato_15"/>
    <n v="284"/>
    <n v="312.95999999999998"/>
    <d v="1899-12-30T02:00:00"/>
    <d v="1899-12-30T00:43:00"/>
    <x v="0"/>
  </r>
  <r>
    <n v="3"/>
    <s v="Cliente_240"/>
    <n v="6"/>
    <x v="457"/>
    <d v="2023-04-06T04:27:00"/>
    <d v="1899-12-30T01:57:00"/>
    <x v="5"/>
    <x v="2"/>
    <x v="1"/>
    <x v="2"/>
    <n v="40.94"/>
    <x v="480"/>
    <s v="Ocupada"/>
    <n v="590"/>
    <x v="5"/>
    <s v="Plato_18, Plato_3"/>
    <n v="122"/>
    <n v="162.94"/>
    <d v="1899-12-30T01:04:00"/>
    <d v="1899-12-30T00:53:00"/>
    <x v="0"/>
  </r>
  <r>
    <n v="11"/>
    <s v="Cliente_138"/>
    <n v="6"/>
    <x v="416"/>
    <d v="2023-04-06T06:19:00"/>
    <d v="1899-12-30T02:35:00"/>
    <x v="5"/>
    <x v="0"/>
    <x v="1"/>
    <x v="2"/>
    <n v="44.33"/>
    <x v="481"/>
    <s v="Libre"/>
    <n v="591"/>
    <x v="6"/>
    <s v="Plato_20"/>
    <n v="120"/>
    <n v="164.32999999999998"/>
    <d v="1899-12-30T00:51:00"/>
    <d v="1899-12-30T01:44:00"/>
    <x v="0"/>
  </r>
  <r>
    <n v="5"/>
    <s v="Cliente_177"/>
    <n v="1"/>
    <x v="431"/>
    <d v="2023-04-06T02:40:00"/>
    <d v="1899-12-30T01:52:00"/>
    <x v="5"/>
    <x v="2"/>
    <x v="0"/>
    <x v="2"/>
    <n v="35.67"/>
    <x v="482"/>
    <s v="Reservada"/>
    <n v="592"/>
    <x v="8"/>
    <s v="Plato_5, Plato_1"/>
    <n v="94"/>
    <n v="129.67000000000002"/>
    <d v="1899-12-30T01:41:00"/>
    <d v="1899-12-30T00:11:00"/>
    <x v="0"/>
  </r>
  <r>
    <n v="17"/>
    <s v="Cliente_832"/>
    <n v="5"/>
    <x v="482"/>
    <d v="2023-04-06T02:17:00"/>
    <d v="1899-12-30T01:52:00"/>
    <x v="5"/>
    <x v="4"/>
    <x v="0"/>
    <x v="0"/>
    <n v="48.8"/>
    <x v="483"/>
    <s v="Reservada"/>
    <n v="593"/>
    <x v="0"/>
    <s v="Plato_20, Plato_17, Plato_11, Plato_19"/>
    <n v="209"/>
    <n v="257.8"/>
    <d v="1899-12-30T00:48:00"/>
    <d v="1899-12-30T01:04:00"/>
    <x v="0"/>
  </r>
  <r>
    <n v="17"/>
    <s v="Cliente_480"/>
    <n v="1"/>
    <x v="405"/>
    <d v="2023-04-06T04:49:00"/>
    <d v="1899-12-30T01:29:00"/>
    <x v="5"/>
    <x v="0"/>
    <x v="0"/>
    <x v="0"/>
    <n v="46.01"/>
    <x v="8"/>
    <s v="Libre"/>
    <n v="594"/>
    <x v="6"/>
    <s v="Plato_11, Plato_5, Plato_3"/>
    <n v="139"/>
    <n v="0"/>
    <d v="1899-12-30T01:38:00"/>
    <n v="-6.2500000022636254E-3"/>
    <x v="1"/>
  </r>
  <r>
    <n v="9"/>
    <s v="Cliente_290"/>
    <n v="5"/>
    <x v="439"/>
    <d v="2023-04-06T05:27:00"/>
    <d v="1899-12-30T02:39:00"/>
    <x v="5"/>
    <x v="2"/>
    <x v="0"/>
    <x v="2"/>
    <n v="40.33"/>
    <x v="484"/>
    <s v="Ocupada"/>
    <n v="595"/>
    <x v="3"/>
    <s v="Plato_13, Plato_2"/>
    <n v="72"/>
    <n v="112.33"/>
    <d v="1899-12-30T00:49:00"/>
    <d v="1899-12-30T01:50:00"/>
    <x v="0"/>
  </r>
  <r>
    <n v="18"/>
    <s v="Cliente_351"/>
    <n v="2"/>
    <x v="414"/>
    <d v="2023-04-06T03:39:00"/>
    <d v="1899-12-30T02:33:00"/>
    <x v="5"/>
    <x v="2"/>
    <x v="0"/>
    <x v="0"/>
    <n v="23.7"/>
    <x v="8"/>
    <s v="Ocupada"/>
    <n v="596"/>
    <x v="8"/>
    <s v="Plato_14, Plato_7, Plato_15, Plato_1"/>
    <n v="240"/>
    <n v="0"/>
    <d v="1899-12-30T02:38:00"/>
    <n v="-3.4722222227072941E-3"/>
    <x v="1"/>
  </r>
  <r>
    <n v="16"/>
    <s v="Cliente_354"/>
    <n v="1"/>
    <x v="483"/>
    <d v="2023-04-06T03:51:00"/>
    <d v="1899-12-30T03:15:00"/>
    <x v="5"/>
    <x v="1"/>
    <x v="0"/>
    <x v="2"/>
    <n v="45.46"/>
    <x v="485"/>
    <s v="Ocupada"/>
    <n v="597"/>
    <x v="6"/>
    <s v="Plato_16, Plato_4, Plato_20, Plato_7"/>
    <n v="150"/>
    <n v="195.46"/>
    <d v="1899-12-30T02:21:00"/>
    <d v="1899-12-30T00:54:00"/>
    <x v="0"/>
  </r>
  <r>
    <n v="9"/>
    <s v="Cliente_344"/>
    <n v="6"/>
    <x v="484"/>
    <d v="2023-04-06T06:59:00"/>
    <d v="1899-12-30T03:43:00"/>
    <x v="5"/>
    <x v="3"/>
    <x v="0"/>
    <x v="2"/>
    <n v="11.31"/>
    <x v="486"/>
    <s v="Reservada"/>
    <n v="598"/>
    <x v="0"/>
    <s v="Plato_10, Plato_15, Plato_17"/>
    <n v="209"/>
    <n v="220.31"/>
    <d v="1899-12-30T01:21:00"/>
    <d v="1899-12-30T02:22:00"/>
    <x v="0"/>
  </r>
  <r>
    <n v="11"/>
    <s v="Cliente_564"/>
    <n v="3"/>
    <x v="485"/>
    <d v="2023-04-06T04:21:00"/>
    <d v="1899-12-30T03:47:00"/>
    <x v="5"/>
    <x v="2"/>
    <x v="0"/>
    <x v="2"/>
    <n v="30.97"/>
    <x v="487"/>
    <s v="Libre"/>
    <n v="599"/>
    <x v="3"/>
    <s v="Plato_18, Plato_17, Plato_8"/>
    <n v="169"/>
    <n v="199.97"/>
    <d v="1899-12-30T01:48:00"/>
    <d v="1899-12-30T01:59:00"/>
    <x v="0"/>
  </r>
  <r>
    <n v="14"/>
    <s v="Cliente_782"/>
    <n v="4"/>
    <x v="486"/>
    <d v="2023-04-06T05:01:00"/>
    <d v="1899-12-30T01:18:00"/>
    <x v="5"/>
    <x v="0"/>
    <x v="0"/>
    <x v="0"/>
    <n v="41.35"/>
    <x v="488"/>
    <s v="Ocupada"/>
    <n v="600"/>
    <x v="9"/>
    <s v="Plato_16, Plato_2"/>
    <n v="144"/>
    <n v="185.35"/>
    <d v="1899-12-30T01:05:00"/>
    <d v="1899-12-30T00:13:00"/>
    <x v="0"/>
  </r>
  <r>
    <n v="13"/>
    <s v="Cliente_88"/>
    <n v="1"/>
    <x v="452"/>
    <d v="2023-04-06T06:15:00"/>
    <d v="1899-12-30T03:32:00"/>
    <x v="5"/>
    <x v="4"/>
    <x v="2"/>
    <x v="2"/>
    <n v="16.809999999999999"/>
    <x v="489"/>
    <s v="Libre"/>
    <n v="601"/>
    <x v="4"/>
    <s v="Plato_20, Plato_16, Plato_14, Plato_8"/>
    <n v="292"/>
    <n v="308.81"/>
    <d v="1899-12-30T01:55:00"/>
    <d v="1899-12-30T01:37:00"/>
    <x v="0"/>
  </r>
  <r>
    <n v="12"/>
    <s v="Cliente_165"/>
    <n v="3"/>
    <x v="461"/>
    <d v="2023-04-06T07:00:00"/>
    <d v="1899-12-30T03:08:00"/>
    <x v="5"/>
    <x v="2"/>
    <x v="0"/>
    <x v="1"/>
    <n v="16.5"/>
    <x v="490"/>
    <s v="Reservada"/>
    <n v="602"/>
    <x v="0"/>
    <s v="Plato_8, Plato_5, Plato_2, Plato_20"/>
    <n v="266"/>
    <n v="282.5"/>
    <d v="1899-12-30T02:42:00"/>
    <d v="1899-12-30T00:26:00"/>
    <x v="0"/>
  </r>
  <r>
    <n v="19"/>
    <s v="Cliente_798"/>
    <n v="6"/>
    <x v="483"/>
    <d v="2023-04-06T04:21:00"/>
    <d v="1899-12-30T03:30:00"/>
    <x v="5"/>
    <x v="1"/>
    <x v="0"/>
    <x v="2"/>
    <n v="24.2"/>
    <x v="491"/>
    <s v="Libre"/>
    <n v="603"/>
    <x v="7"/>
    <s v="Plato_17"/>
    <n v="62"/>
    <n v="86.2"/>
    <d v="1899-12-30T00:17:00"/>
    <d v="1899-12-30T03:13:00"/>
    <x v="0"/>
  </r>
  <r>
    <n v="14"/>
    <s v="Cliente_959"/>
    <n v="5"/>
    <x v="487"/>
    <d v="2023-04-06T05:16:00"/>
    <d v="1899-12-30T04:13:00"/>
    <x v="5"/>
    <x v="2"/>
    <x v="0"/>
    <x v="2"/>
    <n v="42.6"/>
    <x v="40"/>
    <s v="Ocupada"/>
    <n v="604"/>
    <x v="8"/>
    <s v="Plato_8"/>
    <n v="105"/>
    <n v="147.6"/>
    <d v="1899-12-30T00:42:00"/>
    <d v="1899-12-30T03:31:00"/>
    <x v="0"/>
  </r>
  <r>
    <n v="19"/>
    <s v="Cliente_608"/>
    <n v="2"/>
    <x v="488"/>
    <d v="2023-04-06T06:24:00"/>
    <d v="1899-12-30T03:50:00"/>
    <x v="5"/>
    <x v="0"/>
    <x v="0"/>
    <x v="1"/>
    <n v="24.38"/>
    <x v="492"/>
    <s v="Ocupada"/>
    <n v="605"/>
    <x v="7"/>
    <s v="Plato_3, Plato_20, Plato_8, Plato_2"/>
    <n v="220"/>
    <n v="244.38"/>
    <d v="1899-12-30T02:56:00"/>
    <d v="1899-12-30T00:54:00"/>
    <x v="0"/>
  </r>
  <r>
    <n v="1"/>
    <s v="Cliente_434"/>
    <n v="2"/>
    <x v="441"/>
    <d v="2023-04-06T06:06:00"/>
    <d v="1899-12-30T03:07:00"/>
    <x v="5"/>
    <x v="3"/>
    <x v="0"/>
    <x v="2"/>
    <n v="31.58"/>
    <x v="493"/>
    <s v="Ocupada"/>
    <n v="606"/>
    <x v="5"/>
    <s v="Plato_1, Plato_6, Plato_10"/>
    <n v="183"/>
    <n v="214.57999999999998"/>
    <d v="1899-12-30T02:25:00"/>
    <d v="1899-12-30T00:42:00"/>
    <x v="0"/>
  </r>
  <r>
    <n v="10"/>
    <s v="Cliente_377"/>
    <n v="1"/>
    <x v="489"/>
    <d v="2023-04-06T03:29:00"/>
    <d v="1899-12-30T02:20:00"/>
    <x v="5"/>
    <x v="3"/>
    <x v="0"/>
    <x v="2"/>
    <n v="28.9"/>
    <x v="494"/>
    <s v="Ocupada"/>
    <n v="607"/>
    <x v="3"/>
    <s v="Plato_20, Plato_16"/>
    <n v="68"/>
    <n v="96.9"/>
    <d v="1899-12-30T01:09:00"/>
    <d v="1899-12-30T01:11:00"/>
    <x v="0"/>
  </r>
  <r>
    <n v="7"/>
    <s v="Cliente_657"/>
    <n v="6"/>
    <x v="486"/>
    <d v="2023-04-06T07:20:00"/>
    <d v="1899-12-30T03:22:00"/>
    <x v="5"/>
    <x v="0"/>
    <x v="0"/>
    <x v="2"/>
    <n v="36.549999999999997"/>
    <x v="495"/>
    <s v="Reservada"/>
    <n v="608"/>
    <x v="0"/>
    <s v="Plato_9"/>
    <n v="29"/>
    <n v="65.55"/>
    <d v="1899-12-30T00:45:00"/>
    <d v="1899-12-30T02:37:00"/>
    <x v="0"/>
  </r>
  <r>
    <n v="1"/>
    <s v="Cliente_331"/>
    <n v="4"/>
    <x v="490"/>
    <d v="2023-04-06T07:02:00"/>
    <d v="1899-12-30T03:39:00"/>
    <x v="5"/>
    <x v="1"/>
    <x v="0"/>
    <x v="2"/>
    <n v="23.29"/>
    <x v="496"/>
    <s v="Reservada"/>
    <n v="609"/>
    <x v="8"/>
    <s v="Plato_15"/>
    <n v="32"/>
    <n v="55.29"/>
    <d v="1899-12-30T00:27:00"/>
    <d v="1899-12-30T03:12:00"/>
    <x v="0"/>
  </r>
  <r>
    <n v="19"/>
    <s v="Cliente_728"/>
    <n v="4"/>
    <x v="491"/>
    <d v="2023-04-06T04:11:00"/>
    <d v="1899-12-30T02:14:00"/>
    <x v="5"/>
    <x v="3"/>
    <x v="2"/>
    <x v="2"/>
    <n v="37.9"/>
    <x v="14"/>
    <s v="Ocupada"/>
    <n v="610"/>
    <x v="3"/>
    <s v="Plato_10, Plato_4"/>
    <n v="44"/>
    <n v="81.900000000000006"/>
    <d v="1899-12-30T00:47:00"/>
    <d v="1899-12-30T01:27:00"/>
    <x v="0"/>
  </r>
  <r>
    <n v="13"/>
    <s v="Cliente_224"/>
    <n v="1"/>
    <x v="428"/>
    <d v="2023-04-06T07:43:00"/>
    <d v="1899-12-30T04:03:00"/>
    <x v="5"/>
    <x v="1"/>
    <x v="0"/>
    <x v="2"/>
    <n v="44.28"/>
    <x v="497"/>
    <s v="Ocupada"/>
    <n v="611"/>
    <x v="2"/>
    <s v="Plato_13, Plato_19"/>
    <n v="78"/>
    <n v="122.28"/>
    <d v="1899-12-30T01:23:00"/>
    <d v="1899-12-30T02:40:00"/>
    <x v="0"/>
  </r>
  <r>
    <n v="11"/>
    <s v="Cliente_680"/>
    <n v="4"/>
    <x v="492"/>
    <d v="2023-04-06T05:00:00"/>
    <d v="1899-12-30T03:48:00"/>
    <x v="5"/>
    <x v="3"/>
    <x v="0"/>
    <x v="2"/>
    <n v="23.54"/>
    <x v="498"/>
    <s v="Reservada"/>
    <n v="612"/>
    <x v="3"/>
    <s v="Plato_6, Plato_19, Plato_16, Plato_3"/>
    <n v="231"/>
    <n v="254.54"/>
    <d v="1899-12-30T02:09:00"/>
    <d v="1899-12-30T01:39:00"/>
    <x v="0"/>
  </r>
  <r>
    <n v="1"/>
    <s v="Cliente_230"/>
    <n v="5"/>
    <x v="396"/>
    <d v="2023-04-06T03:35:00"/>
    <d v="1899-12-30T01:38:00"/>
    <x v="5"/>
    <x v="2"/>
    <x v="1"/>
    <x v="1"/>
    <n v="23.56"/>
    <x v="8"/>
    <s v="Reservada"/>
    <n v="613"/>
    <x v="0"/>
    <s v="Plato_12, Plato_14, Plato_4, Plato_8"/>
    <n v="285"/>
    <n v="0"/>
    <d v="1899-12-30T02:32:00"/>
    <n v="-3.7500000003718809E-2"/>
    <x v="1"/>
  </r>
  <r>
    <n v="19"/>
    <s v="Cliente_823"/>
    <n v="6"/>
    <x v="493"/>
    <d v="2023-04-06T04:37:00"/>
    <d v="1899-12-30T02:05:00"/>
    <x v="5"/>
    <x v="1"/>
    <x v="1"/>
    <x v="0"/>
    <n v="26.48"/>
    <x v="499"/>
    <s v="Reservada"/>
    <n v="614"/>
    <x v="5"/>
    <s v="Plato_7"/>
    <n v="72"/>
    <n v="98.48"/>
    <d v="1899-12-30T00:50:00"/>
    <d v="1899-12-30T01:15:00"/>
    <x v="0"/>
  </r>
  <r>
    <n v="7"/>
    <s v="Cliente_513"/>
    <n v="1"/>
    <x v="494"/>
    <d v="2023-04-06T01:53:00"/>
    <d v="1899-12-30T01:22:00"/>
    <x v="5"/>
    <x v="3"/>
    <x v="2"/>
    <x v="2"/>
    <n v="18.420000000000002"/>
    <x v="8"/>
    <s v="Ocupada"/>
    <n v="615"/>
    <x v="8"/>
    <s v="Plato_17, Plato_14, Plato_1, Plato_15"/>
    <n v="333"/>
    <n v="0"/>
    <d v="1899-12-30T02:36:00"/>
    <n v="-5.1388888890020711E-2"/>
    <x v="1"/>
  </r>
  <r>
    <n v="4"/>
    <s v="Cliente_608"/>
    <n v="4"/>
    <x v="463"/>
    <d v="2023-04-06T03:36:00"/>
    <d v="1899-12-30T03:37:00"/>
    <x v="5"/>
    <x v="3"/>
    <x v="2"/>
    <x v="2"/>
    <n v="23.89"/>
    <x v="500"/>
    <s v="Ocupada"/>
    <n v="616"/>
    <x v="5"/>
    <s v="Plato_7, Plato_2"/>
    <n v="132"/>
    <n v="155.88999999999999"/>
    <d v="1899-12-30T00:47:00"/>
    <d v="1899-12-30T02:50:00"/>
    <x v="0"/>
  </r>
  <r>
    <n v="13"/>
    <s v="Cliente_27"/>
    <n v="5"/>
    <x v="495"/>
    <d v="2023-04-06T05:17:00"/>
    <d v="1899-12-30T03:57:00"/>
    <x v="5"/>
    <x v="2"/>
    <x v="0"/>
    <x v="2"/>
    <n v="38.18"/>
    <x v="21"/>
    <s v="Libre"/>
    <n v="617"/>
    <x v="7"/>
    <s v="Plato_10, Plato_2"/>
    <n v="142"/>
    <n v="180.18"/>
    <d v="1899-12-30T00:51:00"/>
    <d v="1899-12-30T03:06:00"/>
    <x v="0"/>
  </r>
  <r>
    <n v="3"/>
    <s v="Cliente_973"/>
    <n v="5"/>
    <x v="496"/>
    <d v="2023-04-06T03:12:00"/>
    <d v="1899-12-30T02:16:00"/>
    <x v="5"/>
    <x v="4"/>
    <x v="1"/>
    <x v="2"/>
    <n v="25.93"/>
    <x v="501"/>
    <s v="Libre"/>
    <n v="618"/>
    <x v="9"/>
    <s v="Plato_15, Plato_17, Plato_4, Plato_19"/>
    <n v="319"/>
    <n v="344.93"/>
    <d v="1899-12-30T01:58:00"/>
    <d v="1899-12-30T00:18:00"/>
    <x v="0"/>
  </r>
  <r>
    <n v="6"/>
    <s v="Cliente_619"/>
    <n v="4"/>
    <x v="497"/>
    <d v="2023-04-06T02:41:00"/>
    <d v="1899-12-30T02:25:00"/>
    <x v="5"/>
    <x v="3"/>
    <x v="2"/>
    <x v="2"/>
    <n v="16.440000000000001"/>
    <x v="502"/>
    <s v="Reservada"/>
    <n v="619"/>
    <x v="8"/>
    <s v="Plato_6, Plato_10"/>
    <n v="132"/>
    <n v="148.44"/>
    <d v="1899-12-30T01:36:00"/>
    <d v="1899-12-30T00:49:00"/>
    <x v="0"/>
  </r>
  <r>
    <n v="16"/>
    <s v="Cliente_592"/>
    <n v="3"/>
    <x v="488"/>
    <d v="2023-04-06T06:07:00"/>
    <d v="1899-12-30T03:18:00"/>
    <x v="5"/>
    <x v="4"/>
    <x v="0"/>
    <x v="2"/>
    <n v="26.64"/>
    <x v="503"/>
    <s v="Reservada"/>
    <n v="620"/>
    <x v="3"/>
    <s v="Plato_12"/>
    <n v="57"/>
    <n v="83.64"/>
    <d v="1899-12-30T00:40:00"/>
    <d v="1899-12-30T02:38:00"/>
    <x v="0"/>
  </r>
  <r>
    <n v="5"/>
    <s v="Cliente_575"/>
    <n v="2"/>
    <x v="454"/>
    <d v="2023-04-06T02:27:00"/>
    <d v="1899-12-30T01:34:00"/>
    <x v="5"/>
    <x v="2"/>
    <x v="0"/>
    <x v="2"/>
    <n v="42.27"/>
    <x v="504"/>
    <s v="Ocupada"/>
    <n v="621"/>
    <x v="8"/>
    <s v="Plato_8"/>
    <n v="105"/>
    <n v="147.27000000000001"/>
    <d v="1899-12-30T00:08:00"/>
    <d v="1899-12-30T01:26:00"/>
    <x v="0"/>
  </r>
  <r>
    <n v="7"/>
    <s v="Cliente_117"/>
    <n v="5"/>
    <x v="498"/>
    <d v="2023-04-06T05:31:00"/>
    <d v="1899-12-30T03:24:00"/>
    <x v="5"/>
    <x v="0"/>
    <x v="2"/>
    <x v="2"/>
    <n v="11.47"/>
    <x v="252"/>
    <s v="Reservada"/>
    <n v="622"/>
    <x v="10"/>
    <s v="Plato_17, Plato_16"/>
    <n v="121"/>
    <n v="132.47"/>
    <d v="1899-12-30T01:18:00"/>
    <d v="1899-12-30T02:06:00"/>
    <x v="0"/>
  </r>
  <r>
    <n v="13"/>
    <s v="Cliente_395"/>
    <n v="1"/>
    <x v="417"/>
    <d v="2023-04-06T03:10:00"/>
    <d v="1899-12-30T02:25:00"/>
    <x v="5"/>
    <x v="0"/>
    <x v="0"/>
    <x v="1"/>
    <n v="22.05"/>
    <x v="505"/>
    <s v="Libre"/>
    <n v="623"/>
    <x v="7"/>
    <s v="Plato_5, Plato_8, Plato_1, Plato_15"/>
    <n v="235"/>
    <n v="257.05"/>
    <d v="1899-12-30T02:25:00"/>
    <d v="1899-12-30T00:00:00"/>
    <x v="0"/>
  </r>
  <r>
    <n v="1"/>
    <s v="Cliente_833"/>
    <n v="4"/>
    <x v="499"/>
    <d v="2023-04-06T03:26:00"/>
    <d v="1899-12-30T01:30:00"/>
    <x v="5"/>
    <x v="1"/>
    <x v="2"/>
    <x v="2"/>
    <n v="38"/>
    <x v="506"/>
    <s v="Reservada"/>
    <n v="624"/>
    <x v="10"/>
    <s v="Plato_19, Plato_7, Plato_13"/>
    <n v="102"/>
    <n v="140"/>
    <d v="1899-12-30T01:19:00"/>
    <d v="1899-12-30T00:11:00"/>
    <x v="0"/>
  </r>
  <r>
    <n v="5"/>
    <s v="Cliente_511"/>
    <n v="4"/>
    <x v="500"/>
    <d v="2023-04-06T03:22:00"/>
    <d v="1899-12-30T03:28:00"/>
    <x v="5"/>
    <x v="4"/>
    <x v="2"/>
    <x v="2"/>
    <n v="41.73"/>
    <x v="298"/>
    <s v="Ocupada"/>
    <n v="625"/>
    <x v="9"/>
    <s v="Plato_4, Plato_20, Plato_13"/>
    <n v="139"/>
    <n v="180.73"/>
    <d v="1899-12-30T01:37:00"/>
    <d v="1899-12-30T01:51:00"/>
    <x v="0"/>
  </r>
  <r>
    <n v="14"/>
    <s v="Cliente_772"/>
    <n v="4"/>
    <x v="457"/>
    <d v="2023-04-06T04:10:00"/>
    <d v="1899-12-30T01:25:00"/>
    <x v="5"/>
    <x v="4"/>
    <x v="1"/>
    <x v="2"/>
    <n v="19.239999999999998"/>
    <x v="507"/>
    <s v="Libre"/>
    <n v="626"/>
    <x v="10"/>
    <s v="Plato_2, Plato_7, Plato_9"/>
    <n v="137"/>
    <n v="156.24"/>
    <d v="1899-12-30T00:58:00"/>
    <d v="1899-12-30T00:27:00"/>
    <x v="0"/>
  </r>
  <r>
    <n v="4"/>
    <s v="Cliente_336"/>
    <n v="3"/>
    <x v="501"/>
    <d v="2023-04-06T04:13:00"/>
    <d v="1899-12-30T02:05:00"/>
    <x v="5"/>
    <x v="0"/>
    <x v="0"/>
    <x v="2"/>
    <n v="44.24"/>
    <x v="457"/>
    <s v="Ocupada"/>
    <n v="627"/>
    <x v="8"/>
    <s v="Plato_13"/>
    <n v="21"/>
    <n v="65.240000000000009"/>
    <d v="1899-12-30T00:37:00"/>
    <d v="1899-12-30T01:28:00"/>
    <x v="0"/>
  </r>
  <r>
    <n v="2"/>
    <s v="Cliente_124"/>
    <n v="1"/>
    <x v="500"/>
    <d v="2023-04-06T01:37:00"/>
    <d v="1899-12-30T01:28:00"/>
    <x v="5"/>
    <x v="0"/>
    <x v="1"/>
    <x v="2"/>
    <n v="15.03"/>
    <x v="508"/>
    <s v="Reservada"/>
    <n v="628"/>
    <x v="9"/>
    <s v="Plato_7, Plato_20"/>
    <n v="168"/>
    <n v="183.03"/>
    <d v="1899-12-30T00:43:00"/>
    <d v="1899-12-30T00:45:00"/>
    <x v="0"/>
  </r>
  <r>
    <n v="17"/>
    <s v="Cliente_828"/>
    <n v="2"/>
    <x v="498"/>
    <d v="2023-04-06T05:55:00"/>
    <d v="1899-12-30T04:03:00"/>
    <x v="5"/>
    <x v="4"/>
    <x v="2"/>
    <x v="0"/>
    <n v="26.07"/>
    <x v="509"/>
    <s v="Ocupada"/>
    <n v="629"/>
    <x v="10"/>
    <s v="Plato_18, Plato_3, Plato_4"/>
    <n v="130"/>
    <n v="156.07"/>
    <d v="1899-12-30T01:24:00"/>
    <d v="1899-12-30T02:39:00"/>
    <x v="0"/>
  </r>
  <r>
    <n v="2"/>
    <s v="Cliente_385"/>
    <n v="2"/>
    <x v="502"/>
    <d v="2023-04-06T02:49:00"/>
    <d v="1899-12-30T02:47:00"/>
    <x v="5"/>
    <x v="3"/>
    <x v="0"/>
    <x v="0"/>
    <n v="36.619999999999997"/>
    <x v="510"/>
    <s v="Libre"/>
    <n v="630"/>
    <x v="6"/>
    <s v="Plato_17, Plato_20"/>
    <n v="182"/>
    <n v="218.62"/>
    <d v="1899-12-30T01:15:00"/>
    <d v="1899-12-30T01:32:00"/>
    <x v="0"/>
  </r>
  <r>
    <n v="6"/>
    <s v="Cliente_841"/>
    <n v="1"/>
    <x v="503"/>
    <d v="2023-04-06T02:51:00"/>
    <d v="1899-12-30T02:30:00"/>
    <x v="5"/>
    <x v="3"/>
    <x v="2"/>
    <x v="2"/>
    <n v="39.71"/>
    <x v="511"/>
    <s v="Reservada"/>
    <n v="631"/>
    <x v="1"/>
    <s v="Plato_5"/>
    <n v="66"/>
    <n v="105.71000000000001"/>
    <d v="1899-12-30T00:46:00"/>
    <d v="1899-12-30T01:44:00"/>
    <x v="0"/>
  </r>
  <r>
    <n v="16"/>
    <s v="Cliente_605"/>
    <n v="2"/>
    <x v="464"/>
    <d v="2023-04-06T02:55:00"/>
    <d v="1899-12-30T02:40:00"/>
    <x v="5"/>
    <x v="0"/>
    <x v="1"/>
    <x v="2"/>
    <n v="22.41"/>
    <x v="512"/>
    <s v="Libre"/>
    <n v="632"/>
    <x v="8"/>
    <s v="Plato_15, Plato_11"/>
    <n v="129"/>
    <n v="151.41"/>
    <d v="1899-12-30T01:28:00"/>
    <d v="1899-12-30T01:12:00"/>
    <x v="0"/>
  </r>
  <r>
    <n v="16"/>
    <s v="Cliente_197"/>
    <n v="5"/>
    <x v="504"/>
    <d v="2023-04-06T05:28:00"/>
    <d v="1899-12-30T01:45:00"/>
    <x v="5"/>
    <x v="0"/>
    <x v="0"/>
    <x v="2"/>
    <n v="11.19"/>
    <x v="8"/>
    <s v="Reservada"/>
    <n v="633"/>
    <x v="6"/>
    <s v="Plato_2, Plato_7, Plato_5, Plato_4"/>
    <n v="236"/>
    <n v="0"/>
    <d v="1899-12-30T02:29:00"/>
    <n v="-3.0555555557980868E-2"/>
    <x v="1"/>
  </r>
  <r>
    <n v="2"/>
    <s v="Cliente_285"/>
    <n v="1"/>
    <x v="391"/>
    <d v="2023-04-06T03:36:00"/>
    <d v="1899-12-30T03:33:00"/>
    <x v="5"/>
    <x v="1"/>
    <x v="1"/>
    <x v="2"/>
    <n v="29.25"/>
    <x v="513"/>
    <s v="Reservada"/>
    <n v="634"/>
    <x v="5"/>
    <s v="Plato_5, Plato_20, Plato_1, Plato_8"/>
    <n v="344"/>
    <n v="373.25"/>
    <d v="1899-12-30T02:37:00"/>
    <d v="1899-12-30T00:56:00"/>
    <x v="0"/>
  </r>
  <r>
    <n v="5"/>
    <s v="Cliente_19"/>
    <n v="2"/>
    <x v="413"/>
    <d v="2023-04-06T03:04:00"/>
    <d v="1899-12-30T02:47:00"/>
    <x v="5"/>
    <x v="2"/>
    <x v="0"/>
    <x v="2"/>
    <n v="22.15"/>
    <x v="514"/>
    <s v="Libre"/>
    <n v="635"/>
    <x v="4"/>
    <s v="Plato_9"/>
    <n v="58"/>
    <n v="80.150000000000006"/>
    <d v="1899-12-30T00:25:00"/>
    <d v="1899-12-30T02:22:00"/>
    <x v="0"/>
  </r>
  <r>
    <n v="14"/>
    <s v="Cliente_586"/>
    <n v="3"/>
    <x v="432"/>
    <d v="2023-04-06T05:48:00"/>
    <d v="1899-12-30T02:13:00"/>
    <x v="5"/>
    <x v="3"/>
    <x v="2"/>
    <x v="0"/>
    <n v="32.86"/>
    <x v="8"/>
    <s v="Libre"/>
    <n v="636"/>
    <x v="8"/>
    <s v="Plato_7, Plato_12, Plato_13"/>
    <n v="126"/>
    <n v="0"/>
    <d v="1899-12-30T02:31:00"/>
    <n v="-1.2499999997251307E-2"/>
    <x v="1"/>
  </r>
  <r>
    <n v="6"/>
    <s v="Cliente_687"/>
    <n v="3"/>
    <x v="505"/>
    <d v="2023-04-06T04:32:00"/>
    <d v="1899-12-30T02:37:00"/>
    <x v="5"/>
    <x v="4"/>
    <x v="0"/>
    <x v="2"/>
    <n v="36.58"/>
    <x v="515"/>
    <s v="Reservada"/>
    <n v="637"/>
    <x v="8"/>
    <s v="Plato_11, Plato_18, Plato_1"/>
    <n v="117"/>
    <n v="153.57999999999998"/>
    <d v="1899-12-30T01:01:00"/>
    <d v="1899-12-30T01:36:00"/>
    <x v="0"/>
  </r>
  <r>
    <n v="16"/>
    <s v="Cliente_406"/>
    <n v="6"/>
    <x v="506"/>
    <d v="2023-04-06T02:16:00"/>
    <d v="1899-12-30T01:37:00"/>
    <x v="5"/>
    <x v="0"/>
    <x v="2"/>
    <x v="2"/>
    <n v="30.71"/>
    <x v="516"/>
    <s v="Ocupada"/>
    <n v="638"/>
    <x v="10"/>
    <s v="Plato_2"/>
    <n v="90"/>
    <n v="120.71000000000001"/>
    <d v="1899-12-30T00:44:00"/>
    <d v="1899-12-30T00:53:00"/>
    <x v="0"/>
  </r>
  <r>
    <n v="8"/>
    <s v="Cliente_415"/>
    <n v="4"/>
    <x v="507"/>
    <d v="2023-04-06T05:19:00"/>
    <d v="1899-12-30T03:02:00"/>
    <x v="5"/>
    <x v="2"/>
    <x v="2"/>
    <x v="2"/>
    <n v="18.97"/>
    <x v="517"/>
    <s v="Reservada"/>
    <n v="639"/>
    <x v="0"/>
    <s v="Plato_10, Plato_17, Plato_12"/>
    <n v="152"/>
    <n v="170.97"/>
    <d v="1899-12-30T02:16:00"/>
    <d v="1899-12-30T00:46:00"/>
    <x v="0"/>
  </r>
  <r>
    <n v="14"/>
    <s v="Cliente_456"/>
    <n v="3"/>
    <x v="397"/>
    <d v="2023-04-06T01:50:00"/>
    <d v="1899-12-30T01:09:00"/>
    <x v="5"/>
    <x v="0"/>
    <x v="0"/>
    <x v="0"/>
    <n v="49.29"/>
    <x v="8"/>
    <s v="Libre"/>
    <n v="640"/>
    <x v="5"/>
    <s v="Plato_10, Plato_13, Plato_11"/>
    <n v="219"/>
    <n v="0"/>
    <d v="1899-12-30T01:15:00"/>
    <n v="-4.1666666632712221E-3"/>
    <x v="1"/>
  </r>
  <r>
    <n v="2"/>
    <s v="Cliente_820"/>
    <n v="4"/>
    <x v="454"/>
    <d v="2023-04-06T03:52:00"/>
    <d v="1899-12-30T02:44:00"/>
    <x v="5"/>
    <x v="1"/>
    <x v="0"/>
    <x v="0"/>
    <n v="39.68"/>
    <x v="518"/>
    <s v="Reservada"/>
    <n v="641"/>
    <x v="8"/>
    <s v="Plato_9, Plato_1, Plato_14"/>
    <n v="208"/>
    <n v="247.68"/>
    <d v="1899-12-30T01:14:00"/>
    <d v="1899-12-30T01:30:00"/>
    <x v="0"/>
  </r>
  <r>
    <n v="15"/>
    <s v="Cliente_698"/>
    <n v="1"/>
    <x v="466"/>
    <d v="2023-04-06T05:24:00"/>
    <d v="1899-12-30T03:03:00"/>
    <x v="5"/>
    <x v="2"/>
    <x v="0"/>
    <x v="2"/>
    <n v="11.11"/>
    <x v="519"/>
    <s v="Ocupada"/>
    <n v="642"/>
    <x v="10"/>
    <s v="Plato_13, Plato_10, Plato_9"/>
    <n v="176"/>
    <n v="187.11"/>
    <d v="1899-12-30T01:21:00"/>
    <d v="1899-12-30T01:42:00"/>
    <x v="0"/>
  </r>
  <r>
    <n v="17"/>
    <s v="Cliente_59"/>
    <n v="2"/>
    <x v="413"/>
    <d v="2023-04-06T01:56:00"/>
    <d v="1899-12-30T01:54:00"/>
    <x v="5"/>
    <x v="2"/>
    <x v="1"/>
    <x v="0"/>
    <n v="28.81"/>
    <x v="520"/>
    <s v="Ocupada"/>
    <n v="643"/>
    <x v="7"/>
    <s v="Plato_11"/>
    <n v="33"/>
    <n v="61.81"/>
    <d v="1899-12-30T00:18:00"/>
    <d v="1899-12-30T01:36:00"/>
    <x v="0"/>
  </r>
  <r>
    <n v="9"/>
    <s v="Cliente_799"/>
    <n v="6"/>
    <x v="416"/>
    <d v="2023-04-06T07:10:00"/>
    <d v="1899-12-30T03:26:00"/>
    <x v="5"/>
    <x v="1"/>
    <x v="0"/>
    <x v="0"/>
    <n v="13.86"/>
    <x v="521"/>
    <s v="Reservada"/>
    <n v="644"/>
    <x v="8"/>
    <s v="Plato_17"/>
    <n v="93"/>
    <n v="106.86"/>
    <d v="1899-12-30T00:51:00"/>
    <d v="1899-12-30T02:35:00"/>
    <x v="0"/>
  </r>
  <r>
    <n v="6"/>
    <s v="Cliente_196"/>
    <n v="6"/>
    <x v="422"/>
    <d v="2023-04-06T06:25:00"/>
    <d v="1899-12-30T03:35:00"/>
    <x v="5"/>
    <x v="0"/>
    <x v="2"/>
    <x v="1"/>
    <n v="40.03"/>
    <x v="522"/>
    <s v="Libre"/>
    <n v="645"/>
    <x v="6"/>
    <s v="Plato_11, Plato_6"/>
    <n v="180"/>
    <n v="220.03"/>
    <d v="1899-12-30T01:37:00"/>
    <d v="1899-12-30T01:58:00"/>
    <x v="0"/>
  </r>
  <r>
    <n v="12"/>
    <s v="Cliente_623"/>
    <n v="2"/>
    <x v="508"/>
    <d v="2023-04-06T06:38:00"/>
    <d v="1899-12-30T02:39:00"/>
    <x v="5"/>
    <x v="2"/>
    <x v="0"/>
    <x v="0"/>
    <n v="12.59"/>
    <x v="523"/>
    <s v="Libre"/>
    <n v="646"/>
    <x v="6"/>
    <s v="Plato_8"/>
    <n v="70"/>
    <n v="82.59"/>
    <d v="1899-12-30T00:36:00"/>
    <d v="1899-12-30T02:03:00"/>
    <x v="0"/>
  </r>
  <r>
    <n v="12"/>
    <s v="Cliente_52"/>
    <n v="2"/>
    <x v="509"/>
    <d v="2023-04-06T06:25:00"/>
    <d v="1899-12-30T03:30:00"/>
    <x v="5"/>
    <x v="2"/>
    <x v="0"/>
    <x v="2"/>
    <n v="42.79"/>
    <x v="524"/>
    <s v="Reservada"/>
    <n v="647"/>
    <x v="6"/>
    <s v="Plato_4, Plato_17"/>
    <n v="98"/>
    <n v="140.79"/>
    <d v="1899-12-30T00:39:00"/>
    <d v="1899-12-30T02:51:00"/>
    <x v="0"/>
  </r>
  <r>
    <n v="9"/>
    <s v="Cliente_946"/>
    <n v="1"/>
    <x v="510"/>
    <d v="2023-04-06T04:55:00"/>
    <d v="1899-12-30T01:56:00"/>
    <x v="5"/>
    <x v="2"/>
    <x v="2"/>
    <x v="2"/>
    <n v="17.43"/>
    <x v="525"/>
    <s v="Libre"/>
    <n v="648"/>
    <x v="2"/>
    <s v="Plato_16"/>
    <n v="56"/>
    <n v="73.430000000000007"/>
    <d v="1899-12-30T00:47:00"/>
    <d v="1899-12-30T01:09:00"/>
    <x v="0"/>
  </r>
  <r>
    <n v="9"/>
    <s v="Cliente_278"/>
    <n v="1"/>
    <x v="453"/>
    <d v="2023-04-06T03:45:00"/>
    <d v="1899-12-30T03:05:00"/>
    <x v="5"/>
    <x v="3"/>
    <x v="0"/>
    <x v="1"/>
    <n v="15.98"/>
    <x v="526"/>
    <s v="Ocupada"/>
    <n v="649"/>
    <x v="3"/>
    <s v="Plato_9, Plato_16, Plato_1, Plato_3"/>
    <n v="256"/>
    <n v="271.98"/>
    <d v="1899-12-30T01:49:00"/>
    <d v="1899-12-30T01:16:00"/>
    <x v="0"/>
  </r>
  <r>
    <n v="11"/>
    <s v="Cliente_232"/>
    <n v="3"/>
    <x v="511"/>
    <d v="2023-04-07T05:02:00"/>
    <d v="1899-12-30T01:29:00"/>
    <x v="6"/>
    <x v="0"/>
    <x v="0"/>
    <x v="0"/>
    <n v="38.21"/>
    <x v="527"/>
    <s v="Libre"/>
    <n v="650"/>
    <x v="10"/>
    <s v="Plato_13, Plato_9, Plato_15, Plato_8"/>
    <n v="237"/>
    <n v="275.20999999999998"/>
    <d v="1899-12-30T01:16:00"/>
    <d v="1899-12-30T00:13:00"/>
    <x v="0"/>
  </r>
  <r>
    <n v="16"/>
    <s v="Cliente_595"/>
    <n v="4"/>
    <x v="512"/>
    <d v="2023-04-07T05:44:00"/>
    <d v="1899-12-30T03:40:00"/>
    <x v="6"/>
    <x v="4"/>
    <x v="2"/>
    <x v="2"/>
    <n v="20.27"/>
    <x v="528"/>
    <s v="Libre"/>
    <n v="651"/>
    <x v="10"/>
    <s v="Plato_20, Plato_13, Plato_11"/>
    <n v="209"/>
    <n v="229.27"/>
    <d v="1899-12-30T01:28:00"/>
    <d v="1899-12-30T02:12:00"/>
    <x v="0"/>
  </r>
  <r>
    <n v="14"/>
    <s v="Cliente_968"/>
    <n v="5"/>
    <x v="513"/>
    <d v="2023-04-07T02:26:00"/>
    <d v="1899-12-30T02:35:00"/>
    <x v="6"/>
    <x v="2"/>
    <x v="0"/>
    <x v="0"/>
    <n v="23.26"/>
    <x v="95"/>
    <s v="Ocupada"/>
    <n v="652"/>
    <x v="7"/>
    <s v="Plato_17, Plato_19"/>
    <n v="170"/>
    <n v="193.26"/>
    <d v="1899-12-30T00:50:00"/>
    <d v="1899-12-30T01:45:00"/>
    <x v="0"/>
  </r>
  <r>
    <n v="13"/>
    <s v="Cliente_2"/>
    <n v="5"/>
    <x v="514"/>
    <d v="2023-04-07T04:20:00"/>
    <d v="1899-12-30T01:49:00"/>
    <x v="6"/>
    <x v="1"/>
    <x v="0"/>
    <x v="2"/>
    <n v="34.33"/>
    <x v="8"/>
    <s v="Libre"/>
    <n v="653"/>
    <x v="5"/>
    <s v="Plato_16, Plato_2, Plato_8"/>
    <n v="244"/>
    <n v="0"/>
    <d v="1899-12-30T02:30:00"/>
    <n v="-2.8472222222868965E-2"/>
    <x v="1"/>
  </r>
  <r>
    <n v="12"/>
    <s v="Cliente_880"/>
    <n v="5"/>
    <x v="515"/>
    <d v="2023-04-07T01:44:00"/>
    <d v="1899-12-30T01:57:00"/>
    <x v="6"/>
    <x v="3"/>
    <x v="2"/>
    <x v="2"/>
    <n v="23.98"/>
    <x v="529"/>
    <s v="Ocupada"/>
    <n v="654"/>
    <x v="7"/>
    <s v="Plato_5, Plato_3"/>
    <n v="42"/>
    <n v="65.98"/>
    <d v="1899-12-30T00:44:00"/>
    <d v="1899-12-30T01:13:00"/>
    <x v="0"/>
  </r>
  <r>
    <n v="5"/>
    <s v="Cliente_626"/>
    <n v="4"/>
    <x v="516"/>
    <d v="2023-04-07T04:49:00"/>
    <d v="1899-12-30T03:34:00"/>
    <x v="6"/>
    <x v="3"/>
    <x v="0"/>
    <x v="1"/>
    <n v="21.7"/>
    <x v="530"/>
    <s v="Reservada"/>
    <n v="655"/>
    <x v="2"/>
    <s v="Plato_17"/>
    <n v="93"/>
    <n v="114.7"/>
    <d v="1899-12-30T00:36:00"/>
    <d v="1899-12-30T02:58:00"/>
    <x v="0"/>
  </r>
  <r>
    <n v="19"/>
    <s v="Cliente_411"/>
    <n v="6"/>
    <x v="517"/>
    <d v="2023-04-07T06:40:00"/>
    <d v="1899-12-30T03:04:00"/>
    <x v="6"/>
    <x v="1"/>
    <x v="2"/>
    <x v="2"/>
    <n v="31.23"/>
    <x v="531"/>
    <s v="Reservada"/>
    <n v="656"/>
    <x v="10"/>
    <s v="Plato_14, Plato_3, Plato_12, Plato_19"/>
    <n v="157"/>
    <n v="188.23"/>
    <d v="1899-12-30T01:50:00"/>
    <d v="1899-12-30T01:14:00"/>
    <x v="0"/>
  </r>
  <r>
    <n v="1"/>
    <s v="Cliente_123"/>
    <n v="2"/>
    <x v="518"/>
    <d v="2023-04-07T04:07:00"/>
    <d v="1899-12-30T03:16:00"/>
    <x v="6"/>
    <x v="1"/>
    <x v="0"/>
    <x v="1"/>
    <n v="44.2"/>
    <x v="532"/>
    <s v="Reservada"/>
    <n v="657"/>
    <x v="9"/>
    <s v="Plato_20, Plato_14, Plato_8"/>
    <n v="196"/>
    <n v="240.2"/>
    <d v="1899-12-30T02:14:00"/>
    <d v="1899-12-30T01:02:00"/>
    <x v="0"/>
  </r>
  <r>
    <n v="19"/>
    <s v="Cliente_910"/>
    <n v="5"/>
    <x v="519"/>
    <d v="2023-04-07T05:02:00"/>
    <d v="1899-12-30T03:19:00"/>
    <x v="6"/>
    <x v="3"/>
    <x v="1"/>
    <x v="1"/>
    <n v="31.27"/>
    <x v="533"/>
    <s v="Reservada"/>
    <n v="658"/>
    <x v="2"/>
    <s v="Plato_15, Plato_6"/>
    <n v="86"/>
    <n v="117.27"/>
    <d v="1899-12-30T00:48:00"/>
    <d v="1899-12-30T02:31:00"/>
    <x v="0"/>
  </r>
  <r>
    <n v="9"/>
    <s v="Cliente_539"/>
    <n v="4"/>
    <x v="520"/>
    <d v="2023-04-07T04:03:00"/>
    <d v="1899-12-30T01:28:00"/>
    <x v="6"/>
    <x v="4"/>
    <x v="0"/>
    <x v="2"/>
    <n v="35.24"/>
    <x v="371"/>
    <s v="Ocupada"/>
    <n v="659"/>
    <x v="4"/>
    <s v="Plato_9"/>
    <n v="87"/>
    <n v="122.24000000000001"/>
    <d v="1899-12-30T00:31:00"/>
    <d v="1899-12-30T00:57:00"/>
    <x v="0"/>
  </r>
  <r>
    <n v="19"/>
    <s v="Cliente_483"/>
    <n v="4"/>
    <x v="521"/>
    <d v="2023-04-07T05:51:00"/>
    <d v="1899-12-30T03:55:00"/>
    <x v="6"/>
    <x v="2"/>
    <x v="1"/>
    <x v="2"/>
    <n v="15.91"/>
    <x v="534"/>
    <s v="Reservada"/>
    <n v="660"/>
    <x v="2"/>
    <s v="Plato_12, Plato_2, Plato_20"/>
    <n v="208"/>
    <n v="223.91"/>
    <d v="1899-12-30T00:45:00"/>
    <d v="1899-12-30T03:10:00"/>
    <x v="0"/>
  </r>
  <r>
    <n v="16"/>
    <s v="Cliente_949"/>
    <n v="4"/>
    <x v="522"/>
    <d v="2023-04-07T06:52:00"/>
    <d v="1899-12-30T03:45:00"/>
    <x v="6"/>
    <x v="4"/>
    <x v="2"/>
    <x v="2"/>
    <n v="32.54"/>
    <x v="535"/>
    <s v="Ocupada"/>
    <n v="661"/>
    <x v="10"/>
    <s v="Plato_14, Plato_17, Plato_1, Plato_16"/>
    <n v="206"/>
    <n v="238.54"/>
    <d v="1899-12-30T02:15:00"/>
    <d v="1899-12-30T01:30:00"/>
    <x v="0"/>
  </r>
  <r>
    <n v="15"/>
    <s v="Cliente_642"/>
    <n v="4"/>
    <x v="523"/>
    <d v="2023-04-07T05:02:00"/>
    <d v="1899-12-30T03:01:00"/>
    <x v="6"/>
    <x v="1"/>
    <x v="0"/>
    <x v="2"/>
    <n v="11.64"/>
    <x v="536"/>
    <s v="Libre"/>
    <n v="662"/>
    <x v="6"/>
    <s v="Plato_7, Plato_1, Plato_19"/>
    <n v="133"/>
    <n v="144.63999999999999"/>
    <d v="1899-12-30T01:25:00"/>
    <d v="1899-12-30T01:36:00"/>
    <x v="0"/>
  </r>
  <r>
    <n v="3"/>
    <s v="Cliente_962"/>
    <n v="1"/>
    <x v="524"/>
    <d v="2023-04-07T03:47:00"/>
    <d v="1899-12-30T02:53:00"/>
    <x v="6"/>
    <x v="1"/>
    <x v="0"/>
    <x v="1"/>
    <n v="41.8"/>
    <x v="537"/>
    <s v="Ocupada"/>
    <n v="663"/>
    <x v="0"/>
    <s v="Plato_4, Plato_9, Plato_3"/>
    <n v="114"/>
    <n v="155.80000000000001"/>
    <d v="1899-12-30T01:27:00"/>
    <d v="1899-12-30T01:26:00"/>
    <x v="0"/>
  </r>
  <r>
    <n v="20"/>
    <s v="Cliente_883"/>
    <n v="6"/>
    <x v="525"/>
    <d v="2023-04-07T03:53:00"/>
    <d v="1899-12-30T02:18:00"/>
    <x v="6"/>
    <x v="4"/>
    <x v="1"/>
    <x v="0"/>
    <n v="31.27"/>
    <x v="533"/>
    <s v="Reservada"/>
    <n v="664"/>
    <x v="1"/>
    <s v="Plato_4, Plato_12, Plato_5"/>
    <n v="122"/>
    <n v="153.27000000000001"/>
    <d v="1899-12-30T01:39:00"/>
    <d v="1899-12-30T00:39:00"/>
    <x v="0"/>
  </r>
  <r>
    <n v="6"/>
    <s v="Cliente_425"/>
    <n v="1"/>
    <x v="526"/>
    <d v="2023-04-07T05:56:00"/>
    <d v="1899-12-30T04:06:00"/>
    <x v="6"/>
    <x v="3"/>
    <x v="0"/>
    <x v="2"/>
    <n v="25.32"/>
    <x v="538"/>
    <s v="Ocupada"/>
    <n v="665"/>
    <x v="6"/>
    <s v="Plato_1, Plato_6"/>
    <n v="129"/>
    <n v="154.32"/>
    <d v="1899-12-30T00:40:00"/>
    <d v="1899-12-30T03:26:00"/>
    <x v="0"/>
  </r>
  <r>
    <n v="8"/>
    <s v="Cliente_593"/>
    <n v="4"/>
    <x v="527"/>
    <d v="2023-04-07T04:57:00"/>
    <d v="1899-12-30T03:53:00"/>
    <x v="6"/>
    <x v="2"/>
    <x v="0"/>
    <x v="2"/>
    <n v="11.86"/>
    <x v="539"/>
    <s v="Libre"/>
    <n v="666"/>
    <x v="3"/>
    <s v="Plato_3"/>
    <n v="40"/>
    <n v="51.86"/>
    <d v="1899-12-30T00:27:00"/>
    <d v="1899-12-30T03:26:00"/>
    <x v="0"/>
  </r>
  <r>
    <n v="6"/>
    <s v="Cliente_368"/>
    <n v="5"/>
    <x v="528"/>
    <d v="2023-04-07T07:07:00"/>
    <d v="1899-12-30T03:28:00"/>
    <x v="6"/>
    <x v="0"/>
    <x v="0"/>
    <x v="2"/>
    <n v="20.49"/>
    <x v="540"/>
    <s v="Reservada"/>
    <n v="667"/>
    <x v="4"/>
    <s v="Plato_19"/>
    <n v="36"/>
    <n v="56.489999999999995"/>
    <d v="1899-12-30T00:12:00"/>
    <d v="1899-12-30T03:16:00"/>
    <x v="0"/>
  </r>
  <r>
    <n v="12"/>
    <s v="Cliente_418"/>
    <n v="4"/>
    <x v="519"/>
    <d v="2023-04-07T04:41:00"/>
    <d v="1899-12-30T02:58:00"/>
    <x v="6"/>
    <x v="1"/>
    <x v="1"/>
    <x v="2"/>
    <n v="18.61"/>
    <x v="541"/>
    <s v="Reservada"/>
    <n v="668"/>
    <x v="6"/>
    <s v="Plato_10, Plato_7, Plato_1"/>
    <n v="201"/>
    <n v="219.61"/>
    <d v="1899-12-30T01:55:00"/>
    <d v="1899-12-30T01:03:00"/>
    <x v="0"/>
  </r>
  <r>
    <n v="10"/>
    <s v="Cliente_693"/>
    <n v="4"/>
    <x v="529"/>
    <d v="2023-04-07T04:34:00"/>
    <d v="1899-12-30T03:33:00"/>
    <x v="6"/>
    <x v="0"/>
    <x v="0"/>
    <x v="2"/>
    <n v="10.68"/>
    <x v="542"/>
    <s v="Libre"/>
    <n v="669"/>
    <x v="5"/>
    <s v="Plato_17, Plato_6, Plato_15"/>
    <n v="181"/>
    <n v="191.68"/>
    <d v="1899-12-30T01:09:00"/>
    <d v="1899-12-30T02:24:00"/>
    <x v="0"/>
  </r>
  <r>
    <n v="16"/>
    <s v="Cliente_226"/>
    <n v="6"/>
    <x v="530"/>
    <d v="2023-04-07T03:12:00"/>
    <d v="1899-12-30T01:35:00"/>
    <x v="6"/>
    <x v="2"/>
    <x v="0"/>
    <x v="1"/>
    <n v="37.93"/>
    <x v="56"/>
    <s v="Ocupada"/>
    <n v="670"/>
    <x v="6"/>
    <s v="Plato_14, Plato_8, Plato_19"/>
    <n v="94"/>
    <n v="131.93"/>
    <d v="1899-12-30T01:15:00"/>
    <d v="1899-12-30T00:20:00"/>
    <x v="0"/>
  </r>
  <r>
    <n v="17"/>
    <s v="Cliente_759"/>
    <n v="3"/>
    <x v="531"/>
    <d v="2023-04-07T03:30:00"/>
    <d v="1899-12-30T01:12:00"/>
    <x v="6"/>
    <x v="0"/>
    <x v="0"/>
    <x v="1"/>
    <n v="32.200000000000003"/>
    <x v="8"/>
    <s v="Reservada"/>
    <n v="671"/>
    <x v="6"/>
    <s v="Plato_8, Plato_1, Plato_15"/>
    <n v="184"/>
    <n v="0"/>
    <d v="1899-12-30T01:35:00"/>
    <n v="-1.5972222219311841E-2"/>
    <x v="1"/>
  </r>
  <r>
    <n v="12"/>
    <s v="Cliente_517"/>
    <n v="6"/>
    <x v="532"/>
    <d v="2023-04-07T03:51:00"/>
    <d v="1899-12-30T02:27:00"/>
    <x v="6"/>
    <x v="4"/>
    <x v="2"/>
    <x v="2"/>
    <n v="29.19"/>
    <x v="543"/>
    <s v="Reservada"/>
    <n v="672"/>
    <x v="9"/>
    <s v="Plato_15, Plato_13, Plato_12"/>
    <n v="157"/>
    <n v="186.19"/>
    <d v="1899-12-30T01:18:00"/>
    <d v="1899-12-30T01:09:00"/>
    <x v="0"/>
  </r>
  <r>
    <n v="20"/>
    <s v="Cliente_485"/>
    <n v="6"/>
    <x v="533"/>
    <d v="2023-04-07T02:52:00"/>
    <d v="1899-12-30T02:15:00"/>
    <x v="6"/>
    <x v="3"/>
    <x v="0"/>
    <x v="2"/>
    <n v="36.5"/>
    <x v="544"/>
    <s v="Reservada"/>
    <n v="673"/>
    <x v="5"/>
    <s v="Plato_20, Plato_8, Plato_2, Plato_1"/>
    <n v="265"/>
    <n v="301.5"/>
    <d v="1899-12-30T01:33:00"/>
    <d v="1899-12-30T00:42:00"/>
    <x v="0"/>
  </r>
  <r>
    <n v="1"/>
    <s v="Cliente_834"/>
    <n v="3"/>
    <x v="534"/>
    <d v="2023-04-07T01:30:00"/>
    <d v="1899-12-30T01:27:00"/>
    <x v="6"/>
    <x v="3"/>
    <x v="2"/>
    <x v="2"/>
    <n v="41.29"/>
    <x v="545"/>
    <s v="Libre"/>
    <n v="674"/>
    <x v="3"/>
    <s v="Plato_12, Plato_4, Plato_17, Plato_13"/>
    <n v="207"/>
    <n v="248.29"/>
    <d v="1899-12-30T01:05:00"/>
    <d v="1899-12-30T00:22:00"/>
    <x v="0"/>
  </r>
  <r>
    <n v="5"/>
    <s v="Cliente_104"/>
    <n v="2"/>
    <x v="535"/>
    <d v="2023-04-07T04:33:00"/>
    <d v="1899-12-30T03:39:00"/>
    <x v="6"/>
    <x v="2"/>
    <x v="2"/>
    <x v="1"/>
    <n v="30.74"/>
    <x v="546"/>
    <s v="Reservada"/>
    <n v="675"/>
    <x v="8"/>
    <s v="Plato_1, Plato_3, Plato_19"/>
    <n v="193"/>
    <n v="223.74"/>
    <d v="1899-12-30T02:01:00"/>
    <d v="1899-12-30T01:38:00"/>
    <x v="0"/>
  </r>
  <r>
    <n v="7"/>
    <s v="Cliente_494"/>
    <n v="6"/>
    <x v="536"/>
    <d v="2023-04-07T03:45:00"/>
    <d v="1899-12-30T03:32:00"/>
    <x v="6"/>
    <x v="0"/>
    <x v="0"/>
    <x v="2"/>
    <n v="41.6"/>
    <x v="547"/>
    <s v="Ocupada"/>
    <n v="676"/>
    <x v="8"/>
    <s v="Plato_17, Plato_14, Plato_16, Plato_13"/>
    <n v="124"/>
    <n v="165.6"/>
    <d v="1899-12-30T02:01:00"/>
    <d v="1899-12-30T01:31:00"/>
    <x v="0"/>
  </r>
  <r>
    <n v="14"/>
    <s v="Cliente_331"/>
    <n v="6"/>
    <x v="537"/>
    <d v="2023-04-07T02:37:00"/>
    <d v="1899-12-30T02:18:00"/>
    <x v="6"/>
    <x v="2"/>
    <x v="0"/>
    <x v="2"/>
    <n v="12.57"/>
    <x v="8"/>
    <s v="Ocupada"/>
    <n v="677"/>
    <x v="6"/>
    <s v="Plato_3, Plato_8, Plato_18"/>
    <n v="144"/>
    <n v="0"/>
    <d v="1899-12-30T02:28:00"/>
    <n v="-6.9444444425041801E-3"/>
    <x v="1"/>
  </r>
  <r>
    <n v="19"/>
    <s v="Cliente_483"/>
    <n v="1"/>
    <x v="538"/>
    <d v="2023-04-07T05:22:00"/>
    <d v="1899-12-30T02:36:00"/>
    <x v="6"/>
    <x v="0"/>
    <x v="0"/>
    <x v="2"/>
    <n v="26.76"/>
    <x v="548"/>
    <s v="Ocupada"/>
    <n v="678"/>
    <x v="9"/>
    <s v="Plato_9, Plato_12, Plato_8, Plato_7"/>
    <n v="204"/>
    <n v="230.76"/>
    <d v="1899-12-30T02:01:00"/>
    <d v="1899-12-30T00:35:00"/>
    <x v="0"/>
  </r>
  <r>
    <n v="9"/>
    <s v="Cliente_26"/>
    <n v="4"/>
    <x v="515"/>
    <d v="2023-04-07T03:03:00"/>
    <d v="1899-12-30T03:16:00"/>
    <x v="6"/>
    <x v="2"/>
    <x v="0"/>
    <x v="2"/>
    <n v="36.43"/>
    <x v="210"/>
    <s v="Ocupada"/>
    <n v="679"/>
    <x v="9"/>
    <s v="Plato_13, Plato_10, Plato_16, Plato_1"/>
    <n v="199"/>
    <n v="235.43"/>
    <d v="1899-12-30T01:46:00"/>
    <d v="1899-12-30T01:30:00"/>
    <x v="0"/>
  </r>
  <r>
    <n v="5"/>
    <s v="Cliente_35"/>
    <n v="4"/>
    <x v="539"/>
    <d v="2023-04-07T05:20:00"/>
    <d v="1899-12-30T03:57:00"/>
    <x v="6"/>
    <x v="0"/>
    <x v="0"/>
    <x v="1"/>
    <n v="12.06"/>
    <x v="549"/>
    <s v="Reservada"/>
    <n v="680"/>
    <x v="3"/>
    <s v="Plato_4, Plato_3, Plato_11"/>
    <n v="162"/>
    <n v="174.06"/>
    <d v="1899-12-30T01:51:00"/>
    <d v="1899-12-30T02:06:00"/>
    <x v="0"/>
  </r>
  <r>
    <n v="2"/>
    <s v="Cliente_840"/>
    <n v="4"/>
    <x v="540"/>
    <d v="2023-04-07T06:50:00"/>
    <d v="1899-12-30T03:54:00"/>
    <x v="6"/>
    <x v="4"/>
    <x v="0"/>
    <x v="0"/>
    <n v="37.07"/>
    <x v="550"/>
    <s v="Libre"/>
    <n v="681"/>
    <x v="3"/>
    <s v="Plato_11, Plato_13"/>
    <n v="75"/>
    <n v="112.07"/>
    <d v="1899-12-30T01:05:00"/>
    <d v="1899-12-30T02:49:00"/>
    <x v="0"/>
  </r>
  <r>
    <n v="1"/>
    <s v="Cliente_36"/>
    <n v="5"/>
    <x v="541"/>
    <d v="2023-04-07T04:05:00"/>
    <d v="1899-12-30T02:54:00"/>
    <x v="6"/>
    <x v="3"/>
    <x v="1"/>
    <x v="2"/>
    <n v="21.04"/>
    <x v="551"/>
    <s v="Ocupada"/>
    <n v="682"/>
    <x v="5"/>
    <s v="Plato_14"/>
    <n v="23"/>
    <n v="44.04"/>
    <d v="1899-12-30T00:43:00"/>
    <d v="1899-12-30T02:11:00"/>
    <x v="0"/>
  </r>
  <r>
    <n v="2"/>
    <s v="Cliente_837"/>
    <n v="6"/>
    <x v="542"/>
    <d v="2023-04-07T06:22:00"/>
    <d v="1899-12-30T02:41:00"/>
    <x v="6"/>
    <x v="3"/>
    <x v="0"/>
    <x v="2"/>
    <n v="40.42"/>
    <x v="552"/>
    <s v="Ocupada"/>
    <n v="683"/>
    <x v="1"/>
    <s v="Plato_5, Plato_3, Plato_20, Plato_17"/>
    <n v="164"/>
    <n v="204.42000000000002"/>
    <d v="1899-12-30T01:22:00"/>
    <d v="1899-12-30T01:19:00"/>
    <x v="0"/>
  </r>
  <r>
    <n v="10"/>
    <s v="Cliente_514"/>
    <n v="6"/>
    <x v="543"/>
    <d v="2023-04-07T04:40:00"/>
    <d v="1899-12-30T01:26:00"/>
    <x v="6"/>
    <x v="4"/>
    <x v="2"/>
    <x v="2"/>
    <n v="48.15"/>
    <x v="8"/>
    <s v="Ocupada"/>
    <n v="684"/>
    <x v="9"/>
    <s v="Plato_19, Plato_17, Plato_10, Plato_9"/>
    <n v="180"/>
    <n v="0"/>
    <d v="1899-12-30T01:50:00"/>
    <n v="-1.6666666666019923E-2"/>
    <x v="1"/>
  </r>
  <r>
    <n v="5"/>
    <s v="Cliente_485"/>
    <n v="5"/>
    <x v="536"/>
    <d v="2023-04-07T01:43:00"/>
    <d v="1899-12-30T01:15:00"/>
    <x v="6"/>
    <x v="2"/>
    <x v="0"/>
    <x v="0"/>
    <n v="19.89"/>
    <x v="553"/>
    <s v="Libre"/>
    <n v="685"/>
    <x v="0"/>
    <s v="Plato_6"/>
    <n v="54"/>
    <n v="73.89"/>
    <d v="1899-12-30T00:17:00"/>
    <d v="1899-12-30T00:58:00"/>
    <x v="0"/>
  </r>
  <r>
    <n v="10"/>
    <s v="Cliente_832"/>
    <n v="6"/>
    <x v="544"/>
    <d v="2023-04-07T03:39:00"/>
    <d v="1899-12-30T02:27:00"/>
    <x v="6"/>
    <x v="1"/>
    <x v="0"/>
    <x v="1"/>
    <n v="15.83"/>
    <x v="554"/>
    <s v="Reservada"/>
    <n v="686"/>
    <x v="3"/>
    <s v="Plato_17, Plato_3"/>
    <n v="102"/>
    <n v="117.83"/>
    <d v="1899-12-30T00:58:00"/>
    <d v="1899-12-30T01:29:00"/>
    <x v="0"/>
  </r>
  <r>
    <n v="2"/>
    <s v="Cliente_778"/>
    <n v="6"/>
    <x v="545"/>
    <d v="2023-04-07T05:39:00"/>
    <d v="1899-12-30T03:45:00"/>
    <x v="6"/>
    <x v="4"/>
    <x v="0"/>
    <x v="1"/>
    <n v="10.53"/>
    <x v="555"/>
    <s v="Libre"/>
    <n v="687"/>
    <x v="0"/>
    <s v="Plato_19"/>
    <n v="72"/>
    <n v="82.53"/>
    <d v="1899-12-30T00:29:00"/>
    <d v="1899-12-30T03:16:00"/>
    <x v="0"/>
  </r>
  <r>
    <n v="3"/>
    <s v="Cliente_725"/>
    <n v="1"/>
    <x v="546"/>
    <d v="2023-04-07T05:03:00"/>
    <d v="1899-12-30T01:52:00"/>
    <x v="6"/>
    <x v="1"/>
    <x v="0"/>
    <x v="2"/>
    <n v="48.7"/>
    <x v="556"/>
    <s v="Ocupada"/>
    <n v="688"/>
    <x v="10"/>
    <s v="Plato_9"/>
    <n v="29"/>
    <n v="77.7"/>
    <d v="1899-12-30T00:14:00"/>
    <d v="1899-12-30T01:38:00"/>
    <x v="0"/>
  </r>
  <r>
    <n v="14"/>
    <s v="Cliente_114"/>
    <n v="1"/>
    <x v="547"/>
    <d v="2023-04-07T02:22:00"/>
    <d v="1899-12-30T02:01:00"/>
    <x v="6"/>
    <x v="1"/>
    <x v="0"/>
    <x v="2"/>
    <n v="10.25"/>
    <x v="557"/>
    <s v="Ocupada"/>
    <n v="689"/>
    <x v="3"/>
    <s v="Plato_14, Plato_1, Plato_13"/>
    <n v="165"/>
    <n v="175.25"/>
    <d v="1899-12-30T00:29:00"/>
    <d v="1899-12-30T01:32:00"/>
    <x v="0"/>
  </r>
  <r>
    <n v="15"/>
    <s v="Cliente_95"/>
    <n v="4"/>
    <x v="548"/>
    <d v="2023-04-07T05:43:00"/>
    <d v="1899-12-30T03:00:00"/>
    <x v="6"/>
    <x v="3"/>
    <x v="2"/>
    <x v="0"/>
    <n v="37.22"/>
    <x v="558"/>
    <s v="Reservada"/>
    <n v="690"/>
    <x v="0"/>
    <s v="Plato_20, Plato_17, Plato_16, Plato_11"/>
    <n v="191"/>
    <n v="228.22"/>
    <d v="1899-12-30T02:23:00"/>
    <d v="1899-12-30T00:37:00"/>
    <x v="0"/>
  </r>
  <r>
    <n v="19"/>
    <s v="Cliente_103"/>
    <n v="4"/>
    <x v="519"/>
    <d v="2023-04-07T05:17:00"/>
    <d v="1899-12-30T03:49:00"/>
    <x v="6"/>
    <x v="0"/>
    <x v="2"/>
    <x v="0"/>
    <n v="13.9"/>
    <x v="559"/>
    <s v="Ocupada"/>
    <n v="691"/>
    <x v="1"/>
    <s v="Plato_5"/>
    <n v="66"/>
    <n v="79.900000000000006"/>
    <d v="1899-12-30T00:34:00"/>
    <d v="1899-12-30T03:15:00"/>
    <x v="0"/>
  </r>
  <r>
    <n v="9"/>
    <s v="Cliente_30"/>
    <n v="2"/>
    <x v="549"/>
    <d v="2023-04-07T04:26:00"/>
    <d v="1899-12-30T03:33:00"/>
    <x v="6"/>
    <x v="1"/>
    <x v="2"/>
    <x v="2"/>
    <n v="25.92"/>
    <x v="560"/>
    <s v="Reservada"/>
    <n v="692"/>
    <x v="10"/>
    <s v="Plato_8, Plato_2, Plato_4, Plato_3"/>
    <n v="173"/>
    <n v="198.92000000000002"/>
    <d v="1899-12-30T01:40:00"/>
    <d v="1899-12-30T01:53:00"/>
    <x v="0"/>
  </r>
  <r>
    <n v="15"/>
    <s v="Cliente_330"/>
    <n v="4"/>
    <x v="550"/>
    <d v="2023-04-07T07:31:00"/>
    <d v="1899-12-30T03:47:00"/>
    <x v="6"/>
    <x v="0"/>
    <x v="0"/>
    <x v="2"/>
    <n v="28.31"/>
    <x v="561"/>
    <s v="Libre"/>
    <n v="693"/>
    <x v="8"/>
    <s v="Plato_19, Plato_13"/>
    <n v="78"/>
    <n v="106.31"/>
    <d v="1899-12-30T00:44:00"/>
    <d v="1899-12-30T03:03:00"/>
    <x v="0"/>
  </r>
  <r>
    <n v="5"/>
    <s v="Cliente_88"/>
    <n v="4"/>
    <x v="551"/>
    <d v="2023-04-07T05:13:00"/>
    <d v="1899-12-30T03:22:00"/>
    <x v="6"/>
    <x v="2"/>
    <x v="0"/>
    <x v="2"/>
    <n v="23.66"/>
    <x v="562"/>
    <s v="Libre"/>
    <n v="694"/>
    <x v="5"/>
    <s v="Plato_3, Plato_4, Plato_20, Plato_13"/>
    <n v="157"/>
    <n v="180.66"/>
    <d v="1899-12-30T02:08:00"/>
    <d v="1899-12-30T01:14:00"/>
    <x v="0"/>
  </r>
  <r>
    <n v="9"/>
    <s v="Cliente_211"/>
    <n v="1"/>
    <x v="552"/>
    <d v="2023-04-07T05:32:00"/>
    <d v="1899-12-30T03:45:00"/>
    <x v="6"/>
    <x v="0"/>
    <x v="0"/>
    <x v="2"/>
    <n v="18.23"/>
    <x v="563"/>
    <s v="Ocupada"/>
    <n v="695"/>
    <x v="5"/>
    <s v="Plato_16, Plato_2"/>
    <n v="116"/>
    <n v="134.22999999999999"/>
    <d v="1899-12-30T00:37:00"/>
    <d v="1899-12-30T03:08:00"/>
    <x v="0"/>
  </r>
  <r>
    <n v="2"/>
    <s v="Cliente_282"/>
    <n v="6"/>
    <x v="553"/>
    <d v="2023-04-07T06:11:00"/>
    <d v="1899-12-30T04:10:00"/>
    <x v="6"/>
    <x v="1"/>
    <x v="2"/>
    <x v="2"/>
    <n v="18.760000000000002"/>
    <x v="564"/>
    <s v="Ocupada"/>
    <n v="696"/>
    <x v="4"/>
    <s v="Plato_14"/>
    <n v="46"/>
    <n v="64.760000000000005"/>
    <d v="1899-12-30T00:23:00"/>
    <d v="1899-12-30T03:47:00"/>
    <x v="0"/>
  </r>
  <r>
    <n v="4"/>
    <s v="Cliente_90"/>
    <n v="1"/>
    <x v="554"/>
    <d v="2023-04-07T06:42:00"/>
    <d v="1899-12-30T02:54:00"/>
    <x v="6"/>
    <x v="2"/>
    <x v="0"/>
    <x v="2"/>
    <n v="34.35"/>
    <x v="565"/>
    <s v="Reservada"/>
    <n v="697"/>
    <x v="7"/>
    <s v="Plato_14, Plato_11, Plato_2, Plato_6"/>
    <n v="199"/>
    <n v="233.35"/>
    <d v="1899-12-30T01:47:00"/>
    <d v="1899-12-30T01:07:00"/>
    <x v="0"/>
  </r>
  <r>
    <n v="19"/>
    <s v="Cliente_115"/>
    <n v="4"/>
    <x v="555"/>
    <d v="2023-04-07T06:25:00"/>
    <d v="1899-12-30T03:55:00"/>
    <x v="6"/>
    <x v="1"/>
    <x v="2"/>
    <x v="2"/>
    <n v="39.89"/>
    <x v="246"/>
    <s v="Libre"/>
    <n v="698"/>
    <x v="6"/>
    <s v="Plato_6, Plato_10, Plato_14, Plato_13"/>
    <n v="185"/>
    <n v="224.89"/>
    <d v="1899-12-30T01:41:00"/>
    <d v="1899-12-30T02:14:00"/>
    <x v="0"/>
  </r>
  <r>
    <n v="8"/>
    <s v="Cliente_143"/>
    <n v="6"/>
    <x v="525"/>
    <d v="2023-04-07T02:56:00"/>
    <d v="1899-12-30T01:21:00"/>
    <x v="6"/>
    <x v="2"/>
    <x v="0"/>
    <x v="2"/>
    <n v="38.44"/>
    <x v="566"/>
    <s v="Reservada"/>
    <n v="699"/>
    <x v="0"/>
    <s v="Plato_9"/>
    <n v="58"/>
    <n v="96.44"/>
    <d v="1899-12-30T00:11:00"/>
    <d v="1899-12-30T01:10:00"/>
    <x v="0"/>
  </r>
  <r>
    <n v="8"/>
    <s v="Cliente_496"/>
    <n v="2"/>
    <x v="556"/>
    <d v="2023-04-07T02:50:00"/>
    <d v="1899-12-30T02:27:00"/>
    <x v="6"/>
    <x v="2"/>
    <x v="0"/>
    <x v="2"/>
    <n v="21.66"/>
    <x v="567"/>
    <s v="Reservada"/>
    <n v="700"/>
    <x v="10"/>
    <s v="Plato_18, Plato_10, Plato_6"/>
    <n v="234"/>
    <n v="255.66"/>
    <d v="1899-12-30T01:26:00"/>
    <d v="1899-12-30T01:01:00"/>
    <x v="0"/>
  </r>
  <r>
    <n v="19"/>
    <s v="Cliente_58"/>
    <n v="5"/>
    <x v="557"/>
    <d v="2023-04-07T05:45:00"/>
    <d v="1899-12-30T02:25:00"/>
    <x v="6"/>
    <x v="4"/>
    <x v="0"/>
    <x v="2"/>
    <n v="39.83"/>
    <x v="568"/>
    <s v="Libre"/>
    <n v="701"/>
    <x v="6"/>
    <s v="Plato_11, Plato_4"/>
    <n v="102"/>
    <n v="141.82999999999998"/>
    <d v="1899-12-30T01:37:00"/>
    <d v="1899-12-30T00:48:00"/>
    <x v="0"/>
  </r>
  <r>
    <n v="13"/>
    <s v="Cliente_468"/>
    <n v="2"/>
    <x v="555"/>
    <d v="2023-04-07T05:15:00"/>
    <d v="1899-12-30T02:45:00"/>
    <x v="6"/>
    <x v="0"/>
    <x v="2"/>
    <x v="2"/>
    <n v="47.07"/>
    <x v="569"/>
    <s v="Libre"/>
    <n v="702"/>
    <x v="2"/>
    <s v="Plato_4, Plato_13, Plato_6, Plato_16"/>
    <n v="195"/>
    <n v="242.07"/>
    <d v="1899-12-30T02:35:00"/>
    <d v="1899-12-30T00:10:00"/>
    <x v="0"/>
  </r>
  <r>
    <n v="9"/>
    <s v="Cliente_714"/>
    <n v="5"/>
    <x v="558"/>
    <d v="2023-04-07T02:19:00"/>
    <d v="1899-12-30T02:17:00"/>
    <x v="6"/>
    <x v="1"/>
    <x v="0"/>
    <x v="2"/>
    <n v="22.24"/>
    <x v="570"/>
    <s v="Ocupada"/>
    <n v="703"/>
    <x v="5"/>
    <s v="Plato_13"/>
    <n v="63"/>
    <n v="85.24"/>
    <d v="1899-12-30T00:29:00"/>
    <d v="1899-12-30T01:48:00"/>
    <x v="0"/>
  </r>
  <r>
    <n v="13"/>
    <s v="Cliente_950"/>
    <n v="6"/>
    <x v="559"/>
    <d v="2023-04-07T04:29:00"/>
    <d v="1899-12-30T02:49:00"/>
    <x v="6"/>
    <x v="2"/>
    <x v="2"/>
    <x v="2"/>
    <n v="33.29"/>
    <x v="571"/>
    <s v="Reservada"/>
    <n v="704"/>
    <x v="6"/>
    <s v="Plato_4"/>
    <n v="18"/>
    <n v="51.29"/>
    <d v="1899-12-30T00:38:00"/>
    <d v="1899-12-30T02:11:00"/>
    <x v="0"/>
  </r>
  <r>
    <n v="12"/>
    <s v="Cliente_372"/>
    <n v="3"/>
    <x v="560"/>
    <d v="2023-04-07T02:53:00"/>
    <d v="1899-12-30T01:05:00"/>
    <x v="6"/>
    <x v="2"/>
    <x v="0"/>
    <x v="2"/>
    <n v="43.07"/>
    <x v="235"/>
    <s v="Libre"/>
    <n v="705"/>
    <x v="5"/>
    <s v="Plato_3, Plato_10"/>
    <n v="112"/>
    <n v="155.07"/>
    <d v="1899-12-30T00:33:00"/>
    <d v="1899-12-30T00:32:00"/>
    <x v="0"/>
  </r>
  <r>
    <n v="20"/>
    <s v="Cliente_663"/>
    <n v="6"/>
    <x v="561"/>
    <d v="2023-04-07T04:54:00"/>
    <d v="1899-12-30T03:55:00"/>
    <x v="6"/>
    <x v="1"/>
    <x v="0"/>
    <x v="2"/>
    <n v="44.45"/>
    <x v="572"/>
    <s v="Ocupada"/>
    <n v="706"/>
    <x v="10"/>
    <s v="Plato_4"/>
    <n v="54"/>
    <n v="98.45"/>
    <d v="1899-12-30T00:33:00"/>
    <d v="1899-12-30T03:22:00"/>
    <x v="0"/>
  </r>
  <r>
    <n v="15"/>
    <s v="Cliente_801"/>
    <n v="1"/>
    <x v="562"/>
    <d v="2023-04-07T05:23:00"/>
    <d v="1899-12-30T02:18:00"/>
    <x v="6"/>
    <x v="2"/>
    <x v="1"/>
    <x v="2"/>
    <n v="40.39"/>
    <x v="573"/>
    <s v="Reservada"/>
    <n v="707"/>
    <x v="7"/>
    <s v="Plato_15, Plato_13, Plato_2, Plato_19"/>
    <n v="185"/>
    <n v="225.39"/>
    <d v="1899-12-30T02:17:00"/>
    <d v="1899-12-30T00:01:00"/>
    <x v="0"/>
  </r>
  <r>
    <n v="5"/>
    <s v="Cliente_804"/>
    <n v="2"/>
    <x v="517"/>
    <d v="2023-04-07T07:24:00"/>
    <d v="1899-12-30T04:03:00"/>
    <x v="6"/>
    <x v="0"/>
    <x v="2"/>
    <x v="2"/>
    <n v="41.8"/>
    <x v="537"/>
    <s v="Ocupada"/>
    <n v="708"/>
    <x v="0"/>
    <s v="Plato_6"/>
    <n v="54"/>
    <n v="95.8"/>
    <d v="1899-12-30T00:24:00"/>
    <d v="1899-12-30T03:39:00"/>
    <x v="0"/>
  </r>
  <r>
    <n v="8"/>
    <s v="Cliente_208"/>
    <n v="4"/>
    <x v="563"/>
    <d v="2023-04-07T03:40:00"/>
    <d v="1899-12-30T02:00:00"/>
    <x v="6"/>
    <x v="2"/>
    <x v="0"/>
    <x v="1"/>
    <n v="26.15"/>
    <x v="574"/>
    <s v="Ocupada"/>
    <n v="709"/>
    <x v="8"/>
    <s v="Plato_13, Plato_8, Plato_11, Plato_1"/>
    <n v="193"/>
    <n v="219.15"/>
    <d v="1899-12-30T01:38:00"/>
    <d v="1899-12-30T00:22:00"/>
    <x v="0"/>
  </r>
  <r>
    <n v="18"/>
    <s v="Cliente_716"/>
    <n v="1"/>
    <x v="564"/>
    <d v="2023-04-07T03:38:00"/>
    <d v="1899-12-30T01:25:00"/>
    <x v="6"/>
    <x v="3"/>
    <x v="0"/>
    <x v="2"/>
    <n v="28.43"/>
    <x v="8"/>
    <s v="Ocupada"/>
    <n v="710"/>
    <x v="0"/>
    <s v="Plato_3, Plato_12, Plato_4, Plato_14"/>
    <n v="138"/>
    <n v="0"/>
    <d v="1899-12-30T02:20:00"/>
    <n v="-3.8194444446061342E-2"/>
    <x v="1"/>
  </r>
  <r>
    <n v="20"/>
    <s v="Cliente_27"/>
    <n v="6"/>
    <x v="551"/>
    <d v="2023-04-07T05:18:00"/>
    <d v="1899-12-30T03:42:00"/>
    <x v="6"/>
    <x v="1"/>
    <x v="0"/>
    <x v="0"/>
    <n v="49.74"/>
    <x v="575"/>
    <s v="Ocupada"/>
    <n v="711"/>
    <x v="7"/>
    <s v="Plato_18, Plato_15"/>
    <n v="166"/>
    <n v="215.74"/>
    <d v="1899-12-30T00:59:00"/>
    <d v="1899-12-30T02:43:00"/>
    <x v="0"/>
  </r>
  <r>
    <n v="10"/>
    <s v="Cliente_786"/>
    <n v="5"/>
    <x v="513"/>
    <d v="2023-04-07T02:27:00"/>
    <d v="1899-12-30T02:21:00"/>
    <x v="6"/>
    <x v="2"/>
    <x v="1"/>
    <x v="1"/>
    <n v="42.21"/>
    <x v="576"/>
    <s v="Reservada"/>
    <n v="712"/>
    <x v="4"/>
    <s v="Plato_7"/>
    <n v="48"/>
    <n v="90.210000000000008"/>
    <d v="1899-12-30T00:49:00"/>
    <d v="1899-12-30T01:32:00"/>
    <x v="0"/>
  </r>
  <r>
    <n v="6"/>
    <s v="Cliente_594"/>
    <n v="4"/>
    <x v="565"/>
    <d v="2023-04-07T02:52:00"/>
    <d v="1899-12-30T02:37:00"/>
    <x v="6"/>
    <x v="1"/>
    <x v="2"/>
    <x v="2"/>
    <n v="35.11"/>
    <x v="577"/>
    <s v="Libre"/>
    <n v="713"/>
    <x v="7"/>
    <s v="Plato_11, Plato_9, Plato_15, Plato_10"/>
    <n v="360"/>
    <n v="395.11"/>
    <d v="1899-12-30T02:05:00"/>
    <d v="1899-12-30T00:32:00"/>
    <x v="0"/>
  </r>
  <r>
    <n v="19"/>
    <s v="Cliente_281"/>
    <n v="2"/>
    <x v="566"/>
    <d v="2023-04-07T04:05:00"/>
    <d v="1899-12-30T01:44:00"/>
    <x v="6"/>
    <x v="3"/>
    <x v="0"/>
    <x v="2"/>
    <n v="10.69"/>
    <x v="578"/>
    <s v="Libre"/>
    <n v="714"/>
    <x v="1"/>
    <s v="Plato_18, Plato_2, Plato_11"/>
    <n v="225"/>
    <n v="235.69"/>
    <d v="1899-12-30T01:03:00"/>
    <d v="1899-12-30T00:41:00"/>
    <x v="0"/>
  </r>
  <r>
    <n v="12"/>
    <s v="Cliente_396"/>
    <n v="6"/>
    <x v="567"/>
    <d v="2023-04-07T04:15:00"/>
    <d v="1899-12-30T02:45:00"/>
    <x v="6"/>
    <x v="0"/>
    <x v="0"/>
    <x v="0"/>
    <n v="39.909999999999997"/>
    <x v="579"/>
    <s v="Ocupada"/>
    <n v="715"/>
    <x v="4"/>
    <s v="Plato_2, Plato_6, Plato_1, Plato_4"/>
    <n v="246"/>
    <n v="285.90999999999997"/>
    <d v="1899-12-30T02:16:00"/>
    <d v="1899-12-30T00:29:00"/>
    <x v="0"/>
  </r>
  <r>
    <n v="12"/>
    <s v="Cliente_707"/>
    <n v="4"/>
    <x v="568"/>
    <d v="2023-04-07T04:44:00"/>
    <d v="1899-12-30T03:12:00"/>
    <x v="6"/>
    <x v="2"/>
    <x v="2"/>
    <x v="2"/>
    <n v="44.73"/>
    <x v="580"/>
    <s v="Ocupada"/>
    <n v="716"/>
    <x v="2"/>
    <s v="Plato_13, Plato_1, Plato_17"/>
    <n v="231"/>
    <n v="275.73"/>
    <d v="1899-12-30T01:30:00"/>
    <d v="1899-12-30T01:42:00"/>
    <x v="0"/>
  </r>
  <r>
    <n v="8"/>
    <s v="Cliente_392"/>
    <n v="5"/>
    <x v="542"/>
    <d v="2023-04-07T06:03:00"/>
    <d v="1899-12-30T02:07:00"/>
    <x v="6"/>
    <x v="1"/>
    <x v="0"/>
    <x v="2"/>
    <n v="23.67"/>
    <x v="581"/>
    <s v="Libre"/>
    <n v="717"/>
    <x v="6"/>
    <s v="Plato_5, Plato_2, Plato_6"/>
    <n v="155"/>
    <n v="178.67000000000002"/>
    <d v="1899-12-30T01:12:00"/>
    <d v="1899-12-30T00:55:00"/>
    <x v="0"/>
  </r>
  <r>
    <n v="7"/>
    <s v="Cliente_489"/>
    <n v="6"/>
    <x v="569"/>
    <d v="2023-04-07T07:06:00"/>
    <d v="1899-12-30T03:48:00"/>
    <x v="6"/>
    <x v="2"/>
    <x v="1"/>
    <x v="2"/>
    <n v="37.21"/>
    <x v="582"/>
    <s v="Libre"/>
    <n v="718"/>
    <x v="5"/>
    <s v="Plato_3"/>
    <n v="20"/>
    <n v="57.21"/>
    <d v="1899-12-30T00:58:00"/>
    <d v="1899-12-30T02:50:00"/>
    <x v="0"/>
  </r>
  <r>
    <n v="16"/>
    <s v="Cliente_954"/>
    <n v="3"/>
    <x v="570"/>
    <d v="2023-04-07T02:49:00"/>
    <d v="1899-12-30T01:31:00"/>
    <x v="6"/>
    <x v="1"/>
    <x v="0"/>
    <x v="0"/>
    <n v="17.23"/>
    <x v="583"/>
    <s v="Libre"/>
    <n v="719"/>
    <x v="1"/>
    <s v="Plato_20, Plato_12, Plato_9"/>
    <n v="107"/>
    <n v="124.23"/>
    <d v="1899-12-30T01:10:00"/>
    <d v="1899-12-30T00:21:00"/>
    <x v="0"/>
  </r>
  <r>
    <n v="4"/>
    <s v="Cliente_263"/>
    <n v="5"/>
    <x v="571"/>
    <d v="2023-04-07T05:46:00"/>
    <d v="1899-12-30T03:33:00"/>
    <x v="6"/>
    <x v="0"/>
    <x v="0"/>
    <x v="2"/>
    <n v="40.28"/>
    <x v="584"/>
    <s v="Reservada"/>
    <n v="720"/>
    <x v="3"/>
    <s v="Plato_11, Plato_9, Plato_7"/>
    <n v="168"/>
    <n v="208.28"/>
    <d v="1899-12-30T02:13:00"/>
    <d v="1899-12-30T01:20:00"/>
    <x v="0"/>
  </r>
  <r>
    <n v="6"/>
    <s v="Cliente_733"/>
    <n v="2"/>
    <x v="572"/>
    <d v="2023-04-07T07:01:00"/>
    <d v="1899-12-30T03:08:00"/>
    <x v="6"/>
    <x v="2"/>
    <x v="1"/>
    <x v="2"/>
    <n v="47.13"/>
    <x v="585"/>
    <s v="Libre"/>
    <n v="721"/>
    <x v="3"/>
    <s v="Plato_9, Plato_19, Plato_7, Plato_6"/>
    <n v="218"/>
    <n v="265.13"/>
    <d v="1899-12-30T02:13:00"/>
    <d v="1899-12-30T00:55:00"/>
    <x v="0"/>
  </r>
  <r>
    <n v="13"/>
    <s v="Cliente_438"/>
    <n v="5"/>
    <x v="573"/>
    <d v="2023-04-07T04:08:00"/>
    <d v="1899-12-30T01:17:00"/>
    <x v="6"/>
    <x v="2"/>
    <x v="0"/>
    <x v="2"/>
    <n v="20.62"/>
    <x v="586"/>
    <s v="Libre"/>
    <n v="722"/>
    <x v="8"/>
    <s v="Plato_13, Plato_5"/>
    <n v="85"/>
    <n v="105.62"/>
    <d v="1899-12-30T00:59:00"/>
    <d v="1899-12-30T00:18:00"/>
    <x v="0"/>
  </r>
  <r>
    <n v="12"/>
    <s v="Cliente_116"/>
    <n v="2"/>
    <x v="525"/>
    <d v="2023-04-07T04:49:00"/>
    <d v="1899-12-30T03:14:00"/>
    <x v="6"/>
    <x v="4"/>
    <x v="1"/>
    <x v="1"/>
    <n v="27.79"/>
    <x v="587"/>
    <s v="Libre"/>
    <n v="723"/>
    <x v="9"/>
    <s v="Plato_16, Plato_8"/>
    <n v="126"/>
    <n v="153.79"/>
    <d v="1899-12-30T00:31:00"/>
    <d v="1899-12-30T02:43:00"/>
    <x v="0"/>
  </r>
  <r>
    <n v="8"/>
    <s v="Cliente_929"/>
    <n v="6"/>
    <x v="540"/>
    <d v="2023-04-07T04:15:00"/>
    <d v="1899-12-30T01:19:00"/>
    <x v="6"/>
    <x v="3"/>
    <x v="2"/>
    <x v="1"/>
    <n v="14.12"/>
    <x v="588"/>
    <s v="Libre"/>
    <n v="724"/>
    <x v="5"/>
    <s v="Plato_5"/>
    <n v="66"/>
    <n v="80.12"/>
    <d v="1899-12-30T00:56:00"/>
    <d v="1899-12-30T00:23:00"/>
    <x v="0"/>
  </r>
  <r>
    <n v="10"/>
    <s v="Cliente_353"/>
    <n v="4"/>
    <x v="560"/>
    <d v="2023-04-07T03:20:00"/>
    <d v="1899-12-30T01:47:00"/>
    <x v="6"/>
    <x v="4"/>
    <x v="0"/>
    <x v="1"/>
    <n v="18.66"/>
    <x v="589"/>
    <s v="Ocupada"/>
    <n v="725"/>
    <x v="9"/>
    <s v="Plato_18, Plato_5"/>
    <n v="168"/>
    <n v="186.66"/>
    <d v="1899-12-30T01:25:00"/>
    <d v="1899-12-30T00:22:00"/>
    <x v="0"/>
  </r>
  <r>
    <n v="11"/>
    <s v="Cliente_715"/>
    <n v="2"/>
    <x v="564"/>
    <d v="2023-04-07T05:43:00"/>
    <d v="1899-12-30T03:15:00"/>
    <x v="6"/>
    <x v="3"/>
    <x v="1"/>
    <x v="2"/>
    <n v="41.38"/>
    <x v="590"/>
    <s v="Reservada"/>
    <n v="726"/>
    <x v="0"/>
    <s v="Plato_5, Plato_19, Plato_14"/>
    <n v="126"/>
    <n v="167.38"/>
    <d v="1899-12-30T01:14:00"/>
    <d v="1899-12-30T02:01:00"/>
    <x v="0"/>
  </r>
  <r>
    <n v="17"/>
    <s v="Cliente_117"/>
    <n v="6"/>
    <x v="574"/>
    <d v="2023-04-07T03:02:00"/>
    <d v="1899-12-30T02:31:00"/>
    <x v="6"/>
    <x v="2"/>
    <x v="2"/>
    <x v="0"/>
    <n v="13.24"/>
    <x v="591"/>
    <s v="Reservada"/>
    <n v="727"/>
    <x v="1"/>
    <s v="Plato_3"/>
    <n v="40"/>
    <n v="53.24"/>
    <d v="1899-12-30T00:21:00"/>
    <d v="1899-12-30T02:10:00"/>
    <x v="0"/>
  </r>
  <r>
    <n v="9"/>
    <s v="Cliente_654"/>
    <n v="6"/>
    <x v="575"/>
    <d v="2023-04-07T04:29:00"/>
    <d v="1899-12-30T02:38:00"/>
    <x v="6"/>
    <x v="1"/>
    <x v="1"/>
    <x v="0"/>
    <n v="34.28"/>
    <x v="592"/>
    <s v="Ocupada"/>
    <n v="728"/>
    <x v="10"/>
    <s v="Plato_4, Plato_6, Plato_15"/>
    <n v="195"/>
    <n v="229.28"/>
    <d v="1899-12-30T01:12:00"/>
    <d v="1899-12-30T01:26:00"/>
    <x v="0"/>
  </r>
  <r>
    <n v="20"/>
    <s v="Cliente_264"/>
    <n v="2"/>
    <x v="576"/>
    <d v="2023-04-07T06:05:00"/>
    <d v="1899-12-30T03:31:00"/>
    <x v="6"/>
    <x v="3"/>
    <x v="1"/>
    <x v="2"/>
    <n v="18.97"/>
    <x v="517"/>
    <s v="Ocupada"/>
    <n v="729"/>
    <x v="7"/>
    <s v="Plato_18, Plato_3"/>
    <n v="128"/>
    <n v="146.97"/>
    <d v="1899-12-30T01:05:00"/>
    <d v="1899-12-30T02:26:00"/>
    <x v="0"/>
  </r>
  <r>
    <n v="8"/>
    <s v="Cliente_443"/>
    <n v="3"/>
    <x v="577"/>
    <d v="2023-04-07T02:33:00"/>
    <d v="1899-12-30T02:19:00"/>
    <x v="6"/>
    <x v="0"/>
    <x v="0"/>
    <x v="2"/>
    <n v="15.02"/>
    <x v="593"/>
    <s v="Ocupada"/>
    <n v="730"/>
    <x v="0"/>
    <s v="Plato_2, Plato_7"/>
    <n v="114"/>
    <n v="129.02000000000001"/>
    <d v="1899-12-30T01:19:00"/>
    <d v="1899-12-30T01:00:00"/>
    <x v="0"/>
  </r>
  <r>
    <n v="17"/>
    <s v="Cliente_239"/>
    <n v="3"/>
    <x v="578"/>
    <d v="2023-04-07T06:25:00"/>
    <d v="1899-12-30T03:09:00"/>
    <x v="6"/>
    <x v="2"/>
    <x v="0"/>
    <x v="2"/>
    <n v="14.35"/>
    <x v="594"/>
    <s v="Reservada"/>
    <n v="731"/>
    <x v="9"/>
    <s v="Plato_15"/>
    <n v="64"/>
    <n v="78.349999999999994"/>
    <d v="1899-12-30T00:47:00"/>
    <d v="1899-12-30T02:22:00"/>
    <x v="0"/>
  </r>
  <r>
    <n v="12"/>
    <s v="Cliente_770"/>
    <n v="3"/>
    <x v="579"/>
    <d v="2023-04-07T07:13:00"/>
    <d v="1899-12-30T03:56:00"/>
    <x v="6"/>
    <x v="4"/>
    <x v="0"/>
    <x v="2"/>
    <n v="43.35"/>
    <x v="595"/>
    <s v="Reservada"/>
    <n v="732"/>
    <x v="2"/>
    <s v="Plato_20, Plato_10, Plato_19"/>
    <n v="306"/>
    <n v="349.35"/>
    <d v="1899-12-30T02:01:00"/>
    <d v="1899-12-30T01:55:00"/>
    <x v="0"/>
  </r>
  <r>
    <n v="14"/>
    <s v="Cliente_359"/>
    <n v="6"/>
    <x v="580"/>
    <d v="2023-04-07T05:28:00"/>
    <d v="1899-12-30T01:48:00"/>
    <x v="6"/>
    <x v="4"/>
    <x v="2"/>
    <x v="2"/>
    <n v="35.090000000000003"/>
    <x v="596"/>
    <s v="Libre"/>
    <n v="733"/>
    <x v="10"/>
    <s v="Plato_19, Plato_7, Plato_6"/>
    <n v="186"/>
    <n v="221.09"/>
    <d v="1899-12-30T01:14:00"/>
    <d v="1899-12-30T00:34:00"/>
    <x v="0"/>
  </r>
  <r>
    <n v="14"/>
    <s v="Cliente_888"/>
    <n v="2"/>
    <x v="581"/>
    <d v="2023-04-07T04:57:00"/>
    <d v="1899-12-30T02:30:00"/>
    <x v="6"/>
    <x v="2"/>
    <x v="0"/>
    <x v="1"/>
    <n v="46.82"/>
    <x v="597"/>
    <s v="Libre"/>
    <n v="734"/>
    <x v="5"/>
    <s v="Plato_15, Plato_7, Plato_12"/>
    <n v="139"/>
    <n v="185.82"/>
    <d v="1899-12-30T00:52:00"/>
    <d v="1899-12-30T01:38:00"/>
    <x v="0"/>
  </r>
  <r>
    <n v="20"/>
    <s v="Cliente_154"/>
    <n v="4"/>
    <x v="530"/>
    <d v="2023-04-07T03:47:00"/>
    <d v="1899-12-30T01:55:00"/>
    <x v="6"/>
    <x v="0"/>
    <x v="1"/>
    <x v="2"/>
    <n v="38.43"/>
    <x v="598"/>
    <s v="Libre"/>
    <n v="735"/>
    <x v="0"/>
    <s v="Plato_14, Plato_15"/>
    <n v="142"/>
    <n v="180.43"/>
    <d v="1899-12-30T01:27:00"/>
    <d v="1899-12-30T00:28:00"/>
    <x v="0"/>
  </r>
  <r>
    <n v="17"/>
    <s v="Cliente_301"/>
    <n v="2"/>
    <x v="582"/>
    <d v="2023-04-07T03:24:00"/>
    <d v="1899-12-30T02:31:00"/>
    <x v="6"/>
    <x v="4"/>
    <x v="1"/>
    <x v="2"/>
    <n v="25.91"/>
    <x v="436"/>
    <s v="Ocupada"/>
    <n v="736"/>
    <x v="0"/>
    <s v="Plato_5, Plato_16, Plato_17"/>
    <n v="215"/>
    <n v="240.91"/>
    <d v="1899-12-30T01:32:00"/>
    <d v="1899-12-30T00:59:00"/>
    <x v="0"/>
  </r>
  <r>
    <n v="6"/>
    <s v="Cliente_635"/>
    <n v="1"/>
    <x v="583"/>
    <d v="2023-04-07T03:06:00"/>
    <d v="1899-12-30T02:27:00"/>
    <x v="6"/>
    <x v="2"/>
    <x v="1"/>
    <x v="0"/>
    <n v="24.09"/>
    <x v="599"/>
    <s v="Reservada"/>
    <n v="737"/>
    <x v="3"/>
    <s v="Plato_9, Plato_2"/>
    <n v="118"/>
    <n v="142.09"/>
    <d v="1899-12-30T00:22:00"/>
    <d v="1899-12-30T02:05:00"/>
    <x v="0"/>
  </r>
  <r>
    <n v="15"/>
    <s v="Cliente_70"/>
    <n v="1"/>
    <x v="518"/>
    <d v="2023-04-07T02:04:00"/>
    <d v="1899-12-30T01:28:00"/>
    <x v="6"/>
    <x v="0"/>
    <x v="0"/>
    <x v="2"/>
    <n v="17.37"/>
    <x v="8"/>
    <s v="Ocupada"/>
    <n v="738"/>
    <x v="0"/>
    <s v="Plato_10, Plato_16, Plato_4"/>
    <n v="134"/>
    <n v="0"/>
    <d v="1899-12-30T01:34:00"/>
    <n v="-4.1666666687686024E-3"/>
    <x v="1"/>
  </r>
  <r>
    <n v="10"/>
    <s v="Cliente_484"/>
    <n v="5"/>
    <x v="572"/>
    <d v="2023-04-07T06:10:00"/>
    <d v="1899-12-30T02:17:00"/>
    <x v="6"/>
    <x v="2"/>
    <x v="0"/>
    <x v="0"/>
    <n v="33.69"/>
    <x v="600"/>
    <s v="Reservada"/>
    <n v="739"/>
    <x v="1"/>
    <s v="Plato_14"/>
    <n v="46"/>
    <n v="79.69"/>
    <d v="1899-12-30T00:54:00"/>
    <d v="1899-12-30T01:23:00"/>
    <x v="0"/>
  </r>
  <r>
    <n v="16"/>
    <s v="Cliente_297"/>
    <n v="6"/>
    <x v="584"/>
    <d v="2023-04-07T06:24:00"/>
    <d v="1899-12-30T02:35:00"/>
    <x v="6"/>
    <x v="1"/>
    <x v="0"/>
    <x v="0"/>
    <n v="16.05"/>
    <x v="601"/>
    <s v="Reservada"/>
    <n v="740"/>
    <x v="8"/>
    <s v="Plato_16, Plato_15, Plato_19, Plato_14"/>
    <n v="293"/>
    <n v="309.05"/>
    <d v="1899-12-30T01:53:00"/>
    <d v="1899-12-30T00:42:00"/>
    <x v="0"/>
  </r>
  <r>
    <n v="14"/>
    <s v="Cliente_196"/>
    <n v="4"/>
    <x v="577"/>
    <d v="2023-04-07T04:23:00"/>
    <d v="1899-12-30T04:09:00"/>
    <x v="6"/>
    <x v="2"/>
    <x v="0"/>
    <x v="0"/>
    <n v="40.31"/>
    <x v="314"/>
    <s v="Ocupada"/>
    <n v="741"/>
    <x v="7"/>
    <s v="Plato_7, Plato_9, Plato_11, Plato_16"/>
    <n v="285"/>
    <n v="325.31"/>
    <d v="1899-12-30T02:45:00"/>
    <d v="1899-12-30T01:24:00"/>
    <x v="0"/>
  </r>
  <r>
    <n v="20"/>
    <s v="Cliente_320"/>
    <n v="4"/>
    <x v="547"/>
    <d v="2023-04-07T02:22:00"/>
    <d v="1899-12-30T01:46:00"/>
    <x v="6"/>
    <x v="2"/>
    <x v="1"/>
    <x v="2"/>
    <n v="10.51"/>
    <x v="8"/>
    <s v="Reservada"/>
    <n v="742"/>
    <x v="1"/>
    <s v="Plato_17, Plato_2, Plato_10, Plato_12"/>
    <n v="166"/>
    <n v="0"/>
    <d v="1899-12-30T02:25:00"/>
    <n v="-2.7083333333495024E-2"/>
    <x v="1"/>
  </r>
  <r>
    <n v="19"/>
    <s v="Cliente_597"/>
    <n v="2"/>
    <x v="585"/>
    <d v="2023-04-07T07:44:00"/>
    <d v="1899-12-30T04:12:00"/>
    <x v="6"/>
    <x v="0"/>
    <x v="0"/>
    <x v="0"/>
    <n v="25.7"/>
    <x v="602"/>
    <s v="Ocupada"/>
    <n v="743"/>
    <x v="2"/>
    <s v="Plato_10, Plato_4, Plato_14"/>
    <n v="134"/>
    <n v="159.69999999999999"/>
    <d v="1899-12-30T02:23:00"/>
    <d v="1899-12-30T01:49:00"/>
    <x v="0"/>
  </r>
  <r>
    <n v="11"/>
    <s v="Cliente_974"/>
    <n v="1"/>
    <x v="586"/>
    <d v="2023-04-07T05:49:00"/>
    <d v="1899-12-30T03:50:00"/>
    <x v="6"/>
    <x v="1"/>
    <x v="0"/>
    <x v="2"/>
    <n v="26.5"/>
    <x v="603"/>
    <s v="Libre"/>
    <n v="744"/>
    <x v="0"/>
    <s v="Plato_4, Plato_9"/>
    <n v="76"/>
    <n v="102.5"/>
    <d v="1899-12-30T01:07:00"/>
    <d v="1899-12-30T02:43:00"/>
    <x v="0"/>
  </r>
  <r>
    <n v="3"/>
    <s v="Cliente_90"/>
    <n v="1"/>
    <x v="587"/>
    <d v="2023-04-07T04:52:00"/>
    <d v="1899-12-30T02:18:00"/>
    <x v="6"/>
    <x v="3"/>
    <x v="0"/>
    <x v="1"/>
    <n v="18.75"/>
    <x v="604"/>
    <s v="Libre"/>
    <n v="745"/>
    <x v="6"/>
    <s v="Plato_8, Plato_7, Plato_1, Plato_6"/>
    <n v="284"/>
    <n v="302.75"/>
    <d v="1899-12-30T01:13:00"/>
    <d v="1899-12-30T01:05:00"/>
    <x v="0"/>
  </r>
  <r>
    <n v="13"/>
    <s v="Cliente_950"/>
    <n v="2"/>
    <x v="588"/>
    <d v="2023-04-07T06:27:00"/>
    <d v="1899-12-30T03:32:00"/>
    <x v="6"/>
    <x v="1"/>
    <x v="0"/>
    <x v="2"/>
    <n v="44.9"/>
    <x v="386"/>
    <s v="Ocupada"/>
    <n v="746"/>
    <x v="9"/>
    <s v="Plato_8, Plato_15"/>
    <n v="201"/>
    <n v="245.9"/>
    <d v="1899-12-30T01:17:00"/>
    <d v="1899-12-30T02:15:00"/>
    <x v="0"/>
  </r>
  <r>
    <n v="16"/>
    <s v="Cliente_446"/>
    <n v="3"/>
    <x v="589"/>
    <d v="2023-04-07T04:49:00"/>
    <d v="1899-12-30T01:56:00"/>
    <x v="6"/>
    <x v="1"/>
    <x v="1"/>
    <x v="0"/>
    <n v="37.229999999999997"/>
    <x v="605"/>
    <s v="Reservada"/>
    <n v="747"/>
    <x v="7"/>
    <s v="Plato_1"/>
    <n v="25"/>
    <n v="62.23"/>
    <d v="1899-12-30T00:28:00"/>
    <d v="1899-12-30T01:28:00"/>
    <x v="0"/>
  </r>
  <r>
    <n v="2"/>
    <s v="Cliente_298"/>
    <n v="4"/>
    <x v="590"/>
    <d v="2023-04-07T05:58:00"/>
    <d v="1899-12-30T03:26:00"/>
    <x v="6"/>
    <x v="2"/>
    <x v="0"/>
    <x v="2"/>
    <n v="12.55"/>
    <x v="606"/>
    <s v="Reservada"/>
    <n v="748"/>
    <x v="5"/>
    <s v="Plato_15, Plato_10"/>
    <n v="110"/>
    <n v="122.55"/>
    <d v="1899-12-30T00:37:00"/>
    <d v="1899-12-30T02:49:00"/>
    <x v="0"/>
  </r>
  <r>
    <n v="1"/>
    <s v="Cliente_446"/>
    <n v="2"/>
    <x v="591"/>
    <d v="2023-04-07T02:52:00"/>
    <d v="1899-12-30T01:46:00"/>
    <x v="6"/>
    <x v="4"/>
    <x v="0"/>
    <x v="0"/>
    <n v="24.12"/>
    <x v="607"/>
    <s v="Ocupada"/>
    <n v="749"/>
    <x v="4"/>
    <s v="Plato_8"/>
    <n v="70"/>
    <n v="94.12"/>
    <d v="1899-12-30T00:08:00"/>
    <d v="1899-12-30T01:38:00"/>
    <x v="0"/>
  </r>
  <r>
    <n v="6"/>
    <s v="Cliente_304"/>
    <n v="4"/>
    <x v="592"/>
    <d v="2023-04-07T03:00:00"/>
    <d v="1899-12-30T01:14:00"/>
    <x v="6"/>
    <x v="1"/>
    <x v="0"/>
    <x v="2"/>
    <n v="21.82"/>
    <x v="8"/>
    <s v="Libre"/>
    <n v="750"/>
    <x v="6"/>
    <s v="Plato_17, Plato_10"/>
    <n v="119"/>
    <n v="0"/>
    <d v="1899-12-30T01:26:00"/>
    <n v="-8.3333333331716483E-3"/>
    <x v="1"/>
  </r>
  <r>
    <n v="17"/>
    <s v="Cliente_157"/>
    <n v="6"/>
    <x v="593"/>
    <d v="2023-04-07T03:10:00"/>
    <d v="1899-12-30T01:38:00"/>
    <x v="6"/>
    <x v="2"/>
    <x v="1"/>
    <x v="2"/>
    <n v="49.35"/>
    <x v="608"/>
    <s v="Libre"/>
    <n v="751"/>
    <x v="2"/>
    <s v="Plato_9, Plato_1, Plato_5"/>
    <n v="170"/>
    <n v="219.35"/>
    <d v="1899-12-30T01:27:00"/>
    <d v="1899-12-30T00:11:00"/>
    <x v="0"/>
  </r>
  <r>
    <n v="3"/>
    <s v="Cliente_736"/>
    <n v="5"/>
    <x v="526"/>
    <d v="2023-04-07T04:23:00"/>
    <d v="1899-12-30T02:18:00"/>
    <x v="6"/>
    <x v="0"/>
    <x v="0"/>
    <x v="2"/>
    <n v="46.27"/>
    <x v="609"/>
    <s v="Libre"/>
    <n v="752"/>
    <x v="4"/>
    <s v="Plato_2"/>
    <n v="60"/>
    <n v="106.27000000000001"/>
    <d v="1899-12-30T00:30:00"/>
    <d v="1899-12-30T01:48:00"/>
    <x v="0"/>
  </r>
  <r>
    <n v="11"/>
    <s v="Cliente_827"/>
    <n v="4"/>
    <x v="581"/>
    <d v="2023-04-07T04:38:00"/>
    <d v="1899-12-30T02:11:00"/>
    <x v="6"/>
    <x v="4"/>
    <x v="0"/>
    <x v="0"/>
    <n v="26.24"/>
    <x v="610"/>
    <s v="Libre"/>
    <n v="753"/>
    <x v="9"/>
    <s v="Plato_15, Plato_14, Plato_7, Plato_19"/>
    <n v="163"/>
    <n v="189.24"/>
    <d v="1899-12-30T02:08:00"/>
    <d v="1899-12-30T00:03:00"/>
    <x v="0"/>
  </r>
  <r>
    <n v="8"/>
    <s v="Cliente_871"/>
    <n v="3"/>
    <x v="594"/>
    <d v="2023-04-07T04:36:00"/>
    <d v="1899-12-30T01:15:00"/>
    <x v="6"/>
    <x v="0"/>
    <x v="0"/>
    <x v="2"/>
    <n v="42.74"/>
    <x v="8"/>
    <s v="Reservada"/>
    <n v="754"/>
    <x v="0"/>
    <s v="Plato_7, Plato_6, Plato_16"/>
    <n v="237"/>
    <n v="0"/>
    <d v="1899-12-30T01:29:00"/>
    <n v="-9.7222222197968985E-3"/>
    <x v="1"/>
  </r>
  <r>
    <n v="12"/>
    <s v="Cliente_743"/>
    <n v="3"/>
    <x v="523"/>
    <d v="2023-04-07T04:27:00"/>
    <d v="1899-12-30T02:41:00"/>
    <x v="6"/>
    <x v="2"/>
    <x v="0"/>
    <x v="2"/>
    <n v="26.65"/>
    <x v="611"/>
    <s v="Ocupada"/>
    <n v="755"/>
    <x v="2"/>
    <s v="Plato_13, Plato_1, Plato_12, Plato_9"/>
    <n v="211"/>
    <n v="237.65"/>
    <d v="1899-12-30T01:49:00"/>
    <d v="1899-12-30T00:52:00"/>
    <x v="0"/>
  </r>
  <r>
    <n v="11"/>
    <s v="Cliente_428"/>
    <n v="1"/>
    <x v="572"/>
    <d v="2023-04-07T07:51:00"/>
    <d v="1899-12-30T03:58:00"/>
    <x v="6"/>
    <x v="1"/>
    <x v="2"/>
    <x v="2"/>
    <n v="31.75"/>
    <x v="612"/>
    <s v="Libre"/>
    <n v="756"/>
    <x v="4"/>
    <s v="Plato_17, Plato_12"/>
    <n v="50"/>
    <n v="81.75"/>
    <d v="1899-12-30T00:34:00"/>
    <d v="1899-12-30T03:24:00"/>
    <x v="0"/>
  </r>
  <r>
    <n v="3"/>
    <s v="Cliente_750"/>
    <n v="6"/>
    <x v="568"/>
    <d v="2023-04-07T04:42:00"/>
    <d v="1899-12-30T02:55:00"/>
    <x v="6"/>
    <x v="2"/>
    <x v="0"/>
    <x v="0"/>
    <n v="10.029999999999999"/>
    <x v="613"/>
    <s v="Reservada"/>
    <n v="757"/>
    <x v="2"/>
    <s v="Plato_2"/>
    <n v="60"/>
    <n v="70.03"/>
    <d v="1899-12-30T00:40:00"/>
    <d v="1899-12-30T02:15:00"/>
    <x v="0"/>
  </r>
  <r>
    <n v="18"/>
    <s v="Cliente_808"/>
    <n v="4"/>
    <x v="558"/>
    <d v="2023-04-07T02:10:00"/>
    <d v="1899-12-30T01:53:00"/>
    <x v="6"/>
    <x v="0"/>
    <x v="1"/>
    <x v="1"/>
    <n v="27.04"/>
    <x v="614"/>
    <s v="Reservada"/>
    <n v="758"/>
    <x v="4"/>
    <s v="Plato_2, Plato_5"/>
    <n v="52"/>
    <n v="79.039999999999992"/>
    <d v="1899-12-30T00:41:00"/>
    <d v="1899-12-30T01:12:00"/>
    <x v="0"/>
  </r>
  <r>
    <n v="20"/>
    <s v="Cliente_376"/>
    <n v="5"/>
    <x v="595"/>
    <d v="2023-04-07T03:45:00"/>
    <d v="1899-12-30T03:05:00"/>
    <x v="6"/>
    <x v="1"/>
    <x v="0"/>
    <x v="2"/>
    <n v="13.7"/>
    <x v="8"/>
    <s v="Reservada"/>
    <n v="759"/>
    <x v="10"/>
    <s v="Plato_11, Plato_6, Plato_1, Plato_9"/>
    <n v="342"/>
    <n v="0"/>
    <d v="1899-12-30T03:16:00"/>
    <n v="-7.6388888921226639E-3"/>
    <x v="1"/>
  </r>
  <r>
    <n v="5"/>
    <s v="Cliente_721"/>
    <n v="6"/>
    <x v="596"/>
    <d v="2023-04-07T01:40:00"/>
    <d v="1899-12-30T01:15:00"/>
    <x v="6"/>
    <x v="4"/>
    <x v="0"/>
    <x v="2"/>
    <n v="39.42"/>
    <x v="409"/>
    <s v="Libre"/>
    <n v="760"/>
    <x v="10"/>
    <s v="Plato_8"/>
    <n v="105"/>
    <n v="144.42000000000002"/>
    <d v="1899-12-30T00:20:00"/>
    <d v="1899-12-30T00:55:00"/>
    <x v="0"/>
  </r>
  <r>
    <n v="4"/>
    <s v="Cliente_782"/>
    <n v="4"/>
    <x v="597"/>
    <d v="2023-04-07T03:42:00"/>
    <d v="1899-12-30T01:03:00"/>
    <x v="6"/>
    <x v="0"/>
    <x v="1"/>
    <x v="2"/>
    <n v="16.850000000000001"/>
    <x v="8"/>
    <s v="Libre"/>
    <n v="761"/>
    <x v="0"/>
    <s v="Plato_7, Plato_16, Plato_14"/>
    <n v="174"/>
    <n v="0"/>
    <d v="1899-12-30T01:42:00"/>
    <n v="-2.7083333336243715E-2"/>
    <x v="1"/>
  </r>
  <r>
    <n v="4"/>
    <s v="Cliente_729"/>
    <n v="3"/>
    <x v="570"/>
    <d v="2023-04-07T03:25:00"/>
    <d v="1899-12-30T02:07:00"/>
    <x v="6"/>
    <x v="3"/>
    <x v="1"/>
    <x v="2"/>
    <n v="49.45"/>
    <x v="615"/>
    <s v="Reservada"/>
    <n v="762"/>
    <x v="7"/>
    <s v="Plato_13, Plato_10"/>
    <n v="99"/>
    <n v="148.44999999999999"/>
    <d v="1899-12-30T00:29:00"/>
    <d v="1899-12-30T01:38:00"/>
    <x v="0"/>
  </r>
  <r>
    <n v="18"/>
    <s v="Cliente_351"/>
    <n v="3"/>
    <x v="584"/>
    <d v="2023-04-07T05:12:00"/>
    <d v="1899-12-30T01:23:00"/>
    <x v="6"/>
    <x v="4"/>
    <x v="0"/>
    <x v="2"/>
    <n v="22.88"/>
    <x v="616"/>
    <s v="Reservada"/>
    <n v="763"/>
    <x v="10"/>
    <s v="Plato_11, Plato_12"/>
    <n v="104"/>
    <n v="126.88"/>
    <d v="1899-12-30T00:32:00"/>
    <d v="1899-12-30T00:51:00"/>
    <x v="0"/>
  </r>
  <r>
    <n v="20"/>
    <s v="Cliente_227"/>
    <n v="1"/>
    <x v="598"/>
    <d v="2023-04-07T05:46:00"/>
    <d v="1899-12-30T02:31:00"/>
    <x v="6"/>
    <x v="4"/>
    <x v="2"/>
    <x v="2"/>
    <n v="20.41"/>
    <x v="617"/>
    <s v="Ocupada"/>
    <n v="764"/>
    <x v="1"/>
    <s v="Plato_6, Plato_18, Plato_7"/>
    <n v="85"/>
    <n v="105.41"/>
    <d v="1899-12-30T01:52:00"/>
    <d v="1899-12-30T00:39:00"/>
    <x v="0"/>
  </r>
  <r>
    <n v="20"/>
    <s v="Cliente_825"/>
    <n v="4"/>
    <x v="599"/>
    <d v="2023-04-07T01:37:00"/>
    <d v="1899-12-30T01:13:00"/>
    <x v="6"/>
    <x v="0"/>
    <x v="2"/>
    <x v="2"/>
    <n v="30.77"/>
    <x v="8"/>
    <s v="Libre"/>
    <n v="765"/>
    <x v="9"/>
    <s v="Plato_10, Plato_16, Plato_13, Plato_19"/>
    <n v="233"/>
    <n v="0"/>
    <d v="1899-12-30T02:44:00"/>
    <n v="-6.3194444446546399E-2"/>
    <x v="1"/>
  </r>
  <r>
    <n v="17"/>
    <s v="Cliente_175"/>
    <n v="6"/>
    <x v="600"/>
    <d v="2023-04-07T04:50:00"/>
    <d v="1899-12-30T03:16:00"/>
    <x v="6"/>
    <x v="2"/>
    <x v="2"/>
    <x v="2"/>
    <n v="12.57"/>
    <x v="618"/>
    <s v="Reservada"/>
    <n v="766"/>
    <x v="10"/>
    <s v="Plato_2, Plato_12, Plato_3, Plato_14"/>
    <n v="185"/>
    <n v="197.57"/>
    <d v="1899-12-30T02:14:00"/>
    <d v="1899-12-30T01:02:00"/>
    <x v="0"/>
  </r>
  <r>
    <n v="10"/>
    <s v="Cliente_757"/>
    <n v="3"/>
    <x v="582"/>
    <d v="2023-04-07T03:57:00"/>
    <d v="1899-12-30T02:49:00"/>
    <x v="6"/>
    <x v="2"/>
    <x v="1"/>
    <x v="2"/>
    <n v="15.98"/>
    <x v="526"/>
    <s v="Reservada"/>
    <n v="767"/>
    <x v="8"/>
    <s v="Plato_9, Plato_7, Plato_13"/>
    <n v="169"/>
    <n v="184.98"/>
    <d v="1899-12-30T01:25:00"/>
    <d v="1899-12-30T01:24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CB3A5-A2B0-4EDD-A4C5-CA53AFB279B5}" name="TablaDinámica7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H9" firstHeaderRow="1" firstDataRow="1" firstDataCol="1"/>
  <pivotFields count="24">
    <pivotField showAll="0"/>
    <pivotField showAll="0"/>
    <pivotField showAll="0"/>
    <pivotField numFmtId="22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22" showAll="0"/>
    <pivotField numFmtId="165"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44" showAll="0"/>
    <pivotField numFmtId="44" showAll="0"/>
    <pivotField numFmtId="165" showAll="0"/>
    <pivotField numFmtId="165"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úmero_Orden" fld="13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7FBA8-9B1F-494C-87E0-655E46F4E95B}" name="TablaDinámica6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8:E39" firstHeaderRow="1" firstDataRow="1" firstDataCol="1"/>
  <pivotFields count="24">
    <pivotField showAll="0"/>
    <pivotField showAll="0"/>
    <pivotField showAll="0"/>
    <pivotField numFmtId="22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22" showAll="0"/>
    <pivotField numFmtId="165"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>
      <items count="620">
        <item x="613"/>
        <item x="167"/>
        <item x="260"/>
        <item x="223"/>
        <item x="343"/>
        <item x="193"/>
        <item x="557"/>
        <item x="452"/>
        <item x="230"/>
        <item x="23"/>
        <item x="34"/>
        <item x="555"/>
        <item x="6"/>
        <item x="302"/>
        <item x="315"/>
        <item x="190"/>
        <item x="542"/>
        <item x="578"/>
        <item x="59"/>
        <item x="236"/>
        <item x="357"/>
        <item x="43"/>
        <item x="355"/>
        <item x="519"/>
        <item x="92"/>
        <item x="321"/>
        <item x="122"/>
        <item x="486"/>
        <item x="166"/>
        <item x="252"/>
        <item x="104"/>
        <item x="536"/>
        <item x="103"/>
        <item x="157"/>
        <item x="197"/>
        <item x="77"/>
        <item x="407"/>
        <item x="539"/>
        <item x="549"/>
        <item x="15"/>
        <item x="447"/>
        <item x="296"/>
        <item x="105"/>
        <item x="116"/>
        <item x="329"/>
        <item x="606"/>
        <item x="364"/>
        <item x="618"/>
        <item x="523"/>
        <item x="303"/>
        <item x="90"/>
        <item x="403"/>
        <item x="400"/>
        <item x="81"/>
        <item x="349"/>
        <item x="346"/>
        <item x="31"/>
        <item x="195"/>
        <item x="347"/>
        <item x="272"/>
        <item x="591"/>
        <item x="171"/>
        <item x="473"/>
        <item x="153"/>
        <item x="211"/>
        <item x="36"/>
        <item x="207"/>
        <item x="266"/>
        <item x="521"/>
        <item x="559"/>
        <item x="283"/>
        <item x="351"/>
        <item x="588"/>
        <item x="370"/>
        <item x="594"/>
        <item x="340"/>
        <item x="239"/>
        <item x="338"/>
        <item x="202"/>
        <item x="26"/>
        <item x="138"/>
        <item x="313"/>
        <item x="420"/>
        <item x="593"/>
        <item x="508"/>
        <item x="267"/>
        <item x="76"/>
        <item x="89"/>
        <item x="430"/>
        <item x="380"/>
        <item x="37"/>
        <item x="64"/>
        <item x="240"/>
        <item x="392"/>
        <item x="93"/>
        <item x="32"/>
        <item x="554"/>
        <item x="191"/>
        <item x="336"/>
        <item x="534"/>
        <item x="125"/>
        <item x="526"/>
        <item x="164"/>
        <item x="601"/>
        <item x="224"/>
        <item x="419"/>
        <item x="120"/>
        <item x="502"/>
        <item x="247"/>
        <item x="490"/>
        <item x="9"/>
        <item x="144"/>
        <item x="46"/>
        <item x="489"/>
        <item x="249"/>
        <item x="385"/>
        <item x="143"/>
        <item x="87"/>
        <item x="308"/>
        <item x="130"/>
        <item x="583"/>
        <item x="379"/>
        <item x="160"/>
        <item x="525"/>
        <item x="17"/>
        <item x="273"/>
        <item x="137"/>
        <item x="352"/>
        <item x="187"/>
        <item x="201"/>
        <item x="68"/>
        <item x="274"/>
        <item x="438"/>
        <item x="330"/>
        <item x="563"/>
        <item x="427"/>
        <item x="541"/>
        <item x="397"/>
        <item x="589"/>
        <item x="204"/>
        <item x="360"/>
        <item x="604"/>
        <item x="564"/>
        <item x="97"/>
        <item x="399"/>
        <item x="136"/>
        <item x="517"/>
        <item x="132"/>
        <item x="234"/>
        <item x="86"/>
        <item x="507"/>
        <item x="24"/>
        <item x="275"/>
        <item x="365"/>
        <item x="54"/>
        <item x="393"/>
        <item x="277"/>
        <item x="377"/>
        <item x="318"/>
        <item x="28"/>
        <item x="172"/>
        <item x="69"/>
        <item x="553"/>
        <item x="227"/>
        <item x="70"/>
        <item x="448"/>
        <item x="280"/>
        <item x="459"/>
        <item x="439"/>
        <item x="169"/>
        <item x="474"/>
        <item x="528"/>
        <item x="242"/>
        <item x="30"/>
        <item x="617"/>
        <item x="540"/>
        <item x="348"/>
        <item x="257"/>
        <item x="586"/>
        <item x="323"/>
        <item x="441"/>
        <item x="45"/>
        <item x="229"/>
        <item x="551"/>
        <item x="462"/>
        <item x="384"/>
        <item x="200"/>
        <item x="220"/>
        <item x="458"/>
        <item x="383"/>
        <item x="567"/>
        <item x="530"/>
        <item x="468"/>
        <item x="345"/>
        <item x="378"/>
        <item x="411"/>
        <item x="505"/>
        <item x="12"/>
        <item x="514"/>
        <item x="570"/>
        <item x="405"/>
        <item x="311"/>
        <item x="512"/>
        <item x="316"/>
        <item x="412"/>
        <item x="94"/>
        <item x="423"/>
        <item x="401"/>
        <item x="616"/>
        <item x="435"/>
        <item x="342"/>
        <item x="281"/>
        <item x="222"/>
        <item x="206"/>
        <item x="95"/>
        <item x="496"/>
        <item x="368"/>
        <item x="182"/>
        <item x="48"/>
        <item x="498"/>
        <item x="263"/>
        <item x="562"/>
        <item x="581"/>
        <item x="73"/>
        <item x="500"/>
        <item x="426"/>
        <item x="79"/>
        <item x="529"/>
        <item x="63"/>
        <item x="599"/>
        <item x="607"/>
        <item x="491"/>
        <item x="158"/>
        <item x="4"/>
        <item x="163"/>
        <item x="492"/>
        <item x="259"/>
        <item x="106"/>
        <item x="84"/>
        <item x="264"/>
        <item x="165"/>
        <item x="75"/>
        <item x="271"/>
        <item x="369"/>
        <item x="44"/>
        <item x="538"/>
        <item x="41"/>
        <item x="366"/>
        <item x="128"/>
        <item x="602"/>
        <item x="131"/>
        <item x="417"/>
        <item x="436"/>
        <item x="560"/>
        <item x="501"/>
        <item x="145"/>
        <item x="135"/>
        <item x="509"/>
        <item x="574"/>
        <item x="610"/>
        <item x="27"/>
        <item x="194"/>
        <item x="499"/>
        <item x="174"/>
        <item x="603"/>
        <item x="238"/>
        <item x="5"/>
        <item x="309"/>
        <item x="387"/>
        <item x="503"/>
        <item x="611"/>
        <item x="91"/>
        <item x="548"/>
        <item x="213"/>
        <item x="294"/>
        <item x="432"/>
        <item x="324"/>
        <item x="614"/>
        <item x="124"/>
        <item x="335"/>
        <item x="290"/>
        <item x="312"/>
        <item x="317"/>
        <item x="587"/>
        <item x="150"/>
        <item x="42"/>
        <item x="159"/>
        <item x="177"/>
        <item x="29"/>
        <item x="62"/>
        <item x="561"/>
        <item x="451"/>
        <item x="83"/>
        <item x="414"/>
        <item x="133"/>
        <item x="390"/>
        <item x="463"/>
        <item x="372"/>
        <item x="13"/>
        <item x="520"/>
        <item x="449"/>
        <item x="494"/>
        <item x="293"/>
        <item x="322"/>
        <item x="243"/>
        <item x="543"/>
        <item x="513"/>
        <item x="78"/>
        <item x="291"/>
        <item x="241"/>
        <item x="99"/>
        <item x="410"/>
        <item x="261"/>
        <item x="113"/>
        <item x="437"/>
        <item x="115"/>
        <item x="363"/>
        <item x="151"/>
        <item x="292"/>
        <item x="276"/>
        <item x="80"/>
        <item x="52"/>
        <item x="516"/>
        <item x="546"/>
        <item x="286"/>
        <item x="66"/>
        <item x="2"/>
        <item x="254"/>
        <item x="487"/>
        <item x="337"/>
        <item x="258"/>
        <item x="181"/>
        <item x="531"/>
        <item x="533"/>
        <item x="416"/>
        <item x="319"/>
        <item x="61"/>
        <item x="456"/>
        <item x="493"/>
        <item x="152"/>
        <item x="250"/>
        <item x="18"/>
        <item x="612"/>
        <item x="118"/>
        <item x="269"/>
        <item x="256"/>
        <item x="39"/>
        <item x="217"/>
        <item x="265"/>
        <item x="307"/>
        <item x="535"/>
        <item x="339"/>
        <item x="185"/>
        <item x="406"/>
        <item x="328"/>
        <item x="381"/>
        <item x="395"/>
        <item x="477"/>
        <item x="470"/>
        <item x="108"/>
        <item x="433"/>
        <item x="10"/>
        <item x="282"/>
        <item x="196"/>
        <item x="460"/>
        <item x="16"/>
        <item x="571"/>
        <item x="57"/>
        <item x="310"/>
        <item x="178"/>
        <item x="467"/>
        <item x="88"/>
        <item x="85"/>
        <item x="600"/>
        <item x="443"/>
        <item x="198"/>
        <item x="53"/>
        <item x="479"/>
        <item x="408"/>
        <item x="71"/>
        <item x="341"/>
        <item x="469"/>
        <item x="354"/>
        <item x="592"/>
        <item x="565"/>
        <item x="332"/>
        <item x="65"/>
        <item x="428"/>
        <item x="3"/>
        <item x="209"/>
        <item x="114"/>
        <item x="58"/>
        <item x="305"/>
        <item x="301"/>
        <item x="478"/>
        <item x="596"/>
        <item x="577"/>
        <item x="371"/>
        <item x="450"/>
        <item x="431"/>
        <item x="98"/>
        <item x="350"/>
        <item x="179"/>
        <item x="482"/>
        <item x="373"/>
        <item x="180"/>
        <item x="415"/>
        <item x="454"/>
        <item x="284"/>
        <item x="421"/>
        <item x="471"/>
        <item x="475"/>
        <item x="232"/>
        <item x="251"/>
        <item x="288"/>
        <item x="226"/>
        <item x="210"/>
        <item x="544"/>
        <item x="495"/>
        <item x="515"/>
        <item x="270"/>
        <item x="510"/>
        <item x="176"/>
        <item x="170"/>
        <item x="391"/>
        <item x="175"/>
        <item x="476"/>
        <item x="550"/>
        <item x="362"/>
        <item x="582"/>
        <item x="558"/>
        <item x="605"/>
        <item x="422"/>
        <item x="413"/>
        <item x="304"/>
        <item x="333"/>
        <item x="14"/>
        <item x="248"/>
        <item x="56"/>
        <item x="506"/>
        <item x="110"/>
        <item x="21"/>
        <item x="527"/>
        <item x="156"/>
        <item x="245"/>
        <item x="123"/>
        <item x="598"/>
        <item x="566"/>
        <item x="20"/>
        <item x="278"/>
        <item x="74"/>
        <item x="100"/>
        <item x="424"/>
        <item x="367"/>
        <item x="162"/>
        <item x="268"/>
        <item x="199"/>
        <item x="72"/>
        <item x="402"/>
        <item x="325"/>
        <item x="297"/>
        <item x="253"/>
        <item x="320"/>
        <item x="409"/>
        <item x="440"/>
        <item x="188"/>
        <item x="396"/>
        <item x="518"/>
        <item x="511"/>
        <item x="353"/>
        <item x="112"/>
        <item x="359"/>
        <item x="568"/>
        <item x="246"/>
        <item x="579"/>
        <item x="522"/>
        <item x="584"/>
        <item x="314"/>
        <item x="484"/>
        <item x="573"/>
        <item x="552"/>
        <item x="287"/>
        <item x="331"/>
        <item x="480"/>
        <item x="189"/>
        <item x="453"/>
        <item x="25"/>
        <item x="545"/>
        <item x="488"/>
        <item x="231"/>
        <item x="590"/>
        <item x="127"/>
        <item x="119"/>
        <item x="547"/>
        <item x="161"/>
        <item x="298"/>
        <item x="537"/>
        <item x="107"/>
        <item x="140"/>
        <item x="237"/>
        <item x="398"/>
        <item x="358"/>
        <item x="295"/>
        <item x="576"/>
        <item x="374"/>
        <item x="504"/>
        <item x="388"/>
        <item x="111"/>
        <item x="155"/>
        <item x="40"/>
        <item x="461"/>
        <item x="168"/>
        <item x="326"/>
        <item x="225"/>
        <item x="142"/>
        <item x="524"/>
        <item x="418"/>
        <item x="218"/>
        <item x="129"/>
        <item x="55"/>
        <item x="219"/>
        <item x="434"/>
        <item x="235"/>
        <item x="255"/>
        <item x="50"/>
        <item x="1"/>
        <item x="595"/>
        <item x="244"/>
        <item x="376"/>
        <item x="394"/>
        <item x="344"/>
        <item x="425"/>
        <item x="208"/>
        <item x="141"/>
        <item x="429"/>
        <item x="262"/>
        <item x="532"/>
        <item x="457"/>
        <item x="497"/>
        <item x="233"/>
        <item x="481"/>
        <item x="572"/>
        <item x="472"/>
        <item x="221"/>
        <item x="580"/>
        <item x="386"/>
        <item x="446"/>
        <item x="147"/>
        <item x="67"/>
        <item x="455"/>
        <item x="11"/>
        <item x="33"/>
        <item x="19"/>
        <item x="51"/>
        <item x="485"/>
        <item x="49"/>
        <item x="192"/>
        <item x="60"/>
        <item x="82"/>
        <item x="404"/>
        <item x="361"/>
        <item x="22"/>
        <item x="465"/>
        <item x="609"/>
        <item x="101"/>
        <item x="146"/>
        <item x="154"/>
        <item x="215"/>
        <item x="597"/>
        <item x="47"/>
        <item x="183"/>
        <item x="279"/>
        <item x="569"/>
        <item x="466"/>
        <item x="585"/>
        <item x="117"/>
        <item x="299"/>
        <item x="389"/>
        <item x="139"/>
        <item x="216"/>
        <item x="102"/>
        <item x="205"/>
        <item x="306"/>
        <item x="134"/>
        <item x="442"/>
        <item x="96"/>
        <item x="214"/>
        <item x="149"/>
        <item x="121"/>
        <item x="300"/>
        <item x="35"/>
        <item x="126"/>
        <item x="184"/>
        <item x="285"/>
        <item x="0"/>
        <item x="327"/>
        <item x="556"/>
        <item x="148"/>
        <item x="483"/>
        <item x="375"/>
        <item x="289"/>
        <item x="334"/>
        <item x="444"/>
        <item x="203"/>
        <item x="7"/>
        <item x="109"/>
        <item x="608"/>
        <item x="445"/>
        <item x="356"/>
        <item x="615"/>
        <item x="464"/>
        <item x="173"/>
        <item x="38"/>
        <item x="382"/>
        <item x="186"/>
        <item x="228"/>
        <item x="575"/>
        <item x="212"/>
        <item x="8"/>
        <item t="default"/>
      </items>
    </pivotField>
    <pivotField showAll="0"/>
    <pivotField showAll="0"/>
    <pivotField showAll="0"/>
    <pivotField showAll="0"/>
    <pivotField numFmtId="44" showAll="0"/>
    <pivotField numFmtId="44" showAll="0"/>
    <pivotField numFmtId="165" showAll="0"/>
    <pivotField numFmtId="165"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2">
    <field x="7"/>
    <field x="9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ropina Real" fld="11" baseField="7" baseItem="0"/>
  </dataFields>
  <formats count="2">
    <format dxfId="12">
      <pivotArea field="7" type="button" dataOnly="0" labelOnly="1" outline="0" axis="axisRow" fieldPosition="0"/>
    </format>
    <format dxfId="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43E41-A9B6-4B58-87A6-A7736CECE21C}" name="TablaDinámica5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2:I17" firstHeaderRow="1" firstDataRow="2" firstDataCol="1"/>
  <pivotFields count="24">
    <pivotField showAll="0"/>
    <pivotField showAll="0"/>
    <pivotField showAll="0"/>
    <pivotField numFmtId="22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22" showAll="0"/>
    <pivotField numFmtId="165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4" showAll="0"/>
    <pivotField numFmtId="44" showAll="0"/>
    <pivotField numFmtId="165" showAll="0"/>
    <pivotField numFmtId="165" showAll="0"/>
    <pivotField axis="axisCol" showAll="0">
      <items count="3">
        <item h="1" x="0"/>
        <item x="1"/>
        <item t="default"/>
      </items>
    </pivotField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20"/>
  </colFields>
  <colItems count="2">
    <i>
      <x v="1"/>
    </i>
    <i t="grand">
      <x/>
    </i>
  </colItems>
  <dataFields count="1">
    <dataField name="Suma de Monto Total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8BC0E-4F17-4434-AA01-FF34A07A7284}" name="TablaDinámica4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E15" firstHeaderRow="1" firstDataRow="1" firstDataCol="1"/>
  <pivotFields count="24">
    <pivotField showAll="0"/>
    <pivotField showAll="0"/>
    <pivotField showAll="0"/>
    <pivotField numFmtId="22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22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numFmtId="44" showAll="0"/>
    <pivotField dataField="1" numFmtId="44" showAll="0"/>
    <pivotField numFmtId="165" showAll="0"/>
    <pivotField numFmtId="165"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Monto_Final_Servicio" fld="17" baseField="0" baseItem="0"/>
  </dataFields>
  <formats count="2">
    <format dxfId="15">
      <pivotArea field="14" type="button" dataOnly="0" labelOnly="1" outline="0" axis="axisRow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126123-33FD-4E41-9285-E59AFF8719D1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7:B42" firstHeaderRow="1" firstDataRow="1" firstDataCol="1"/>
  <pivotFields count="24">
    <pivotField showAll="0"/>
    <pivotField showAll="0"/>
    <pivotField showAll="0"/>
    <pivotField numFmtId="165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5" showAll="0"/>
    <pivotField numFmtId="165"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numFmtId="44" showAll="0"/>
    <pivotField numFmtId="165" showAll="0"/>
    <pivotField numFmtId="165"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umFmtId="166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2">
    <field x="8"/>
    <field x="6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a de Monto_Final_Servicio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FE7AF-415A-4FB1-888D-C1053A9615DB}" name="TablaDinámica2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0:B14" firstHeaderRow="1" firstDataRow="1" firstDataCol="1"/>
  <pivotFields count="24">
    <pivotField showAll="0"/>
    <pivotField showAll="0"/>
    <pivotField showAll="0"/>
    <pivotField numFmtId="165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5" showAll="0"/>
    <pivotField numFmtId="165"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165" showAll="0"/>
    <pivotField numFmtId="165"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etodo_Pag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342E84-6EAA-4454-80E1-F746D2D88799}" name="TablaDinámica1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24">
    <pivotField showAll="0"/>
    <pivotField showAll="0"/>
    <pivotField showAll="0"/>
    <pivotField numFmtId="165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5" showAll="0"/>
    <pivotField numFmtId="165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numFmtId="44" showAll="0"/>
    <pivotField numFmtId="165" showAll="0"/>
    <pivotField numFmtId="165"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_Final_Servicio" fld="17" baseField="0" baseItem="0" numFmtId="44"/>
  </dataFields>
  <formats count="2">
    <format dxfId="26">
      <pivotArea outline="0" collapsedLevelsAreSubtotals="1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BC529-DF5B-4EF8-86A0-72EF24538D0F}" name="Tabla1" displayName="Tabla1" ref="A1:O1903" totalsRowShown="0" headerRowDxfId="51" dataDxfId="50">
  <autoFilter ref="A1:O1903" xr:uid="{891BC529-DF5B-4EF8-86A0-72EF24538D0F}"/>
  <tableColumns count="15">
    <tableColumn id="1" xr3:uid="{55AEFC06-53D7-4DFE-80B8-A2E23CEE1062}" name="Número de Orden" dataDxfId="49"/>
    <tableColumn id="2" xr3:uid="{B8A2D305-F272-4645-AAED-5929609FC07D}" name="Número de Mesa" dataDxfId="48"/>
    <tableColumn id="3" xr3:uid="{7E0C49C8-6437-4B1F-AEE5-C3A134FF3F32}" name="Nombre del Plato" dataDxfId="47"/>
    <tableColumn id="4" xr3:uid="{82B3074F-6FD9-4DE0-9C15-5B9E191E68A0}" name="Descripción del Plato" dataDxfId="46"/>
    <tableColumn id="5" xr3:uid="{197D7C5D-E167-4FEB-9D4C-5B0A5ABAB91C}" name="Costo Unitario" dataDxfId="45" dataCellStyle="Millares"/>
    <tableColumn id="6" xr3:uid="{DDC1115F-FB56-4ED0-93AF-188959EC8BBB}" name="Precio Unitario" dataDxfId="44" dataCellStyle="Millares"/>
    <tableColumn id="7" xr3:uid="{80A03C06-6C35-4F99-9FB4-2F9D671E6796}" name="Cantidad Ordenada" dataDxfId="43"/>
    <tableColumn id="8" xr3:uid="{559783FF-1B71-4186-861D-CF2AE2877E39}" name="Tiempo de Preparación" dataDxfId="42"/>
    <tableColumn id="9" xr3:uid="{3FD5FF2D-6C66-41B6-B0A6-C23C0FB66C3A}" name="Tiempo_Preparación" dataDxfId="20">
      <calculatedColumnFormula>TIME(0,Tabla1[[#This Row],[Tiempo de Preparación]],0)</calculatedColumnFormula>
    </tableColumn>
    <tableColumn id="10" xr3:uid="{E6C34FC2-2B5B-4E91-AC86-9DD8BACA7FB1}" name="Total del Pedido" dataDxfId="18">
      <calculatedColumnFormula>Tabla1[[#This Row],[Precio Unitario]]*Tabla1[[#This Row],[Cantidad Ordenada]]</calculatedColumnFormula>
    </tableColumn>
    <tableColumn id="19" xr3:uid="{B1C4A988-5EAA-461D-A8DD-80900163CC4D}" name="Costo Total" dataDxfId="19">
      <calculatedColumnFormula>Tabla1[[#This Row],[Costo Unitario]]*Tabla1[[#This Row],[Cantidad Ordenada]]</calculatedColumnFormula>
    </tableColumn>
    <tableColumn id="12" xr3:uid="{59571A61-44F9-4327-8D2A-2F6D035F1B02}" name="Ganancia Bruta" dataDxfId="41">
      <calculatedColumnFormula>(Tabla1[[#This Row],[Precio Unitario]]-Tabla1[[#This Row],[Costo Unitario]])*Tabla1[[#This Row],[Cantidad Ordenada]]</calculatedColumnFormula>
    </tableColumn>
    <tableColumn id="11" xr3:uid="{6FF99737-30FC-42A9-9323-5D03C344A3F9}" name="IVA (%)" dataDxfId="9"/>
    <tableColumn id="16" xr3:uid="{C2D59F72-3E12-4259-952A-A3D444120A7D}" name="IVA" dataDxfId="8" dataCellStyle="Moneda">
      <calculatedColumnFormula>Tabla1[[#This Row],[Total del Pedido]]*M2</calculatedColumnFormula>
    </tableColumn>
    <tableColumn id="17" xr3:uid="{A6DF6BFD-E5FD-4254-8256-08B8D0900495}" name="Ganancia Neta" dataDxfId="40" dataCellStyle="Moneda">
      <calculatedColumnFormula>Tabla1[[#This Row],[Total del Pedido]]-(Tabla1[[#This Row],[Costo Total]]+N2)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41882-39D2-48DA-9767-8356B6691DD0}" name="Tabla13" displayName="Tabla13" ref="A1:Y768" totalsRowShown="0" headerRowDxfId="39" dataDxfId="38">
  <autoFilter ref="A1:Y768" xr:uid="{33B41882-39D2-48DA-9767-8356B6691DD0}"/>
  <tableColumns count="25">
    <tableColumn id="1" xr3:uid="{829C8D66-9FF9-4D0B-B478-8C756104E42D}" name="Numero_Mesa" dataDxfId="37"/>
    <tableColumn id="2" xr3:uid="{11B3560C-C0BF-4D0E-8E90-888529B5B66C}" name="Nombre_Cliente" dataDxfId="36"/>
    <tableColumn id="21" xr3:uid="{EF8A7942-F4DE-4F0F-8D57-3650C5DC4CA9}" name="Numero_Comensales" dataDxfId="24"/>
    <tableColumn id="4" xr3:uid="{2A214DB3-9B54-4731-96E3-CF6F7310DD59}" name="Hora_Llegada" dataDxfId="22"/>
    <tableColumn id="5" xr3:uid="{B960FD48-387D-482A-BE76-C3041A4ACA64}" name="Hora_Salida" dataDxfId="21"/>
    <tableColumn id="16" xr3:uid="{7D8D0187-AF3C-45BC-92B8-BF38558ED3A2}" name="Tiempo_Sala" dataDxfId="23"/>
    <tableColumn id="20" xr3:uid="{D760E85A-BD2B-44E7-AF8F-210FCEB91228}" name="Día_Semana" dataDxfId="16">
      <calculatedColumnFormula>TEXT(Tabla13[[#This Row],[Hora_Salida]],"dddd,dd,mm,aaaa")</calculatedColumnFormula>
    </tableColumn>
    <tableColumn id="6" xr3:uid="{6B3E59FD-C7A0-45E5-B2AD-EAB3412E03AC}" name="Mesero_Asignado" dataDxfId="35"/>
    <tableColumn id="7" xr3:uid="{3F751F60-60CD-4721-98FB-FF8108B7469D}" name="Tipo_Servicio" dataDxfId="34"/>
    <tableColumn id="8" xr3:uid="{B356619A-8C14-48BD-A4BB-527A7EF857AE}" name="Metodo_Pago" dataDxfId="33"/>
    <tableColumn id="9" xr3:uid="{CBB946BE-0A2F-403B-99F7-07417D4100E1}" name="Propina" dataDxfId="32"/>
    <tableColumn id="22" xr3:uid="{7E181D28-73A1-48A5-BFED-A9133BF92BF9}" name="Propina Real" dataDxfId="17">
      <calculatedColumnFormula array="1">_xlfn.IFS(Tabla13[[#This Row],[Cuentas_Pagadas]]="COBRADA",K2,Tabla13[[#This Row],[Cuentas_Pagadas]]="NO COBRADA","-")</calculatedColumnFormula>
    </tableColumn>
    <tableColumn id="10" xr3:uid="{49E7F208-1F70-46A9-AE32-93E6ED0C33EF}" name="Estado_Mesa" dataDxfId="31"/>
    <tableColumn id="11" xr3:uid="{F0EDD73B-B3A8-438B-ABF4-2D1B93A2CBE5}" name="Número_Orden" dataDxfId="30"/>
    <tableColumn id="12" xr3:uid="{E4E96814-9170-4549-8A3D-A0A2557970E7}" name="País_Origen" dataDxfId="29"/>
    <tableColumn id="13" xr3:uid="{A06AE800-3341-4FF4-B56C-0B05132DEE53}" name="Platos_Ordenados" dataDxfId="28"/>
    <tableColumn id="23" xr3:uid="{B9F44ED4-45C7-4821-A5F8-9081F268818B}" name="IVA (%)" dataDxfId="7"/>
    <tableColumn id="24" xr3:uid="{DF70884B-63F4-4694-A711-C14C1B445CD1}" name="IVA" dataDxfId="6">
      <calculatedColumnFormula>Tabla13[[#This Row],[Monto Total]]*Tabla13[[#This Row],[IVA (%)]]</calculatedColumnFormula>
    </tableColumn>
    <tableColumn id="14" xr3:uid="{7578DD3B-B03C-44BA-B277-1FC18B034003}" name="Monto Total" dataDxfId="5" dataCellStyle="Moneda">
      <calculatedColumnFormula>SUMIF(Tabla1[Número de Orden],Tabla13[[#This Row],[Número_Orden]],Tabla1[Total del Pedido])</calculatedColumnFormula>
    </tableColumn>
    <tableColumn id="19" xr3:uid="{F5601587-9E52-48C8-A40D-F02966E3070D}" name="Monto_Final_Servicio" dataDxfId="3" dataCellStyle="Moneda">
      <calculatedColumnFormula array="1">_xlfn.IFS(Tabla13[[#This Row],[Cuentas_Pagadas]]="COBRADA",Tabla13[[#This Row],[Monto Total]]+Tabla13[[#This Row],[Propina]],Tabla13[[#This Row],[Cuentas_Pagadas]]="NO COBRADA",0)</calculatedColumnFormula>
    </tableColumn>
    <tableColumn id="25" xr3:uid="{5CF90840-0B27-4F6F-8EB5-A489659EA62E}" name="Ganancia Bruta" dataDxfId="2" dataCellStyle="Moneda">
      <calculatedColumnFormula>SUMIF(Tabla1[Número de Orden],Tabla13[[#This Row],[Número_Orden]],Tabla1[Ganancia Bruta])</calculatedColumnFormula>
    </tableColumn>
    <tableColumn id="26" xr3:uid="{25678E4E-20BA-4DA7-9372-9F0C56656606}" name="Ganancia Neta" dataDxfId="1" dataCellStyle="Moneda">
      <calculatedColumnFormula>IF(Tabla13[[#This Row],[Ganancia Bruta]]&gt;0,Tabla13[[#This Row],[Ganancia Bruta]]-Tabla13[[#This Row],[IVA]],"-")</calculatedColumnFormula>
    </tableColumn>
    <tableColumn id="15" xr3:uid="{842877DB-35CF-4DBD-985B-B206386A48F9}" name="Tiempo_Preparación" dataDxfId="4">
      <calculatedColumnFormula>SUMIF(Tabla1[Número de Orden],Tabla13[[#This Row],[Número_Orden]],Tabla1[Tiempo_Preparación])</calculatedColumnFormula>
    </tableColumn>
    <tableColumn id="17" xr3:uid="{E7A00231-CD26-4D05-B4A1-82846D88A051}" name="TS-TP" dataDxfId="0">
      <calculatedColumnFormula>Tabla13[[#This Row],[Tiempo_Sala]]-Tabla13[[#This Row],[Tiempo_Preparación]]</calculatedColumnFormula>
    </tableColumn>
    <tableColumn id="18" xr3:uid="{AD8FBEF0-D9CA-4CA9-BC0E-F20FF5FD3D44}" name="Cuentas_Pagadas" dataDxfId="27">
      <calculatedColumnFormula>IF(Tabla13[[#This Row],[TS-TP]]&gt;0,"COBRADA","NO COBRADA")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FF20-C07A-4C69-9B34-CFE9CA50628C}">
  <dimension ref="A1:P1903"/>
  <sheetViews>
    <sheetView topLeftCell="C1" workbookViewId="0">
      <selection activeCell="M8" sqref="M8"/>
    </sheetView>
  </sheetViews>
  <sheetFormatPr baseColWidth="10" defaultRowHeight="15" x14ac:dyDescent="0.25"/>
  <cols>
    <col min="1" max="1" width="23.28515625" style="1" customWidth="1"/>
    <col min="2" max="2" width="19.7109375" style="1" customWidth="1"/>
    <col min="3" max="3" width="19" style="1" customWidth="1"/>
    <col min="4" max="4" width="29.7109375" style="1" customWidth="1"/>
    <col min="5" max="5" width="15.7109375" style="2" customWidth="1"/>
    <col min="6" max="6" width="16.28515625" style="2" customWidth="1"/>
    <col min="7" max="7" width="27.42578125" style="1" customWidth="1"/>
    <col min="8" max="9" width="24.5703125" style="1" customWidth="1"/>
    <col min="10" max="10" width="17.28515625" style="15" customWidth="1"/>
    <col min="11" max="11" width="17.28515625" style="3" customWidth="1"/>
    <col min="12" max="12" width="22.7109375" style="1" customWidth="1"/>
    <col min="13" max="13" width="12" style="1" customWidth="1"/>
    <col min="14" max="14" width="11.42578125" style="6"/>
    <col min="15" max="15" width="22.5703125" style="6" customWidth="1"/>
  </cols>
  <sheetData>
    <row r="1" spans="1:16" x14ac:dyDescent="0.25">
      <c r="A1" s="1" t="s">
        <v>46</v>
      </c>
      <c r="B1" s="1" t="s">
        <v>47</v>
      </c>
      <c r="C1" s="1" t="s">
        <v>0</v>
      </c>
      <c r="D1" s="1" t="s">
        <v>24</v>
      </c>
      <c r="E1" s="2" t="s">
        <v>1</v>
      </c>
      <c r="F1" s="2" t="s">
        <v>2</v>
      </c>
      <c r="G1" s="1" t="s">
        <v>3</v>
      </c>
      <c r="H1" s="1" t="s">
        <v>45</v>
      </c>
      <c r="I1" s="1" t="s">
        <v>1165</v>
      </c>
      <c r="J1" s="16" t="s">
        <v>48</v>
      </c>
      <c r="K1" s="3" t="s">
        <v>52</v>
      </c>
      <c r="L1" s="1" t="s">
        <v>50</v>
      </c>
      <c r="M1" s="1" t="s">
        <v>1194</v>
      </c>
      <c r="N1" s="5" t="s">
        <v>51</v>
      </c>
      <c r="O1" s="5" t="s">
        <v>49</v>
      </c>
    </row>
    <row r="2" spans="1:16" x14ac:dyDescent="0.25">
      <c r="A2" s="1">
        <v>1</v>
      </c>
      <c r="B2" s="1">
        <v>10</v>
      </c>
      <c r="C2" s="1" t="s">
        <v>4</v>
      </c>
      <c r="D2" s="1" t="s">
        <v>25</v>
      </c>
      <c r="E2" s="2">
        <v>14</v>
      </c>
      <c r="F2" s="2">
        <v>24</v>
      </c>
      <c r="G2" s="1">
        <v>2</v>
      </c>
      <c r="H2" s="1">
        <v>25</v>
      </c>
      <c r="I2" s="7">
        <f>TIME(0,Tabla1[[#This Row],[Tiempo de Preparación]],0)</f>
        <v>1.7361111111111112E-2</v>
      </c>
      <c r="J2" s="16">
        <f>Tabla1[[#This Row],[Precio Unitario]]*Tabla1[[#This Row],[Cantidad Ordenada]]</f>
        <v>48</v>
      </c>
      <c r="K2" s="3">
        <f>Tabla1[[#This Row],[Costo Unitario]]*Tabla1[[#This Row],[Cantidad Ordenada]]</f>
        <v>28</v>
      </c>
      <c r="L2" s="3">
        <f>(Tabla1[[#This Row],[Precio Unitario]]-Tabla1[[#This Row],[Costo Unitario]])*Tabla1[[#This Row],[Cantidad Ordenada]]</f>
        <v>20</v>
      </c>
      <c r="M2" s="20">
        <v>0.1</v>
      </c>
      <c r="N2" s="5">
        <f>Tabla1[[#This Row],[Total del Pedido]]*M2</f>
        <v>4.8000000000000007</v>
      </c>
      <c r="O2" s="5">
        <f>Tabla1[[#This Row],[Total del Pedido]]-(Tabla1[[#This Row],[Costo Total]]+N2)</f>
        <v>15.200000000000003</v>
      </c>
    </row>
    <row r="3" spans="1:16" x14ac:dyDescent="0.25">
      <c r="A3" s="1">
        <v>1</v>
      </c>
      <c r="B3" s="1">
        <v>10</v>
      </c>
      <c r="C3" s="1" t="s">
        <v>5</v>
      </c>
      <c r="D3" s="1" t="s">
        <v>26</v>
      </c>
      <c r="E3" s="2">
        <v>18</v>
      </c>
      <c r="F3" s="2">
        <v>30</v>
      </c>
      <c r="G3" s="1">
        <v>3</v>
      </c>
      <c r="H3" s="1">
        <v>32</v>
      </c>
      <c r="I3" s="7">
        <f>TIME(0,Tabla1[[#This Row],[Tiempo de Preparación]],0)</f>
        <v>2.2222222222222223E-2</v>
      </c>
      <c r="J3" s="16">
        <f>Tabla1[[#This Row],[Precio Unitario]]*Tabla1[[#This Row],[Cantidad Ordenada]]</f>
        <v>90</v>
      </c>
      <c r="K3" s="3">
        <f>Tabla1[[#This Row],[Costo Unitario]]*Tabla1[[#This Row],[Cantidad Ordenada]]</f>
        <v>54</v>
      </c>
      <c r="L3" s="3">
        <f>(Tabla1[[#This Row],[Precio Unitario]]-Tabla1[[#This Row],[Costo Unitario]])*Tabla1[[#This Row],[Cantidad Ordenada]]</f>
        <v>36</v>
      </c>
      <c r="M3" s="20">
        <v>0.1</v>
      </c>
      <c r="N3" s="5">
        <f>Tabla1[[#This Row],[Total del Pedido]]*M3</f>
        <v>9</v>
      </c>
      <c r="O3" s="5">
        <f>Tabla1[[#This Row],[Total del Pedido]]-(Tabla1[[#This Row],[Costo Total]]+N3)</f>
        <v>27</v>
      </c>
    </row>
    <row r="4" spans="1:16" x14ac:dyDescent="0.25">
      <c r="A4" s="1">
        <v>2</v>
      </c>
      <c r="B4" s="1">
        <v>6</v>
      </c>
      <c r="C4" s="1" t="s">
        <v>6</v>
      </c>
      <c r="D4" s="1" t="s">
        <v>27</v>
      </c>
      <c r="E4" s="2">
        <v>19</v>
      </c>
      <c r="F4" s="2">
        <v>31</v>
      </c>
      <c r="G4" s="1">
        <v>1</v>
      </c>
      <c r="H4" s="1">
        <v>51</v>
      </c>
      <c r="I4" s="7">
        <f>TIME(0,Tabla1[[#This Row],[Tiempo de Preparación]],0)</f>
        <v>3.5416666666666666E-2</v>
      </c>
      <c r="J4" s="16">
        <f>Tabla1[[#This Row],[Precio Unitario]]*Tabla1[[#This Row],[Cantidad Ordenada]]</f>
        <v>31</v>
      </c>
      <c r="K4" s="3">
        <f>Tabla1[[#This Row],[Costo Unitario]]*Tabla1[[#This Row],[Cantidad Ordenada]]</f>
        <v>19</v>
      </c>
      <c r="L4" s="3">
        <f>(Tabla1[[#This Row],[Precio Unitario]]-Tabla1[[#This Row],[Costo Unitario]])*Tabla1[[#This Row],[Cantidad Ordenada]]</f>
        <v>12</v>
      </c>
      <c r="M4" s="20">
        <v>0.1</v>
      </c>
      <c r="N4" s="5">
        <f>Tabla1[[#This Row],[Total del Pedido]]*M4</f>
        <v>3.1</v>
      </c>
      <c r="O4" s="5">
        <f>Tabla1[[#This Row],[Total del Pedido]]-(Tabla1[[#This Row],[Costo Total]]+N4)</f>
        <v>8.8999999999999986</v>
      </c>
    </row>
    <row r="5" spans="1:16" x14ac:dyDescent="0.25">
      <c r="A5" s="1">
        <v>2</v>
      </c>
      <c r="B5" s="1">
        <v>6</v>
      </c>
      <c r="C5" s="1" t="s">
        <v>7</v>
      </c>
      <c r="D5" s="1" t="s">
        <v>28</v>
      </c>
      <c r="E5" s="2">
        <v>16</v>
      </c>
      <c r="F5" s="2">
        <v>27</v>
      </c>
      <c r="G5" s="1">
        <v>1</v>
      </c>
      <c r="H5" s="1">
        <v>34</v>
      </c>
      <c r="I5" s="7">
        <f>TIME(0,Tabla1[[#This Row],[Tiempo de Preparación]],0)</f>
        <v>2.361111111111111E-2</v>
      </c>
      <c r="J5" s="16">
        <f>Tabla1[[#This Row],[Precio Unitario]]*Tabla1[[#This Row],[Cantidad Ordenada]]</f>
        <v>27</v>
      </c>
      <c r="K5" s="3">
        <f>Tabla1[[#This Row],[Costo Unitario]]*Tabla1[[#This Row],[Cantidad Ordenada]]</f>
        <v>16</v>
      </c>
      <c r="L5" s="3">
        <f>(Tabla1[[#This Row],[Precio Unitario]]-Tabla1[[#This Row],[Costo Unitario]])*Tabla1[[#This Row],[Cantidad Ordenada]]</f>
        <v>11</v>
      </c>
      <c r="M5" s="20">
        <v>0.1</v>
      </c>
      <c r="N5" s="5">
        <f>Tabla1[[#This Row],[Total del Pedido]]*M5</f>
        <v>2.7</v>
      </c>
      <c r="O5" s="5">
        <f>Tabla1[[#This Row],[Total del Pedido]]-(Tabla1[[#This Row],[Costo Total]]+N5)</f>
        <v>8.3000000000000007</v>
      </c>
      <c r="P5" s="4"/>
    </row>
    <row r="6" spans="1:16" x14ac:dyDescent="0.25">
      <c r="A6" s="1">
        <v>3</v>
      </c>
      <c r="B6" s="1">
        <v>20</v>
      </c>
      <c r="C6" s="1" t="s">
        <v>8</v>
      </c>
      <c r="D6" s="1" t="s">
        <v>29</v>
      </c>
      <c r="E6" s="2">
        <v>25</v>
      </c>
      <c r="F6" s="2">
        <v>40</v>
      </c>
      <c r="G6" s="1">
        <v>1</v>
      </c>
      <c r="H6" s="1">
        <v>9</v>
      </c>
      <c r="I6" s="7">
        <f>TIME(0,Tabla1[[#This Row],[Tiempo de Preparación]],0)</f>
        <v>6.2500000000000003E-3</v>
      </c>
      <c r="J6" s="16">
        <f>Tabla1[[#This Row],[Precio Unitario]]*Tabla1[[#This Row],[Cantidad Ordenada]]</f>
        <v>40</v>
      </c>
      <c r="K6" s="3">
        <f>Tabla1[[#This Row],[Costo Unitario]]*Tabla1[[#This Row],[Cantidad Ordenada]]</f>
        <v>25</v>
      </c>
      <c r="L6" s="3">
        <f>(Tabla1[[#This Row],[Precio Unitario]]-Tabla1[[#This Row],[Costo Unitario]])*Tabla1[[#This Row],[Cantidad Ordenada]]</f>
        <v>15</v>
      </c>
      <c r="M6" s="20">
        <v>0.1</v>
      </c>
      <c r="N6" s="5">
        <f>Tabla1[[#This Row],[Total del Pedido]]*M6</f>
        <v>4</v>
      </c>
      <c r="O6" s="5">
        <f>Tabla1[[#This Row],[Total del Pedido]]-(Tabla1[[#This Row],[Costo Total]]+N6)</f>
        <v>11</v>
      </c>
      <c r="P6" s="4"/>
    </row>
    <row r="7" spans="1:16" x14ac:dyDescent="0.25">
      <c r="A7" s="1">
        <v>3</v>
      </c>
      <c r="B7" s="1">
        <v>20</v>
      </c>
      <c r="C7" s="1" t="s">
        <v>6</v>
      </c>
      <c r="D7" s="1" t="s">
        <v>27</v>
      </c>
      <c r="E7" s="2">
        <v>19</v>
      </c>
      <c r="F7" s="2">
        <v>31</v>
      </c>
      <c r="G7" s="1">
        <v>1</v>
      </c>
      <c r="H7" s="1">
        <v>27</v>
      </c>
      <c r="I7" s="7">
        <f>TIME(0,Tabla1[[#This Row],[Tiempo de Preparación]],0)</f>
        <v>1.8749999999999999E-2</v>
      </c>
      <c r="J7" s="16">
        <f>Tabla1[[#This Row],[Precio Unitario]]*Tabla1[[#This Row],[Cantidad Ordenada]]</f>
        <v>31</v>
      </c>
      <c r="K7" s="3">
        <f>Tabla1[[#This Row],[Costo Unitario]]*Tabla1[[#This Row],[Cantidad Ordenada]]</f>
        <v>19</v>
      </c>
      <c r="L7" s="3">
        <f>(Tabla1[[#This Row],[Precio Unitario]]-Tabla1[[#This Row],[Costo Unitario]])*Tabla1[[#This Row],[Cantidad Ordenada]]</f>
        <v>12</v>
      </c>
      <c r="M7" s="20">
        <v>0.1</v>
      </c>
      <c r="N7" s="5">
        <f>Tabla1[[#This Row],[Total del Pedido]]*M7</f>
        <v>3.1</v>
      </c>
      <c r="O7" s="5">
        <f>Tabla1[[#This Row],[Total del Pedido]]-(Tabla1[[#This Row],[Costo Total]]+N7)</f>
        <v>8.8999999999999986</v>
      </c>
      <c r="P7" s="4"/>
    </row>
    <row r="8" spans="1:16" x14ac:dyDescent="0.25">
      <c r="A8" s="1">
        <v>3</v>
      </c>
      <c r="B8" s="1">
        <v>20</v>
      </c>
      <c r="C8" s="1" t="s">
        <v>9</v>
      </c>
      <c r="D8" s="1" t="s">
        <v>30</v>
      </c>
      <c r="E8" s="2">
        <v>22</v>
      </c>
      <c r="F8" s="2">
        <v>36</v>
      </c>
      <c r="G8" s="1">
        <v>1</v>
      </c>
      <c r="H8" s="1">
        <v>36</v>
      </c>
      <c r="I8" s="7">
        <f>TIME(0,Tabla1[[#This Row],[Tiempo de Preparación]],0)</f>
        <v>2.5000000000000001E-2</v>
      </c>
      <c r="J8" s="16">
        <f>Tabla1[[#This Row],[Precio Unitario]]*Tabla1[[#This Row],[Cantidad Ordenada]]</f>
        <v>36</v>
      </c>
      <c r="K8" s="3">
        <f>Tabla1[[#This Row],[Costo Unitario]]*Tabla1[[#This Row],[Cantidad Ordenada]]</f>
        <v>22</v>
      </c>
      <c r="L8" s="3">
        <f>(Tabla1[[#This Row],[Precio Unitario]]-Tabla1[[#This Row],[Costo Unitario]])*Tabla1[[#This Row],[Cantidad Ordenada]]</f>
        <v>14</v>
      </c>
      <c r="M8" s="20">
        <v>0.1</v>
      </c>
      <c r="N8" s="5">
        <f>Tabla1[[#This Row],[Total del Pedido]]*M8</f>
        <v>3.6</v>
      </c>
      <c r="O8" s="5">
        <f>Tabla1[[#This Row],[Total del Pedido]]-(Tabla1[[#This Row],[Costo Total]]+N8)</f>
        <v>10.399999999999999</v>
      </c>
    </row>
    <row r="9" spans="1:16" x14ac:dyDescent="0.25">
      <c r="A9" s="1">
        <v>3</v>
      </c>
      <c r="B9" s="1">
        <v>20</v>
      </c>
      <c r="C9" s="1" t="s">
        <v>10</v>
      </c>
      <c r="D9" s="1" t="s">
        <v>31</v>
      </c>
      <c r="E9" s="2">
        <v>17</v>
      </c>
      <c r="F9" s="2">
        <v>29</v>
      </c>
      <c r="G9" s="1">
        <v>2</v>
      </c>
      <c r="H9" s="1">
        <v>54</v>
      </c>
      <c r="I9" s="7">
        <f>TIME(0,Tabla1[[#This Row],[Tiempo de Preparación]],0)</f>
        <v>3.7499999999999999E-2</v>
      </c>
      <c r="J9" s="16">
        <f>Tabla1[[#This Row],[Precio Unitario]]*Tabla1[[#This Row],[Cantidad Ordenada]]</f>
        <v>58</v>
      </c>
      <c r="K9" s="3">
        <f>Tabla1[[#This Row],[Costo Unitario]]*Tabla1[[#This Row],[Cantidad Ordenada]]</f>
        <v>34</v>
      </c>
      <c r="L9" s="3">
        <f>(Tabla1[[#This Row],[Precio Unitario]]-Tabla1[[#This Row],[Costo Unitario]])*Tabla1[[#This Row],[Cantidad Ordenada]]</f>
        <v>24</v>
      </c>
      <c r="M9" s="20">
        <v>0.1</v>
      </c>
      <c r="N9" s="5">
        <f>Tabla1[[#This Row],[Total del Pedido]]*M9</f>
        <v>5.8000000000000007</v>
      </c>
      <c r="O9" s="5">
        <f>Tabla1[[#This Row],[Total del Pedido]]-(Tabla1[[#This Row],[Costo Total]]+N9)</f>
        <v>18.200000000000003</v>
      </c>
    </row>
    <row r="10" spans="1:16" x14ac:dyDescent="0.25">
      <c r="A10" s="1">
        <v>4</v>
      </c>
      <c r="B10" s="1">
        <v>3</v>
      </c>
      <c r="C10" s="1" t="s">
        <v>11</v>
      </c>
      <c r="D10" s="1" t="s">
        <v>32</v>
      </c>
      <c r="E10" s="2">
        <v>20</v>
      </c>
      <c r="F10" s="2">
        <v>33</v>
      </c>
      <c r="G10" s="1">
        <v>3</v>
      </c>
      <c r="H10" s="1">
        <v>23</v>
      </c>
      <c r="I10" s="7">
        <f>TIME(0,Tabla1[[#This Row],[Tiempo de Preparación]],0)</f>
        <v>1.5972222222222221E-2</v>
      </c>
      <c r="J10" s="16">
        <f>Tabla1[[#This Row],[Precio Unitario]]*Tabla1[[#This Row],[Cantidad Ordenada]]</f>
        <v>99</v>
      </c>
      <c r="K10" s="3">
        <f>Tabla1[[#This Row],[Costo Unitario]]*Tabla1[[#This Row],[Cantidad Ordenada]]</f>
        <v>60</v>
      </c>
      <c r="L10" s="3">
        <f>(Tabla1[[#This Row],[Precio Unitario]]-Tabla1[[#This Row],[Costo Unitario]])*Tabla1[[#This Row],[Cantidad Ordenada]]</f>
        <v>39</v>
      </c>
      <c r="M10" s="20">
        <v>0.1</v>
      </c>
      <c r="N10" s="5">
        <f>Tabla1[[#This Row],[Total del Pedido]]*M10</f>
        <v>9.9</v>
      </c>
      <c r="O10" s="5">
        <f>Tabla1[[#This Row],[Total del Pedido]]-(Tabla1[[#This Row],[Costo Total]]+N10)</f>
        <v>29.099999999999994</v>
      </c>
    </row>
    <row r="11" spans="1:16" x14ac:dyDescent="0.25">
      <c r="A11" s="1">
        <v>4</v>
      </c>
      <c r="B11" s="1">
        <v>3</v>
      </c>
      <c r="C11" s="1" t="s">
        <v>12</v>
      </c>
      <c r="D11" s="1" t="s">
        <v>33</v>
      </c>
      <c r="E11" s="2">
        <v>16</v>
      </c>
      <c r="F11" s="2">
        <v>28</v>
      </c>
      <c r="G11" s="1">
        <v>3</v>
      </c>
      <c r="H11" s="1">
        <v>17</v>
      </c>
      <c r="I11" s="7">
        <f>TIME(0,Tabla1[[#This Row],[Tiempo de Preparación]],0)</f>
        <v>1.1805555555555555E-2</v>
      </c>
      <c r="J11" s="16">
        <f>Tabla1[[#This Row],[Precio Unitario]]*Tabla1[[#This Row],[Cantidad Ordenada]]</f>
        <v>84</v>
      </c>
      <c r="K11" s="3">
        <f>Tabla1[[#This Row],[Costo Unitario]]*Tabla1[[#This Row],[Cantidad Ordenada]]</f>
        <v>48</v>
      </c>
      <c r="L11" s="3">
        <f>(Tabla1[[#This Row],[Precio Unitario]]-Tabla1[[#This Row],[Costo Unitario]])*Tabla1[[#This Row],[Cantidad Ordenada]]</f>
        <v>36</v>
      </c>
      <c r="M11" s="20">
        <v>0.1</v>
      </c>
      <c r="N11" s="5">
        <f>Tabla1[[#This Row],[Total del Pedido]]*M11</f>
        <v>8.4</v>
      </c>
      <c r="O11" s="5">
        <f>Tabla1[[#This Row],[Total del Pedido]]-(Tabla1[[#This Row],[Costo Total]]+N11)</f>
        <v>27.6</v>
      </c>
    </row>
    <row r="12" spans="1:16" x14ac:dyDescent="0.25">
      <c r="A12" s="1">
        <v>5</v>
      </c>
      <c r="B12" s="1">
        <v>8</v>
      </c>
      <c r="C12" s="1" t="s">
        <v>13</v>
      </c>
      <c r="D12" s="1" t="s">
        <v>34</v>
      </c>
      <c r="E12" s="2">
        <v>11</v>
      </c>
      <c r="F12" s="2">
        <v>19</v>
      </c>
      <c r="G12" s="1">
        <v>1</v>
      </c>
      <c r="H12" s="1">
        <v>8</v>
      </c>
      <c r="I12" s="7">
        <f>TIME(0,Tabla1[[#This Row],[Tiempo de Preparación]],0)</f>
        <v>5.5555555555555558E-3</v>
      </c>
      <c r="J12" s="16">
        <f>Tabla1[[#This Row],[Precio Unitario]]*Tabla1[[#This Row],[Cantidad Ordenada]]</f>
        <v>19</v>
      </c>
      <c r="K12" s="3">
        <f>Tabla1[[#This Row],[Costo Unitario]]*Tabla1[[#This Row],[Cantidad Ordenada]]</f>
        <v>11</v>
      </c>
      <c r="L12" s="3">
        <f>(Tabla1[[#This Row],[Precio Unitario]]-Tabla1[[#This Row],[Costo Unitario]])*Tabla1[[#This Row],[Cantidad Ordenada]]</f>
        <v>8</v>
      </c>
      <c r="M12" s="20">
        <v>0.1</v>
      </c>
      <c r="N12" s="5">
        <f>Tabla1[[#This Row],[Total del Pedido]]*M12</f>
        <v>1.9000000000000001</v>
      </c>
      <c r="O12" s="5">
        <f>Tabla1[[#This Row],[Total del Pedido]]-(Tabla1[[#This Row],[Costo Total]]+N12)</f>
        <v>6.1</v>
      </c>
    </row>
    <row r="13" spans="1:16" x14ac:dyDescent="0.25">
      <c r="A13" s="1">
        <v>5</v>
      </c>
      <c r="B13" s="1">
        <v>8</v>
      </c>
      <c r="C13" s="1" t="s">
        <v>4</v>
      </c>
      <c r="D13" s="1" t="s">
        <v>25</v>
      </c>
      <c r="E13" s="2">
        <v>14</v>
      </c>
      <c r="F13" s="2">
        <v>24</v>
      </c>
      <c r="G13" s="1">
        <v>2</v>
      </c>
      <c r="H13" s="1">
        <v>9</v>
      </c>
      <c r="I13" s="7">
        <f>TIME(0,Tabla1[[#This Row],[Tiempo de Preparación]],0)</f>
        <v>6.2500000000000003E-3</v>
      </c>
      <c r="J13" s="16">
        <f>Tabla1[[#This Row],[Precio Unitario]]*Tabla1[[#This Row],[Cantidad Ordenada]]</f>
        <v>48</v>
      </c>
      <c r="K13" s="3">
        <f>Tabla1[[#This Row],[Costo Unitario]]*Tabla1[[#This Row],[Cantidad Ordenada]]</f>
        <v>28</v>
      </c>
      <c r="L13" s="3">
        <f>(Tabla1[[#This Row],[Precio Unitario]]-Tabla1[[#This Row],[Costo Unitario]])*Tabla1[[#This Row],[Cantidad Ordenada]]</f>
        <v>20</v>
      </c>
      <c r="M13" s="20">
        <v>0.1</v>
      </c>
      <c r="N13" s="5">
        <f>Tabla1[[#This Row],[Total del Pedido]]*M13</f>
        <v>4.8000000000000007</v>
      </c>
      <c r="O13" s="5">
        <f>Tabla1[[#This Row],[Total del Pedido]]-(Tabla1[[#This Row],[Costo Total]]+N13)</f>
        <v>15.200000000000003</v>
      </c>
    </row>
    <row r="14" spans="1:16" x14ac:dyDescent="0.25">
      <c r="A14" s="1">
        <v>6</v>
      </c>
      <c r="B14" s="1">
        <v>7</v>
      </c>
      <c r="C14" s="1" t="s">
        <v>14</v>
      </c>
      <c r="D14" s="1" t="s">
        <v>35</v>
      </c>
      <c r="E14" s="2">
        <v>21</v>
      </c>
      <c r="F14" s="2">
        <v>35</v>
      </c>
      <c r="G14" s="1">
        <v>2</v>
      </c>
      <c r="H14" s="1">
        <v>11</v>
      </c>
      <c r="I14" s="7">
        <f>TIME(0,Tabla1[[#This Row],[Tiempo de Preparación]],0)</f>
        <v>7.6388888888888886E-3</v>
      </c>
      <c r="J14" s="16">
        <f>Tabla1[[#This Row],[Precio Unitario]]*Tabla1[[#This Row],[Cantidad Ordenada]]</f>
        <v>70</v>
      </c>
      <c r="K14" s="3">
        <f>Tabla1[[#This Row],[Costo Unitario]]*Tabla1[[#This Row],[Cantidad Ordenada]]</f>
        <v>42</v>
      </c>
      <c r="L14" s="3">
        <f>(Tabla1[[#This Row],[Precio Unitario]]-Tabla1[[#This Row],[Costo Unitario]])*Tabla1[[#This Row],[Cantidad Ordenada]]</f>
        <v>28</v>
      </c>
      <c r="M14" s="20">
        <v>0.1</v>
      </c>
      <c r="N14" s="5">
        <f>Tabla1[[#This Row],[Total del Pedido]]*M14</f>
        <v>7</v>
      </c>
      <c r="O14" s="5">
        <f>Tabla1[[#This Row],[Total del Pedido]]-(Tabla1[[#This Row],[Costo Total]]+N14)</f>
        <v>21</v>
      </c>
    </row>
    <row r="15" spans="1:16" x14ac:dyDescent="0.25">
      <c r="A15" s="1">
        <v>7</v>
      </c>
      <c r="B15" s="1">
        <v>17</v>
      </c>
      <c r="C15" s="1" t="s">
        <v>15</v>
      </c>
      <c r="D15" s="1" t="s">
        <v>36</v>
      </c>
      <c r="E15" s="2">
        <v>19</v>
      </c>
      <c r="F15" s="2">
        <v>32</v>
      </c>
      <c r="G15" s="1">
        <v>2</v>
      </c>
      <c r="H15" s="1">
        <v>15</v>
      </c>
      <c r="I15" s="7">
        <f>TIME(0,Tabla1[[#This Row],[Tiempo de Preparación]],0)</f>
        <v>1.0416666666666666E-2</v>
      </c>
      <c r="J15" s="16">
        <f>Tabla1[[#This Row],[Precio Unitario]]*Tabla1[[#This Row],[Cantidad Ordenada]]</f>
        <v>64</v>
      </c>
      <c r="K15" s="3">
        <f>Tabla1[[#This Row],[Costo Unitario]]*Tabla1[[#This Row],[Cantidad Ordenada]]</f>
        <v>38</v>
      </c>
      <c r="L15" s="3">
        <f>(Tabla1[[#This Row],[Precio Unitario]]-Tabla1[[#This Row],[Costo Unitario]])*Tabla1[[#This Row],[Cantidad Ordenada]]</f>
        <v>26</v>
      </c>
      <c r="M15" s="20">
        <v>0.1</v>
      </c>
      <c r="N15" s="5">
        <f>Tabla1[[#This Row],[Total del Pedido]]*M15</f>
        <v>6.4</v>
      </c>
      <c r="O15" s="5">
        <f>Tabla1[[#This Row],[Total del Pedido]]-(Tabla1[[#This Row],[Costo Total]]+N15)</f>
        <v>19.600000000000001</v>
      </c>
    </row>
    <row r="16" spans="1:16" x14ac:dyDescent="0.25">
      <c r="A16" s="1">
        <v>7</v>
      </c>
      <c r="B16" s="1">
        <v>17</v>
      </c>
      <c r="C16" s="1" t="s">
        <v>9</v>
      </c>
      <c r="D16" s="1" t="s">
        <v>30</v>
      </c>
      <c r="E16" s="2">
        <v>22</v>
      </c>
      <c r="F16" s="2">
        <v>36</v>
      </c>
      <c r="G16" s="1">
        <v>3</v>
      </c>
      <c r="H16" s="1">
        <v>26</v>
      </c>
      <c r="I16" s="7">
        <f>TIME(0,Tabla1[[#This Row],[Tiempo de Preparación]],0)</f>
        <v>1.8055555555555554E-2</v>
      </c>
      <c r="J16" s="16">
        <f>Tabla1[[#This Row],[Precio Unitario]]*Tabla1[[#This Row],[Cantidad Ordenada]]</f>
        <v>108</v>
      </c>
      <c r="K16" s="3">
        <f>Tabla1[[#This Row],[Costo Unitario]]*Tabla1[[#This Row],[Cantidad Ordenada]]</f>
        <v>66</v>
      </c>
      <c r="L16" s="3">
        <f>(Tabla1[[#This Row],[Precio Unitario]]-Tabla1[[#This Row],[Costo Unitario]])*Tabla1[[#This Row],[Cantidad Ordenada]]</f>
        <v>42</v>
      </c>
      <c r="M16" s="20">
        <v>0.1</v>
      </c>
      <c r="N16" s="5">
        <f>Tabla1[[#This Row],[Total del Pedido]]*M16</f>
        <v>10.8</v>
      </c>
      <c r="O16" s="5">
        <f>Tabla1[[#This Row],[Total del Pedido]]-(Tabla1[[#This Row],[Costo Total]]+N16)</f>
        <v>31.200000000000003</v>
      </c>
    </row>
    <row r="17" spans="1:15" x14ac:dyDescent="0.25">
      <c r="A17" s="1">
        <v>8</v>
      </c>
      <c r="B17" s="1">
        <v>11</v>
      </c>
      <c r="C17" s="1" t="s">
        <v>16</v>
      </c>
      <c r="D17" s="1" t="s">
        <v>37</v>
      </c>
      <c r="E17" s="2">
        <v>13</v>
      </c>
      <c r="F17" s="2">
        <v>22</v>
      </c>
      <c r="G17" s="1">
        <v>3</v>
      </c>
      <c r="H17" s="1">
        <v>11</v>
      </c>
      <c r="I17" s="7">
        <f>TIME(0,Tabla1[[#This Row],[Tiempo de Preparación]],0)</f>
        <v>7.6388888888888886E-3</v>
      </c>
      <c r="J17" s="16">
        <f>Tabla1[[#This Row],[Precio Unitario]]*Tabla1[[#This Row],[Cantidad Ordenada]]</f>
        <v>66</v>
      </c>
      <c r="K17" s="3">
        <f>Tabla1[[#This Row],[Costo Unitario]]*Tabla1[[#This Row],[Cantidad Ordenada]]</f>
        <v>39</v>
      </c>
      <c r="L17" s="3">
        <f>(Tabla1[[#This Row],[Precio Unitario]]-Tabla1[[#This Row],[Costo Unitario]])*Tabla1[[#This Row],[Cantidad Ordenada]]</f>
        <v>27</v>
      </c>
      <c r="M17" s="20">
        <v>0.1</v>
      </c>
      <c r="N17" s="5">
        <f>Tabla1[[#This Row],[Total del Pedido]]*M17</f>
        <v>6.6000000000000005</v>
      </c>
      <c r="O17" s="5">
        <f>Tabla1[[#This Row],[Total del Pedido]]-(Tabla1[[#This Row],[Costo Total]]+N17)</f>
        <v>20.399999999999999</v>
      </c>
    </row>
    <row r="18" spans="1:15" x14ac:dyDescent="0.25">
      <c r="A18" s="1">
        <v>8</v>
      </c>
      <c r="B18" s="1">
        <v>11</v>
      </c>
      <c r="C18" s="1" t="s">
        <v>12</v>
      </c>
      <c r="D18" s="1" t="s">
        <v>33</v>
      </c>
      <c r="E18" s="2">
        <v>16</v>
      </c>
      <c r="F18" s="2">
        <v>28</v>
      </c>
      <c r="G18" s="1">
        <v>2</v>
      </c>
      <c r="H18" s="1">
        <v>8</v>
      </c>
      <c r="I18" s="7">
        <f>TIME(0,Tabla1[[#This Row],[Tiempo de Preparación]],0)</f>
        <v>5.5555555555555558E-3</v>
      </c>
      <c r="J18" s="16">
        <f>Tabla1[[#This Row],[Precio Unitario]]*Tabla1[[#This Row],[Cantidad Ordenada]]</f>
        <v>56</v>
      </c>
      <c r="K18" s="3">
        <f>Tabla1[[#This Row],[Costo Unitario]]*Tabla1[[#This Row],[Cantidad Ordenada]]</f>
        <v>32</v>
      </c>
      <c r="L18" s="3">
        <f>(Tabla1[[#This Row],[Precio Unitario]]-Tabla1[[#This Row],[Costo Unitario]])*Tabla1[[#This Row],[Cantidad Ordenada]]</f>
        <v>24</v>
      </c>
      <c r="M18" s="20">
        <v>0.1</v>
      </c>
      <c r="N18" s="5">
        <f>Tabla1[[#This Row],[Total del Pedido]]*M18</f>
        <v>5.6000000000000005</v>
      </c>
      <c r="O18" s="5">
        <f>Tabla1[[#This Row],[Total del Pedido]]-(Tabla1[[#This Row],[Costo Total]]+N18)</f>
        <v>18.399999999999999</v>
      </c>
    </row>
    <row r="19" spans="1:15" x14ac:dyDescent="0.25">
      <c r="A19" s="1">
        <v>8</v>
      </c>
      <c r="B19" s="1">
        <v>11</v>
      </c>
      <c r="C19" s="1" t="s">
        <v>8</v>
      </c>
      <c r="D19" s="1" t="s">
        <v>29</v>
      </c>
      <c r="E19" s="2">
        <v>25</v>
      </c>
      <c r="F19" s="2">
        <v>40</v>
      </c>
      <c r="G19" s="1">
        <v>3</v>
      </c>
      <c r="H19" s="1">
        <v>36</v>
      </c>
      <c r="I19" s="7">
        <f>TIME(0,Tabla1[[#This Row],[Tiempo de Preparación]],0)</f>
        <v>2.5000000000000001E-2</v>
      </c>
      <c r="J19" s="16">
        <f>Tabla1[[#This Row],[Precio Unitario]]*Tabla1[[#This Row],[Cantidad Ordenada]]</f>
        <v>120</v>
      </c>
      <c r="K19" s="3">
        <f>Tabla1[[#This Row],[Costo Unitario]]*Tabla1[[#This Row],[Cantidad Ordenada]]</f>
        <v>75</v>
      </c>
      <c r="L19" s="3">
        <f>(Tabla1[[#This Row],[Precio Unitario]]-Tabla1[[#This Row],[Costo Unitario]])*Tabla1[[#This Row],[Cantidad Ordenada]]</f>
        <v>45</v>
      </c>
      <c r="M19" s="20">
        <v>0.1</v>
      </c>
      <c r="N19" s="5">
        <f>Tabla1[[#This Row],[Total del Pedido]]*M19</f>
        <v>12</v>
      </c>
      <c r="O19" s="5">
        <f>Tabla1[[#This Row],[Total del Pedido]]-(Tabla1[[#This Row],[Costo Total]]+N19)</f>
        <v>33</v>
      </c>
    </row>
    <row r="20" spans="1:15" x14ac:dyDescent="0.25">
      <c r="A20" s="1">
        <v>9</v>
      </c>
      <c r="B20" s="1">
        <v>15</v>
      </c>
      <c r="C20" s="1" t="s">
        <v>5</v>
      </c>
      <c r="D20" s="1" t="s">
        <v>26</v>
      </c>
      <c r="E20" s="2">
        <v>18</v>
      </c>
      <c r="F20" s="2">
        <v>30</v>
      </c>
      <c r="G20" s="1">
        <v>1</v>
      </c>
      <c r="H20" s="1">
        <v>51</v>
      </c>
      <c r="I20" s="7">
        <f>TIME(0,Tabla1[[#This Row],[Tiempo de Preparación]],0)</f>
        <v>3.5416666666666666E-2</v>
      </c>
      <c r="J20" s="16">
        <f>Tabla1[[#This Row],[Precio Unitario]]*Tabla1[[#This Row],[Cantidad Ordenada]]</f>
        <v>30</v>
      </c>
      <c r="K20" s="3">
        <f>Tabla1[[#This Row],[Costo Unitario]]*Tabla1[[#This Row],[Cantidad Ordenada]]</f>
        <v>18</v>
      </c>
      <c r="L20" s="3">
        <f>(Tabla1[[#This Row],[Precio Unitario]]-Tabla1[[#This Row],[Costo Unitario]])*Tabla1[[#This Row],[Cantidad Ordenada]]</f>
        <v>12</v>
      </c>
      <c r="M20" s="20">
        <v>0.1</v>
      </c>
      <c r="N20" s="5">
        <f>Tabla1[[#This Row],[Total del Pedido]]*M20</f>
        <v>3</v>
      </c>
      <c r="O20" s="5">
        <f>Tabla1[[#This Row],[Total del Pedido]]-(Tabla1[[#This Row],[Costo Total]]+N20)</f>
        <v>9</v>
      </c>
    </row>
    <row r="21" spans="1:15" x14ac:dyDescent="0.25">
      <c r="A21" s="1">
        <v>9</v>
      </c>
      <c r="B21" s="1">
        <v>15</v>
      </c>
      <c r="C21" s="1" t="s">
        <v>4</v>
      </c>
      <c r="D21" s="1" t="s">
        <v>25</v>
      </c>
      <c r="E21" s="2">
        <v>14</v>
      </c>
      <c r="F21" s="2">
        <v>24</v>
      </c>
      <c r="G21" s="1">
        <v>1</v>
      </c>
      <c r="H21" s="1">
        <v>49</v>
      </c>
      <c r="I21" s="7">
        <f>TIME(0,Tabla1[[#This Row],[Tiempo de Preparación]],0)</f>
        <v>3.4027777777777775E-2</v>
      </c>
      <c r="J21" s="16">
        <f>Tabla1[[#This Row],[Precio Unitario]]*Tabla1[[#This Row],[Cantidad Ordenada]]</f>
        <v>24</v>
      </c>
      <c r="K21" s="3">
        <f>Tabla1[[#This Row],[Costo Unitario]]*Tabla1[[#This Row],[Cantidad Ordenada]]</f>
        <v>14</v>
      </c>
      <c r="L21" s="3">
        <f>(Tabla1[[#This Row],[Precio Unitario]]-Tabla1[[#This Row],[Costo Unitario]])*Tabla1[[#This Row],[Cantidad Ordenada]]</f>
        <v>10</v>
      </c>
      <c r="M21" s="20">
        <v>0.1</v>
      </c>
      <c r="N21" s="5">
        <f>Tabla1[[#This Row],[Total del Pedido]]*M21</f>
        <v>2.4000000000000004</v>
      </c>
      <c r="O21" s="5">
        <f>Tabla1[[#This Row],[Total del Pedido]]-(Tabla1[[#This Row],[Costo Total]]+N21)</f>
        <v>7.6000000000000014</v>
      </c>
    </row>
    <row r="22" spans="1:15" x14ac:dyDescent="0.25">
      <c r="A22" s="1">
        <v>9</v>
      </c>
      <c r="B22" s="1">
        <v>15</v>
      </c>
      <c r="C22" s="1" t="s">
        <v>13</v>
      </c>
      <c r="D22" s="1" t="s">
        <v>34</v>
      </c>
      <c r="E22" s="2">
        <v>11</v>
      </c>
      <c r="F22" s="2">
        <v>19</v>
      </c>
      <c r="G22" s="1">
        <v>1</v>
      </c>
      <c r="H22" s="1">
        <v>15</v>
      </c>
      <c r="I22" s="7">
        <f>TIME(0,Tabla1[[#This Row],[Tiempo de Preparación]],0)</f>
        <v>1.0416666666666666E-2</v>
      </c>
      <c r="J22" s="16">
        <f>Tabla1[[#This Row],[Precio Unitario]]*Tabla1[[#This Row],[Cantidad Ordenada]]</f>
        <v>19</v>
      </c>
      <c r="K22" s="3">
        <f>Tabla1[[#This Row],[Costo Unitario]]*Tabla1[[#This Row],[Cantidad Ordenada]]</f>
        <v>11</v>
      </c>
      <c r="L22" s="3">
        <f>(Tabla1[[#This Row],[Precio Unitario]]-Tabla1[[#This Row],[Costo Unitario]])*Tabla1[[#This Row],[Cantidad Ordenada]]</f>
        <v>8</v>
      </c>
      <c r="M22" s="20">
        <v>0.1</v>
      </c>
      <c r="N22" s="5">
        <f>Tabla1[[#This Row],[Total del Pedido]]*M22</f>
        <v>1.9000000000000001</v>
      </c>
      <c r="O22" s="5">
        <f>Tabla1[[#This Row],[Total del Pedido]]-(Tabla1[[#This Row],[Costo Total]]+N22)</f>
        <v>6.1</v>
      </c>
    </row>
    <row r="23" spans="1:15" x14ac:dyDescent="0.25">
      <c r="A23" s="1">
        <v>9</v>
      </c>
      <c r="B23" s="1">
        <v>15</v>
      </c>
      <c r="C23" s="1" t="s">
        <v>15</v>
      </c>
      <c r="D23" s="1" t="s">
        <v>36</v>
      </c>
      <c r="E23" s="2">
        <v>19</v>
      </c>
      <c r="F23" s="2">
        <v>32</v>
      </c>
      <c r="G23" s="1">
        <v>3</v>
      </c>
      <c r="H23" s="1">
        <v>31</v>
      </c>
      <c r="I23" s="7">
        <f>TIME(0,Tabla1[[#This Row],[Tiempo de Preparación]],0)</f>
        <v>2.1527777777777778E-2</v>
      </c>
      <c r="J23" s="16">
        <f>Tabla1[[#This Row],[Precio Unitario]]*Tabla1[[#This Row],[Cantidad Ordenada]]</f>
        <v>96</v>
      </c>
      <c r="K23" s="3">
        <f>Tabla1[[#This Row],[Costo Unitario]]*Tabla1[[#This Row],[Cantidad Ordenada]]</f>
        <v>57</v>
      </c>
      <c r="L23" s="3">
        <f>(Tabla1[[#This Row],[Precio Unitario]]-Tabla1[[#This Row],[Costo Unitario]])*Tabla1[[#This Row],[Cantidad Ordenada]]</f>
        <v>39</v>
      </c>
      <c r="M23" s="20">
        <v>0.1</v>
      </c>
      <c r="N23" s="5">
        <f>Tabla1[[#This Row],[Total del Pedido]]*M23</f>
        <v>9.6000000000000014</v>
      </c>
      <c r="O23" s="5">
        <f>Tabla1[[#This Row],[Total del Pedido]]-(Tabla1[[#This Row],[Costo Total]]+N23)</f>
        <v>29.400000000000006</v>
      </c>
    </row>
    <row r="24" spans="1:15" x14ac:dyDescent="0.25">
      <c r="A24" s="1">
        <v>10</v>
      </c>
      <c r="B24" s="1">
        <v>17</v>
      </c>
      <c r="C24" s="1" t="s">
        <v>17</v>
      </c>
      <c r="D24" s="1" t="s">
        <v>38</v>
      </c>
      <c r="E24" s="2">
        <v>20</v>
      </c>
      <c r="F24" s="2">
        <v>34</v>
      </c>
      <c r="G24" s="1">
        <v>2</v>
      </c>
      <c r="H24" s="1">
        <v>10</v>
      </c>
      <c r="I24" s="7">
        <f>TIME(0,Tabla1[[#This Row],[Tiempo de Preparación]],0)</f>
        <v>6.9444444444444441E-3</v>
      </c>
      <c r="J24" s="16">
        <f>Tabla1[[#This Row],[Precio Unitario]]*Tabla1[[#This Row],[Cantidad Ordenada]]</f>
        <v>68</v>
      </c>
      <c r="K24" s="3">
        <f>Tabla1[[#This Row],[Costo Unitario]]*Tabla1[[#This Row],[Cantidad Ordenada]]</f>
        <v>40</v>
      </c>
      <c r="L24" s="3">
        <f>(Tabla1[[#This Row],[Precio Unitario]]-Tabla1[[#This Row],[Costo Unitario]])*Tabla1[[#This Row],[Cantidad Ordenada]]</f>
        <v>28</v>
      </c>
      <c r="M24" s="20">
        <v>0.1</v>
      </c>
      <c r="N24" s="5">
        <f>Tabla1[[#This Row],[Total del Pedido]]*M24</f>
        <v>6.8000000000000007</v>
      </c>
      <c r="O24" s="5">
        <f>Tabla1[[#This Row],[Total del Pedido]]-(Tabla1[[#This Row],[Costo Total]]+N24)</f>
        <v>21.200000000000003</v>
      </c>
    </row>
    <row r="25" spans="1:15" x14ac:dyDescent="0.25">
      <c r="A25" s="1">
        <v>10</v>
      </c>
      <c r="B25" s="1">
        <v>17</v>
      </c>
      <c r="C25" s="1" t="s">
        <v>8</v>
      </c>
      <c r="D25" s="1" t="s">
        <v>29</v>
      </c>
      <c r="E25" s="2">
        <v>25</v>
      </c>
      <c r="F25" s="2">
        <v>40</v>
      </c>
      <c r="G25" s="1">
        <v>2</v>
      </c>
      <c r="H25" s="1">
        <v>19</v>
      </c>
      <c r="I25" s="7">
        <f>TIME(0,Tabla1[[#This Row],[Tiempo de Preparación]],0)</f>
        <v>1.3194444444444444E-2</v>
      </c>
      <c r="J25" s="16">
        <f>Tabla1[[#This Row],[Precio Unitario]]*Tabla1[[#This Row],[Cantidad Ordenada]]</f>
        <v>80</v>
      </c>
      <c r="K25" s="3">
        <f>Tabla1[[#This Row],[Costo Unitario]]*Tabla1[[#This Row],[Cantidad Ordenada]]</f>
        <v>50</v>
      </c>
      <c r="L25" s="3">
        <f>(Tabla1[[#This Row],[Precio Unitario]]-Tabla1[[#This Row],[Costo Unitario]])*Tabla1[[#This Row],[Cantidad Ordenada]]</f>
        <v>30</v>
      </c>
      <c r="M25" s="20">
        <v>0.1</v>
      </c>
      <c r="N25" s="5">
        <f>Tabla1[[#This Row],[Total del Pedido]]*M25</f>
        <v>8</v>
      </c>
      <c r="O25" s="5">
        <f>Tabla1[[#This Row],[Total del Pedido]]-(Tabla1[[#This Row],[Costo Total]]+N25)</f>
        <v>22</v>
      </c>
    </row>
    <row r="26" spans="1:15" x14ac:dyDescent="0.25">
      <c r="A26" s="1">
        <v>11</v>
      </c>
      <c r="B26" s="1">
        <v>14</v>
      </c>
      <c r="C26" s="1" t="s">
        <v>12</v>
      </c>
      <c r="D26" s="1" t="s">
        <v>33</v>
      </c>
      <c r="E26" s="2">
        <v>16</v>
      </c>
      <c r="F26" s="2">
        <v>28</v>
      </c>
      <c r="G26" s="1">
        <v>1</v>
      </c>
      <c r="H26" s="1">
        <v>32</v>
      </c>
      <c r="I26" s="7">
        <f>TIME(0,Tabla1[[#This Row],[Tiempo de Preparación]],0)</f>
        <v>2.2222222222222223E-2</v>
      </c>
      <c r="J26" s="16">
        <f>Tabla1[[#This Row],[Precio Unitario]]*Tabla1[[#This Row],[Cantidad Ordenada]]</f>
        <v>28</v>
      </c>
      <c r="K26" s="3">
        <f>Tabla1[[#This Row],[Costo Unitario]]*Tabla1[[#This Row],[Cantidad Ordenada]]</f>
        <v>16</v>
      </c>
      <c r="L26" s="3">
        <f>(Tabla1[[#This Row],[Precio Unitario]]-Tabla1[[#This Row],[Costo Unitario]])*Tabla1[[#This Row],[Cantidad Ordenada]]</f>
        <v>12</v>
      </c>
      <c r="M26" s="20">
        <v>0.1</v>
      </c>
      <c r="N26" s="5">
        <f>Tabla1[[#This Row],[Total del Pedido]]*M26</f>
        <v>2.8000000000000003</v>
      </c>
      <c r="O26" s="5">
        <f>Tabla1[[#This Row],[Total del Pedido]]-(Tabla1[[#This Row],[Costo Total]]+N26)</f>
        <v>9.1999999999999993</v>
      </c>
    </row>
    <row r="27" spans="1:15" x14ac:dyDescent="0.25">
      <c r="A27" s="1">
        <v>11</v>
      </c>
      <c r="B27" s="1">
        <v>14</v>
      </c>
      <c r="C27" s="1" t="s">
        <v>5</v>
      </c>
      <c r="D27" s="1" t="s">
        <v>26</v>
      </c>
      <c r="E27" s="2">
        <v>18</v>
      </c>
      <c r="F27" s="2">
        <v>30</v>
      </c>
      <c r="G27" s="1">
        <v>2</v>
      </c>
      <c r="H27" s="1">
        <v>24</v>
      </c>
      <c r="I27" s="7">
        <f>TIME(0,Tabla1[[#This Row],[Tiempo de Preparación]],0)</f>
        <v>1.6666666666666666E-2</v>
      </c>
      <c r="J27" s="16">
        <f>Tabla1[[#This Row],[Precio Unitario]]*Tabla1[[#This Row],[Cantidad Ordenada]]</f>
        <v>60</v>
      </c>
      <c r="K27" s="3">
        <f>Tabla1[[#This Row],[Costo Unitario]]*Tabla1[[#This Row],[Cantidad Ordenada]]</f>
        <v>36</v>
      </c>
      <c r="L27" s="3">
        <f>(Tabla1[[#This Row],[Precio Unitario]]-Tabla1[[#This Row],[Costo Unitario]])*Tabla1[[#This Row],[Cantidad Ordenada]]</f>
        <v>24</v>
      </c>
      <c r="M27" s="20">
        <v>0.1</v>
      </c>
      <c r="N27" s="5">
        <f>Tabla1[[#This Row],[Total del Pedido]]*M27</f>
        <v>6</v>
      </c>
      <c r="O27" s="5">
        <f>Tabla1[[#This Row],[Total del Pedido]]-(Tabla1[[#This Row],[Costo Total]]+N27)</f>
        <v>18</v>
      </c>
    </row>
    <row r="28" spans="1:15" x14ac:dyDescent="0.25">
      <c r="A28" s="1">
        <v>12</v>
      </c>
      <c r="B28" s="1">
        <v>14</v>
      </c>
      <c r="C28" s="1" t="s">
        <v>12</v>
      </c>
      <c r="D28" s="1" t="s">
        <v>33</v>
      </c>
      <c r="E28" s="2">
        <v>16</v>
      </c>
      <c r="F28" s="2">
        <v>28</v>
      </c>
      <c r="G28" s="1">
        <v>1</v>
      </c>
      <c r="H28" s="1">
        <v>5</v>
      </c>
      <c r="I28" s="7">
        <f>TIME(0,Tabla1[[#This Row],[Tiempo de Preparación]],0)</f>
        <v>3.472222222222222E-3</v>
      </c>
      <c r="J28" s="16">
        <f>Tabla1[[#This Row],[Precio Unitario]]*Tabla1[[#This Row],[Cantidad Ordenada]]</f>
        <v>28</v>
      </c>
      <c r="K28" s="3">
        <f>Tabla1[[#This Row],[Costo Unitario]]*Tabla1[[#This Row],[Cantidad Ordenada]]</f>
        <v>16</v>
      </c>
      <c r="L28" s="3">
        <f>(Tabla1[[#This Row],[Precio Unitario]]-Tabla1[[#This Row],[Costo Unitario]])*Tabla1[[#This Row],[Cantidad Ordenada]]</f>
        <v>12</v>
      </c>
      <c r="M28" s="20">
        <v>0.1</v>
      </c>
      <c r="N28" s="5">
        <f>Tabla1[[#This Row],[Total del Pedido]]*M28</f>
        <v>2.8000000000000003</v>
      </c>
      <c r="O28" s="5">
        <f>Tabla1[[#This Row],[Total del Pedido]]-(Tabla1[[#This Row],[Costo Total]]+N28)</f>
        <v>9.1999999999999993</v>
      </c>
    </row>
    <row r="29" spans="1:15" x14ac:dyDescent="0.25">
      <c r="A29" s="1">
        <v>12</v>
      </c>
      <c r="B29" s="1">
        <v>14</v>
      </c>
      <c r="C29" s="1" t="s">
        <v>9</v>
      </c>
      <c r="D29" s="1" t="s">
        <v>30</v>
      </c>
      <c r="E29" s="2">
        <v>22</v>
      </c>
      <c r="F29" s="2">
        <v>36</v>
      </c>
      <c r="G29" s="1">
        <v>3</v>
      </c>
      <c r="H29" s="1">
        <v>44</v>
      </c>
      <c r="I29" s="7">
        <f>TIME(0,Tabla1[[#This Row],[Tiempo de Preparación]],0)</f>
        <v>3.0555555555555555E-2</v>
      </c>
      <c r="J29" s="16">
        <f>Tabla1[[#This Row],[Precio Unitario]]*Tabla1[[#This Row],[Cantidad Ordenada]]</f>
        <v>108</v>
      </c>
      <c r="K29" s="3">
        <f>Tabla1[[#This Row],[Costo Unitario]]*Tabla1[[#This Row],[Cantidad Ordenada]]</f>
        <v>66</v>
      </c>
      <c r="L29" s="3">
        <f>(Tabla1[[#This Row],[Precio Unitario]]-Tabla1[[#This Row],[Costo Unitario]])*Tabla1[[#This Row],[Cantidad Ordenada]]</f>
        <v>42</v>
      </c>
      <c r="M29" s="20">
        <v>0.1</v>
      </c>
      <c r="N29" s="5">
        <f>Tabla1[[#This Row],[Total del Pedido]]*M29</f>
        <v>10.8</v>
      </c>
      <c r="O29" s="5">
        <f>Tabla1[[#This Row],[Total del Pedido]]-(Tabla1[[#This Row],[Costo Total]]+N29)</f>
        <v>31.200000000000003</v>
      </c>
    </row>
    <row r="30" spans="1:15" x14ac:dyDescent="0.25">
      <c r="A30" s="1">
        <v>12</v>
      </c>
      <c r="B30" s="1">
        <v>14</v>
      </c>
      <c r="C30" s="1" t="s">
        <v>14</v>
      </c>
      <c r="D30" s="1" t="s">
        <v>35</v>
      </c>
      <c r="E30" s="2">
        <v>21</v>
      </c>
      <c r="F30" s="2">
        <v>35</v>
      </c>
      <c r="G30" s="1">
        <v>2</v>
      </c>
      <c r="H30" s="1">
        <v>6</v>
      </c>
      <c r="I30" s="7">
        <f>TIME(0,Tabla1[[#This Row],[Tiempo de Preparación]],0)</f>
        <v>4.1666666666666666E-3</v>
      </c>
      <c r="J30" s="16">
        <f>Tabla1[[#This Row],[Precio Unitario]]*Tabla1[[#This Row],[Cantidad Ordenada]]</f>
        <v>70</v>
      </c>
      <c r="K30" s="3">
        <f>Tabla1[[#This Row],[Costo Unitario]]*Tabla1[[#This Row],[Cantidad Ordenada]]</f>
        <v>42</v>
      </c>
      <c r="L30" s="3">
        <f>(Tabla1[[#This Row],[Precio Unitario]]-Tabla1[[#This Row],[Costo Unitario]])*Tabla1[[#This Row],[Cantidad Ordenada]]</f>
        <v>28</v>
      </c>
      <c r="M30" s="20">
        <v>0.1</v>
      </c>
      <c r="N30" s="5">
        <f>Tabla1[[#This Row],[Total del Pedido]]*M30</f>
        <v>7</v>
      </c>
      <c r="O30" s="5">
        <f>Tabla1[[#This Row],[Total del Pedido]]-(Tabla1[[#This Row],[Costo Total]]+N30)</f>
        <v>21</v>
      </c>
    </row>
    <row r="31" spans="1:15" x14ac:dyDescent="0.25">
      <c r="A31" s="1">
        <v>12</v>
      </c>
      <c r="B31" s="1">
        <v>14</v>
      </c>
      <c r="C31" s="1" t="s">
        <v>8</v>
      </c>
      <c r="D31" s="1" t="s">
        <v>29</v>
      </c>
      <c r="E31" s="2">
        <v>25</v>
      </c>
      <c r="F31" s="2">
        <v>40</v>
      </c>
      <c r="G31" s="1">
        <v>3</v>
      </c>
      <c r="H31" s="1">
        <v>40</v>
      </c>
      <c r="I31" s="7">
        <f>TIME(0,Tabla1[[#This Row],[Tiempo de Preparación]],0)</f>
        <v>2.7777777777777776E-2</v>
      </c>
      <c r="J31" s="16">
        <f>Tabla1[[#This Row],[Precio Unitario]]*Tabla1[[#This Row],[Cantidad Ordenada]]</f>
        <v>120</v>
      </c>
      <c r="K31" s="3">
        <f>Tabla1[[#This Row],[Costo Unitario]]*Tabla1[[#This Row],[Cantidad Ordenada]]</f>
        <v>75</v>
      </c>
      <c r="L31" s="3">
        <f>(Tabla1[[#This Row],[Precio Unitario]]-Tabla1[[#This Row],[Costo Unitario]])*Tabla1[[#This Row],[Cantidad Ordenada]]</f>
        <v>45</v>
      </c>
      <c r="M31" s="20">
        <v>0.1</v>
      </c>
      <c r="N31" s="5">
        <f>Tabla1[[#This Row],[Total del Pedido]]*M31</f>
        <v>12</v>
      </c>
      <c r="O31" s="5">
        <f>Tabla1[[#This Row],[Total del Pedido]]-(Tabla1[[#This Row],[Costo Total]]+N31)</f>
        <v>33</v>
      </c>
    </row>
    <row r="32" spans="1:15" x14ac:dyDescent="0.25">
      <c r="A32" s="1">
        <v>13</v>
      </c>
      <c r="B32" s="1">
        <v>2</v>
      </c>
      <c r="C32" s="1" t="s">
        <v>10</v>
      </c>
      <c r="D32" s="1" t="s">
        <v>31</v>
      </c>
      <c r="E32" s="2">
        <v>17</v>
      </c>
      <c r="F32" s="2">
        <v>29</v>
      </c>
      <c r="G32" s="1">
        <v>3</v>
      </c>
      <c r="H32" s="1">
        <v>59</v>
      </c>
      <c r="I32" s="7">
        <f>TIME(0,Tabla1[[#This Row],[Tiempo de Preparación]],0)</f>
        <v>4.0972222222222222E-2</v>
      </c>
      <c r="J32" s="16">
        <f>Tabla1[[#This Row],[Precio Unitario]]*Tabla1[[#This Row],[Cantidad Ordenada]]</f>
        <v>87</v>
      </c>
      <c r="K32" s="3">
        <f>Tabla1[[#This Row],[Costo Unitario]]*Tabla1[[#This Row],[Cantidad Ordenada]]</f>
        <v>51</v>
      </c>
      <c r="L32" s="3">
        <f>(Tabla1[[#This Row],[Precio Unitario]]-Tabla1[[#This Row],[Costo Unitario]])*Tabla1[[#This Row],[Cantidad Ordenada]]</f>
        <v>36</v>
      </c>
      <c r="M32" s="20">
        <v>0.1</v>
      </c>
      <c r="N32" s="5">
        <f>Tabla1[[#This Row],[Total del Pedido]]*M32</f>
        <v>8.7000000000000011</v>
      </c>
      <c r="O32" s="5">
        <f>Tabla1[[#This Row],[Total del Pedido]]-(Tabla1[[#This Row],[Costo Total]]+N32)</f>
        <v>27.299999999999997</v>
      </c>
    </row>
    <row r="33" spans="1:15" x14ac:dyDescent="0.25">
      <c r="A33" s="1">
        <v>14</v>
      </c>
      <c r="B33" s="1">
        <v>16</v>
      </c>
      <c r="C33" s="1" t="s">
        <v>18</v>
      </c>
      <c r="D33" s="1" t="s">
        <v>39</v>
      </c>
      <c r="E33" s="2">
        <v>12</v>
      </c>
      <c r="F33" s="2">
        <v>20</v>
      </c>
      <c r="G33" s="1">
        <v>1</v>
      </c>
      <c r="H33" s="1">
        <v>36</v>
      </c>
      <c r="I33" s="7">
        <f>TIME(0,Tabla1[[#This Row],[Tiempo de Preparación]],0)</f>
        <v>2.5000000000000001E-2</v>
      </c>
      <c r="J33" s="16">
        <f>Tabla1[[#This Row],[Precio Unitario]]*Tabla1[[#This Row],[Cantidad Ordenada]]</f>
        <v>20</v>
      </c>
      <c r="K33" s="3">
        <f>Tabla1[[#This Row],[Costo Unitario]]*Tabla1[[#This Row],[Cantidad Ordenada]]</f>
        <v>12</v>
      </c>
      <c r="L33" s="3">
        <f>(Tabla1[[#This Row],[Precio Unitario]]-Tabla1[[#This Row],[Costo Unitario]])*Tabla1[[#This Row],[Cantidad Ordenada]]</f>
        <v>8</v>
      </c>
      <c r="M33" s="20">
        <v>0.1</v>
      </c>
      <c r="N33" s="5">
        <f>Tabla1[[#This Row],[Total del Pedido]]*M33</f>
        <v>2</v>
      </c>
      <c r="O33" s="5">
        <f>Tabla1[[#This Row],[Total del Pedido]]-(Tabla1[[#This Row],[Costo Total]]+N33)</f>
        <v>6</v>
      </c>
    </row>
    <row r="34" spans="1:15" x14ac:dyDescent="0.25">
      <c r="A34" s="1">
        <v>14</v>
      </c>
      <c r="B34" s="1">
        <v>16</v>
      </c>
      <c r="C34" s="1" t="s">
        <v>11</v>
      </c>
      <c r="D34" s="1" t="s">
        <v>32</v>
      </c>
      <c r="E34" s="2">
        <v>20</v>
      </c>
      <c r="F34" s="2">
        <v>33</v>
      </c>
      <c r="G34" s="1">
        <v>1</v>
      </c>
      <c r="H34" s="1">
        <v>26</v>
      </c>
      <c r="I34" s="7">
        <f>TIME(0,Tabla1[[#This Row],[Tiempo de Preparación]],0)</f>
        <v>1.8055555555555554E-2</v>
      </c>
      <c r="J34" s="16">
        <f>Tabla1[[#This Row],[Precio Unitario]]*Tabla1[[#This Row],[Cantidad Ordenada]]</f>
        <v>33</v>
      </c>
      <c r="K34" s="3">
        <f>Tabla1[[#This Row],[Costo Unitario]]*Tabla1[[#This Row],[Cantidad Ordenada]]</f>
        <v>20</v>
      </c>
      <c r="L34" s="3">
        <f>(Tabla1[[#This Row],[Precio Unitario]]-Tabla1[[#This Row],[Costo Unitario]])*Tabla1[[#This Row],[Cantidad Ordenada]]</f>
        <v>13</v>
      </c>
      <c r="M34" s="20">
        <v>0.1</v>
      </c>
      <c r="N34" s="5">
        <f>Tabla1[[#This Row],[Total del Pedido]]*M34</f>
        <v>3.3000000000000003</v>
      </c>
      <c r="O34" s="5">
        <f>Tabla1[[#This Row],[Total del Pedido]]-(Tabla1[[#This Row],[Costo Total]]+N34)</f>
        <v>9.6999999999999993</v>
      </c>
    </row>
    <row r="35" spans="1:15" x14ac:dyDescent="0.25">
      <c r="A35" s="1">
        <v>14</v>
      </c>
      <c r="B35" s="1">
        <v>16</v>
      </c>
      <c r="C35" s="1" t="s">
        <v>19</v>
      </c>
      <c r="D35" s="1" t="s">
        <v>40</v>
      </c>
      <c r="E35" s="2">
        <v>14</v>
      </c>
      <c r="F35" s="2">
        <v>23</v>
      </c>
      <c r="G35" s="1">
        <v>2</v>
      </c>
      <c r="H35" s="1">
        <v>44</v>
      </c>
      <c r="I35" s="7">
        <f>TIME(0,Tabla1[[#This Row],[Tiempo de Preparación]],0)</f>
        <v>3.0555555555555555E-2</v>
      </c>
      <c r="J35" s="16">
        <f>Tabla1[[#This Row],[Precio Unitario]]*Tabla1[[#This Row],[Cantidad Ordenada]]</f>
        <v>46</v>
      </c>
      <c r="K35" s="3">
        <f>Tabla1[[#This Row],[Costo Unitario]]*Tabla1[[#This Row],[Cantidad Ordenada]]</f>
        <v>28</v>
      </c>
      <c r="L35" s="3">
        <f>(Tabla1[[#This Row],[Precio Unitario]]-Tabla1[[#This Row],[Costo Unitario]])*Tabla1[[#This Row],[Cantidad Ordenada]]</f>
        <v>18</v>
      </c>
      <c r="M35" s="20">
        <v>0.1</v>
      </c>
      <c r="N35" s="5">
        <f>Tabla1[[#This Row],[Total del Pedido]]*M35</f>
        <v>4.6000000000000005</v>
      </c>
      <c r="O35" s="5">
        <f>Tabla1[[#This Row],[Total del Pedido]]-(Tabla1[[#This Row],[Costo Total]]+N35)</f>
        <v>13.399999999999999</v>
      </c>
    </row>
    <row r="36" spans="1:15" x14ac:dyDescent="0.25">
      <c r="A36" s="1">
        <v>14</v>
      </c>
      <c r="B36" s="1">
        <v>16</v>
      </c>
      <c r="C36" s="1" t="s">
        <v>5</v>
      </c>
      <c r="D36" s="1" t="s">
        <v>26</v>
      </c>
      <c r="E36" s="2">
        <v>18</v>
      </c>
      <c r="F36" s="2">
        <v>30</v>
      </c>
      <c r="G36" s="1">
        <v>1</v>
      </c>
      <c r="H36" s="1">
        <v>48</v>
      </c>
      <c r="I36" s="7">
        <f>TIME(0,Tabla1[[#This Row],[Tiempo de Preparación]],0)</f>
        <v>3.3333333333333333E-2</v>
      </c>
      <c r="J36" s="16">
        <f>Tabla1[[#This Row],[Precio Unitario]]*Tabla1[[#This Row],[Cantidad Ordenada]]</f>
        <v>30</v>
      </c>
      <c r="K36" s="3">
        <f>Tabla1[[#This Row],[Costo Unitario]]*Tabla1[[#This Row],[Cantidad Ordenada]]</f>
        <v>18</v>
      </c>
      <c r="L36" s="3">
        <f>(Tabla1[[#This Row],[Precio Unitario]]-Tabla1[[#This Row],[Costo Unitario]])*Tabla1[[#This Row],[Cantidad Ordenada]]</f>
        <v>12</v>
      </c>
      <c r="M36" s="20">
        <v>0.1</v>
      </c>
      <c r="N36" s="5">
        <f>Tabla1[[#This Row],[Total del Pedido]]*M36</f>
        <v>3</v>
      </c>
      <c r="O36" s="5">
        <f>Tabla1[[#This Row],[Total del Pedido]]-(Tabla1[[#This Row],[Costo Total]]+N36)</f>
        <v>9</v>
      </c>
    </row>
    <row r="37" spans="1:15" x14ac:dyDescent="0.25">
      <c r="A37" s="1">
        <v>15</v>
      </c>
      <c r="B37" s="1">
        <v>6</v>
      </c>
      <c r="C37" s="1" t="s">
        <v>12</v>
      </c>
      <c r="D37" s="1" t="s">
        <v>33</v>
      </c>
      <c r="E37" s="2">
        <v>16</v>
      </c>
      <c r="F37" s="2">
        <v>28</v>
      </c>
      <c r="G37" s="1">
        <v>2</v>
      </c>
      <c r="H37" s="1">
        <v>25</v>
      </c>
      <c r="I37" s="7">
        <f>TIME(0,Tabla1[[#This Row],[Tiempo de Preparación]],0)</f>
        <v>1.7361111111111112E-2</v>
      </c>
      <c r="J37" s="16">
        <f>Tabla1[[#This Row],[Precio Unitario]]*Tabla1[[#This Row],[Cantidad Ordenada]]</f>
        <v>56</v>
      </c>
      <c r="K37" s="3">
        <f>Tabla1[[#This Row],[Costo Unitario]]*Tabla1[[#This Row],[Cantidad Ordenada]]</f>
        <v>32</v>
      </c>
      <c r="L37" s="3">
        <f>(Tabla1[[#This Row],[Precio Unitario]]-Tabla1[[#This Row],[Costo Unitario]])*Tabla1[[#This Row],[Cantidad Ordenada]]</f>
        <v>24</v>
      </c>
      <c r="M37" s="20">
        <v>0.1</v>
      </c>
      <c r="N37" s="5">
        <f>Tabla1[[#This Row],[Total del Pedido]]*M37</f>
        <v>5.6000000000000005</v>
      </c>
      <c r="O37" s="5">
        <f>Tabla1[[#This Row],[Total del Pedido]]-(Tabla1[[#This Row],[Costo Total]]+N37)</f>
        <v>18.399999999999999</v>
      </c>
    </row>
    <row r="38" spans="1:15" x14ac:dyDescent="0.25">
      <c r="A38" s="1">
        <v>15</v>
      </c>
      <c r="B38" s="1">
        <v>6</v>
      </c>
      <c r="C38" s="1" t="s">
        <v>20</v>
      </c>
      <c r="D38" s="1" t="s">
        <v>41</v>
      </c>
      <c r="E38" s="2">
        <v>13</v>
      </c>
      <c r="F38" s="2">
        <v>21</v>
      </c>
      <c r="G38" s="1">
        <v>3</v>
      </c>
      <c r="H38" s="1">
        <v>27</v>
      </c>
      <c r="I38" s="7">
        <f>TIME(0,Tabla1[[#This Row],[Tiempo de Preparación]],0)</f>
        <v>1.8749999999999999E-2</v>
      </c>
      <c r="J38" s="16">
        <f>Tabla1[[#This Row],[Precio Unitario]]*Tabla1[[#This Row],[Cantidad Ordenada]]</f>
        <v>63</v>
      </c>
      <c r="K38" s="3">
        <f>Tabla1[[#This Row],[Costo Unitario]]*Tabla1[[#This Row],[Cantidad Ordenada]]</f>
        <v>39</v>
      </c>
      <c r="L38" s="3">
        <f>(Tabla1[[#This Row],[Precio Unitario]]-Tabla1[[#This Row],[Costo Unitario]])*Tabla1[[#This Row],[Cantidad Ordenada]]</f>
        <v>24</v>
      </c>
      <c r="M38" s="20">
        <v>0.1</v>
      </c>
      <c r="N38" s="5">
        <f>Tabla1[[#This Row],[Total del Pedido]]*M38</f>
        <v>6.3000000000000007</v>
      </c>
      <c r="O38" s="5">
        <f>Tabla1[[#This Row],[Total del Pedido]]-(Tabla1[[#This Row],[Costo Total]]+N38)</f>
        <v>17.700000000000003</v>
      </c>
    </row>
    <row r="39" spans="1:15" x14ac:dyDescent="0.25">
      <c r="A39" s="1">
        <v>15</v>
      </c>
      <c r="B39" s="1">
        <v>6</v>
      </c>
      <c r="C39" s="1" t="s">
        <v>14</v>
      </c>
      <c r="D39" s="1" t="s">
        <v>35</v>
      </c>
      <c r="E39" s="2">
        <v>21</v>
      </c>
      <c r="F39" s="2">
        <v>35</v>
      </c>
      <c r="G39" s="1">
        <v>3</v>
      </c>
      <c r="H39" s="1">
        <v>51</v>
      </c>
      <c r="I39" s="7">
        <f>TIME(0,Tabla1[[#This Row],[Tiempo de Preparación]],0)</f>
        <v>3.5416666666666666E-2</v>
      </c>
      <c r="J39" s="16">
        <f>Tabla1[[#This Row],[Precio Unitario]]*Tabla1[[#This Row],[Cantidad Ordenada]]</f>
        <v>105</v>
      </c>
      <c r="K39" s="3">
        <f>Tabla1[[#This Row],[Costo Unitario]]*Tabla1[[#This Row],[Cantidad Ordenada]]</f>
        <v>63</v>
      </c>
      <c r="L39" s="3">
        <f>(Tabla1[[#This Row],[Precio Unitario]]-Tabla1[[#This Row],[Costo Unitario]])*Tabla1[[#This Row],[Cantidad Ordenada]]</f>
        <v>42</v>
      </c>
      <c r="M39" s="20">
        <v>0.1</v>
      </c>
      <c r="N39" s="5">
        <f>Tabla1[[#This Row],[Total del Pedido]]*M39</f>
        <v>10.5</v>
      </c>
      <c r="O39" s="5">
        <f>Tabla1[[#This Row],[Total del Pedido]]-(Tabla1[[#This Row],[Costo Total]]+N39)</f>
        <v>31.5</v>
      </c>
    </row>
    <row r="40" spans="1:15" x14ac:dyDescent="0.25">
      <c r="A40" s="1">
        <v>16</v>
      </c>
      <c r="B40" s="1">
        <v>20</v>
      </c>
      <c r="C40" s="1" t="s">
        <v>12</v>
      </c>
      <c r="D40" s="1" t="s">
        <v>33</v>
      </c>
      <c r="E40" s="2">
        <v>16</v>
      </c>
      <c r="F40" s="2">
        <v>28</v>
      </c>
      <c r="G40" s="1">
        <v>1</v>
      </c>
      <c r="H40" s="1">
        <v>38</v>
      </c>
      <c r="I40" s="7">
        <f>TIME(0,Tabla1[[#This Row],[Tiempo de Preparación]],0)</f>
        <v>2.6388888888888889E-2</v>
      </c>
      <c r="J40" s="16">
        <f>Tabla1[[#This Row],[Precio Unitario]]*Tabla1[[#This Row],[Cantidad Ordenada]]</f>
        <v>28</v>
      </c>
      <c r="K40" s="3">
        <f>Tabla1[[#This Row],[Costo Unitario]]*Tabla1[[#This Row],[Cantidad Ordenada]]</f>
        <v>16</v>
      </c>
      <c r="L40" s="3">
        <f>(Tabla1[[#This Row],[Precio Unitario]]-Tabla1[[#This Row],[Costo Unitario]])*Tabla1[[#This Row],[Cantidad Ordenada]]</f>
        <v>12</v>
      </c>
      <c r="M40" s="20">
        <v>0.1</v>
      </c>
      <c r="N40" s="5">
        <f>Tabla1[[#This Row],[Total del Pedido]]*M40</f>
        <v>2.8000000000000003</v>
      </c>
      <c r="O40" s="5">
        <f>Tabla1[[#This Row],[Total del Pedido]]-(Tabla1[[#This Row],[Costo Total]]+N40)</f>
        <v>9.1999999999999993</v>
      </c>
    </row>
    <row r="41" spans="1:15" x14ac:dyDescent="0.25">
      <c r="A41" s="1">
        <v>17</v>
      </c>
      <c r="B41" s="1">
        <v>14</v>
      </c>
      <c r="C41" s="1" t="s">
        <v>14</v>
      </c>
      <c r="D41" s="1" t="s">
        <v>35</v>
      </c>
      <c r="E41" s="2">
        <v>21</v>
      </c>
      <c r="F41" s="2">
        <v>35</v>
      </c>
      <c r="G41" s="1">
        <v>1</v>
      </c>
      <c r="H41" s="1">
        <v>43</v>
      </c>
      <c r="I41" s="7">
        <f>TIME(0,Tabla1[[#This Row],[Tiempo de Preparación]],0)</f>
        <v>2.9861111111111113E-2</v>
      </c>
      <c r="J41" s="16">
        <f>Tabla1[[#This Row],[Precio Unitario]]*Tabla1[[#This Row],[Cantidad Ordenada]]</f>
        <v>35</v>
      </c>
      <c r="K41" s="3">
        <f>Tabla1[[#This Row],[Costo Unitario]]*Tabla1[[#This Row],[Cantidad Ordenada]]</f>
        <v>21</v>
      </c>
      <c r="L41" s="3">
        <f>(Tabla1[[#This Row],[Precio Unitario]]-Tabla1[[#This Row],[Costo Unitario]])*Tabla1[[#This Row],[Cantidad Ordenada]]</f>
        <v>14</v>
      </c>
      <c r="M41" s="20">
        <v>0.1</v>
      </c>
      <c r="N41" s="5">
        <f>Tabla1[[#This Row],[Total del Pedido]]*M41</f>
        <v>3.5</v>
      </c>
      <c r="O41" s="5">
        <f>Tabla1[[#This Row],[Total del Pedido]]-(Tabla1[[#This Row],[Costo Total]]+N41)</f>
        <v>10.5</v>
      </c>
    </row>
    <row r="42" spans="1:15" x14ac:dyDescent="0.25">
      <c r="A42" s="1">
        <v>17</v>
      </c>
      <c r="B42" s="1">
        <v>14</v>
      </c>
      <c r="C42" s="1" t="s">
        <v>21</v>
      </c>
      <c r="D42" s="1" t="s">
        <v>42</v>
      </c>
      <c r="E42" s="2">
        <v>10</v>
      </c>
      <c r="F42" s="2">
        <v>18</v>
      </c>
      <c r="G42" s="1">
        <v>2</v>
      </c>
      <c r="H42" s="1">
        <v>58</v>
      </c>
      <c r="I42" s="7">
        <f>TIME(0,Tabla1[[#This Row],[Tiempo de Preparación]],0)</f>
        <v>4.027777777777778E-2</v>
      </c>
      <c r="J42" s="16">
        <f>Tabla1[[#This Row],[Precio Unitario]]*Tabla1[[#This Row],[Cantidad Ordenada]]</f>
        <v>36</v>
      </c>
      <c r="K42" s="3">
        <f>Tabla1[[#This Row],[Costo Unitario]]*Tabla1[[#This Row],[Cantidad Ordenada]]</f>
        <v>20</v>
      </c>
      <c r="L42" s="3">
        <f>(Tabla1[[#This Row],[Precio Unitario]]-Tabla1[[#This Row],[Costo Unitario]])*Tabla1[[#This Row],[Cantidad Ordenada]]</f>
        <v>16</v>
      </c>
      <c r="M42" s="20">
        <v>0.1</v>
      </c>
      <c r="N42" s="5">
        <f>Tabla1[[#This Row],[Total del Pedido]]*M42</f>
        <v>3.6</v>
      </c>
      <c r="O42" s="5">
        <f>Tabla1[[#This Row],[Total del Pedido]]-(Tabla1[[#This Row],[Costo Total]]+N42)</f>
        <v>12.399999999999999</v>
      </c>
    </row>
    <row r="43" spans="1:15" x14ac:dyDescent="0.25">
      <c r="A43" s="1">
        <v>17</v>
      </c>
      <c r="B43" s="1">
        <v>14</v>
      </c>
      <c r="C43" s="1" t="s">
        <v>16</v>
      </c>
      <c r="D43" s="1" t="s">
        <v>37</v>
      </c>
      <c r="E43" s="2">
        <v>13</v>
      </c>
      <c r="F43" s="2">
        <v>22</v>
      </c>
      <c r="G43" s="1">
        <v>3</v>
      </c>
      <c r="H43" s="1">
        <v>57</v>
      </c>
      <c r="I43" s="7">
        <f>TIME(0,Tabla1[[#This Row],[Tiempo de Preparación]],0)</f>
        <v>3.9583333333333331E-2</v>
      </c>
      <c r="J43" s="16">
        <f>Tabla1[[#This Row],[Precio Unitario]]*Tabla1[[#This Row],[Cantidad Ordenada]]</f>
        <v>66</v>
      </c>
      <c r="K43" s="3">
        <f>Tabla1[[#This Row],[Costo Unitario]]*Tabla1[[#This Row],[Cantidad Ordenada]]</f>
        <v>39</v>
      </c>
      <c r="L43" s="3">
        <f>(Tabla1[[#This Row],[Precio Unitario]]-Tabla1[[#This Row],[Costo Unitario]])*Tabla1[[#This Row],[Cantidad Ordenada]]</f>
        <v>27</v>
      </c>
      <c r="M43" s="20">
        <v>0.1</v>
      </c>
      <c r="N43" s="5">
        <f>Tabla1[[#This Row],[Total del Pedido]]*M43</f>
        <v>6.6000000000000005</v>
      </c>
      <c r="O43" s="5">
        <f>Tabla1[[#This Row],[Total del Pedido]]-(Tabla1[[#This Row],[Costo Total]]+N43)</f>
        <v>20.399999999999999</v>
      </c>
    </row>
    <row r="44" spans="1:15" x14ac:dyDescent="0.25">
      <c r="A44" s="1">
        <v>18</v>
      </c>
      <c r="B44" s="1">
        <v>9</v>
      </c>
      <c r="C44" s="1" t="s">
        <v>10</v>
      </c>
      <c r="D44" s="1" t="s">
        <v>31</v>
      </c>
      <c r="E44" s="2">
        <v>17</v>
      </c>
      <c r="F44" s="2">
        <v>29</v>
      </c>
      <c r="G44" s="1">
        <v>1</v>
      </c>
      <c r="H44" s="1">
        <v>23</v>
      </c>
      <c r="I44" s="7">
        <f>TIME(0,Tabla1[[#This Row],[Tiempo de Preparación]],0)</f>
        <v>1.5972222222222221E-2</v>
      </c>
      <c r="J44" s="16">
        <f>Tabla1[[#This Row],[Precio Unitario]]*Tabla1[[#This Row],[Cantidad Ordenada]]</f>
        <v>29</v>
      </c>
      <c r="K44" s="3">
        <f>Tabla1[[#This Row],[Costo Unitario]]*Tabla1[[#This Row],[Cantidad Ordenada]]</f>
        <v>17</v>
      </c>
      <c r="L44" s="3">
        <f>(Tabla1[[#This Row],[Precio Unitario]]-Tabla1[[#This Row],[Costo Unitario]])*Tabla1[[#This Row],[Cantidad Ordenada]]</f>
        <v>12</v>
      </c>
      <c r="M44" s="20">
        <v>0.1</v>
      </c>
      <c r="N44" s="5">
        <f>Tabla1[[#This Row],[Total del Pedido]]*M44</f>
        <v>2.9000000000000004</v>
      </c>
      <c r="O44" s="5">
        <f>Tabla1[[#This Row],[Total del Pedido]]-(Tabla1[[#This Row],[Costo Total]]+N44)</f>
        <v>9.1000000000000014</v>
      </c>
    </row>
    <row r="45" spans="1:15" x14ac:dyDescent="0.25">
      <c r="A45" s="1">
        <v>18</v>
      </c>
      <c r="B45" s="1">
        <v>9</v>
      </c>
      <c r="C45" s="1" t="s">
        <v>8</v>
      </c>
      <c r="D45" s="1" t="s">
        <v>29</v>
      </c>
      <c r="E45" s="2">
        <v>25</v>
      </c>
      <c r="F45" s="2">
        <v>40</v>
      </c>
      <c r="G45" s="1">
        <v>2</v>
      </c>
      <c r="H45" s="1">
        <v>54</v>
      </c>
      <c r="I45" s="7">
        <f>TIME(0,Tabla1[[#This Row],[Tiempo de Preparación]],0)</f>
        <v>3.7499999999999999E-2</v>
      </c>
      <c r="J45" s="16">
        <f>Tabla1[[#This Row],[Precio Unitario]]*Tabla1[[#This Row],[Cantidad Ordenada]]</f>
        <v>80</v>
      </c>
      <c r="K45" s="3">
        <f>Tabla1[[#This Row],[Costo Unitario]]*Tabla1[[#This Row],[Cantidad Ordenada]]</f>
        <v>50</v>
      </c>
      <c r="L45" s="3">
        <f>(Tabla1[[#This Row],[Precio Unitario]]-Tabla1[[#This Row],[Costo Unitario]])*Tabla1[[#This Row],[Cantidad Ordenada]]</f>
        <v>30</v>
      </c>
      <c r="M45" s="20">
        <v>0.1</v>
      </c>
      <c r="N45" s="5">
        <f>Tabla1[[#This Row],[Total del Pedido]]*M45</f>
        <v>8</v>
      </c>
      <c r="O45" s="5">
        <f>Tabla1[[#This Row],[Total del Pedido]]-(Tabla1[[#This Row],[Costo Total]]+N45)</f>
        <v>22</v>
      </c>
    </row>
    <row r="46" spans="1:15" x14ac:dyDescent="0.25">
      <c r="A46" s="1">
        <v>18</v>
      </c>
      <c r="B46" s="1">
        <v>9</v>
      </c>
      <c r="C46" s="1" t="s">
        <v>22</v>
      </c>
      <c r="D46" s="1" t="s">
        <v>43</v>
      </c>
      <c r="E46" s="2">
        <v>15</v>
      </c>
      <c r="F46" s="2">
        <v>26</v>
      </c>
      <c r="G46" s="1">
        <v>3</v>
      </c>
      <c r="H46" s="1">
        <v>23</v>
      </c>
      <c r="I46" s="7">
        <f>TIME(0,Tabla1[[#This Row],[Tiempo de Preparación]],0)</f>
        <v>1.5972222222222221E-2</v>
      </c>
      <c r="J46" s="16">
        <f>Tabla1[[#This Row],[Precio Unitario]]*Tabla1[[#This Row],[Cantidad Ordenada]]</f>
        <v>78</v>
      </c>
      <c r="K46" s="3">
        <f>Tabla1[[#This Row],[Costo Unitario]]*Tabla1[[#This Row],[Cantidad Ordenada]]</f>
        <v>45</v>
      </c>
      <c r="L46" s="3">
        <f>(Tabla1[[#This Row],[Precio Unitario]]-Tabla1[[#This Row],[Costo Unitario]])*Tabla1[[#This Row],[Cantidad Ordenada]]</f>
        <v>33</v>
      </c>
      <c r="M46" s="20">
        <v>0.1</v>
      </c>
      <c r="N46" s="5">
        <f>Tabla1[[#This Row],[Total del Pedido]]*M46</f>
        <v>7.8000000000000007</v>
      </c>
      <c r="O46" s="5">
        <f>Tabla1[[#This Row],[Total del Pedido]]-(Tabla1[[#This Row],[Costo Total]]+N46)</f>
        <v>25.200000000000003</v>
      </c>
    </row>
    <row r="47" spans="1:15" x14ac:dyDescent="0.25">
      <c r="A47" s="1">
        <v>18</v>
      </c>
      <c r="B47" s="1">
        <v>9</v>
      </c>
      <c r="C47" s="1" t="s">
        <v>15</v>
      </c>
      <c r="D47" s="1" t="s">
        <v>36</v>
      </c>
      <c r="E47" s="2">
        <v>19</v>
      </c>
      <c r="F47" s="2">
        <v>32</v>
      </c>
      <c r="G47" s="1">
        <v>2</v>
      </c>
      <c r="H47" s="1">
        <v>34</v>
      </c>
      <c r="I47" s="7">
        <f>TIME(0,Tabla1[[#This Row],[Tiempo de Preparación]],0)</f>
        <v>2.361111111111111E-2</v>
      </c>
      <c r="J47" s="16">
        <f>Tabla1[[#This Row],[Precio Unitario]]*Tabla1[[#This Row],[Cantidad Ordenada]]</f>
        <v>64</v>
      </c>
      <c r="K47" s="3">
        <f>Tabla1[[#This Row],[Costo Unitario]]*Tabla1[[#This Row],[Cantidad Ordenada]]</f>
        <v>38</v>
      </c>
      <c r="L47" s="3">
        <f>(Tabla1[[#This Row],[Precio Unitario]]-Tabla1[[#This Row],[Costo Unitario]])*Tabla1[[#This Row],[Cantidad Ordenada]]</f>
        <v>26</v>
      </c>
      <c r="M47" s="20">
        <v>0.1</v>
      </c>
      <c r="N47" s="5">
        <f>Tabla1[[#This Row],[Total del Pedido]]*M47</f>
        <v>6.4</v>
      </c>
      <c r="O47" s="5">
        <f>Tabla1[[#This Row],[Total del Pedido]]-(Tabla1[[#This Row],[Costo Total]]+N47)</f>
        <v>19.600000000000001</v>
      </c>
    </row>
    <row r="48" spans="1:15" x14ac:dyDescent="0.25">
      <c r="A48" s="1">
        <v>19</v>
      </c>
      <c r="B48" s="1">
        <v>18</v>
      </c>
      <c r="C48" s="1" t="s">
        <v>8</v>
      </c>
      <c r="D48" s="1" t="s">
        <v>29</v>
      </c>
      <c r="E48" s="2">
        <v>25</v>
      </c>
      <c r="F48" s="2">
        <v>40</v>
      </c>
      <c r="G48" s="1">
        <v>2</v>
      </c>
      <c r="H48" s="1">
        <v>44</v>
      </c>
      <c r="I48" s="7">
        <f>TIME(0,Tabla1[[#This Row],[Tiempo de Preparación]],0)</f>
        <v>3.0555555555555555E-2</v>
      </c>
      <c r="J48" s="16">
        <f>Tabla1[[#This Row],[Precio Unitario]]*Tabla1[[#This Row],[Cantidad Ordenada]]</f>
        <v>80</v>
      </c>
      <c r="K48" s="3">
        <f>Tabla1[[#This Row],[Costo Unitario]]*Tabla1[[#This Row],[Cantidad Ordenada]]</f>
        <v>50</v>
      </c>
      <c r="L48" s="3">
        <f>(Tabla1[[#This Row],[Precio Unitario]]-Tabla1[[#This Row],[Costo Unitario]])*Tabla1[[#This Row],[Cantidad Ordenada]]</f>
        <v>30</v>
      </c>
      <c r="M48" s="20">
        <v>0.1</v>
      </c>
      <c r="N48" s="5">
        <f>Tabla1[[#This Row],[Total del Pedido]]*M48</f>
        <v>8</v>
      </c>
      <c r="O48" s="5">
        <f>Tabla1[[#This Row],[Total del Pedido]]-(Tabla1[[#This Row],[Costo Total]]+N48)</f>
        <v>22</v>
      </c>
    </row>
    <row r="49" spans="1:15" x14ac:dyDescent="0.25">
      <c r="A49" s="1">
        <v>20</v>
      </c>
      <c r="B49" s="1">
        <v>8</v>
      </c>
      <c r="C49" s="1" t="s">
        <v>14</v>
      </c>
      <c r="D49" s="1" t="s">
        <v>35</v>
      </c>
      <c r="E49" s="2">
        <v>21</v>
      </c>
      <c r="F49" s="2">
        <v>35</v>
      </c>
      <c r="G49" s="1">
        <v>3</v>
      </c>
      <c r="H49" s="1">
        <v>50</v>
      </c>
      <c r="I49" s="7">
        <f>TIME(0,Tabla1[[#This Row],[Tiempo de Preparación]],0)</f>
        <v>3.4722222222222224E-2</v>
      </c>
      <c r="J49" s="16">
        <f>Tabla1[[#This Row],[Precio Unitario]]*Tabla1[[#This Row],[Cantidad Ordenada]]</f>
        <v>105</v>
      </c>
      <c r="K49" s="3">
        <f>Tabla1[[#This Row],[Costo Unitario]]*Tabla1[[#This Row],[Cantidad Ordenada]]</f>
        <v>63</v>
      </c>
      <c r="L49" s="3">
        <f>(Tabla1[[#This Row],[Precio Unitario]]-Tabla1[[#This Row],[Costo Unitario]])*Tabla1[[#This Row],[Cantidad Ordenada]]</f>
        <v>42</v>
      </c>
      <c r="M49" s="20">
        <v>0.1</v>
      </c>
      <c r="N49" s="5">
        <f>Tabla1[[#This Row],[Total del Pedido]]*M49</f>
        <v>10.5</v>
      </c>
      <c r="O49" s="5">
        <f>Tabla1[[#This Row],[Total del Pedido]]-(Tabla1[[#This Row],[Costo Total]]+N49)</f>
        <v>31.5</v>
      </c>
    </row>
    <row r="50" spans="1:15" x14ac:dyDescent="0.25">
      <c r="A50" s="1">
        <v>20</v>
      </c>
      <c r="B50" s="1">
        <v>8</v>
      </c>
      <c r="C50" s="1" t="s">
        <v>23</v>
      </c>
      <c r="D50" s="1" t="s">
        <v>44</v>
      </c>
      <c r="E50" s="2">
        <v>15</v>
      </c>
      <c r="F50" s="2">
        <v>25</v>
      </c>
      <c r="G50" s="1">
        <v>2</v>
      </c>
      <c r="H50" s="1">
        <v>6</v>
      </c>
      <c r="I50" s="7">
        <f>TIME(0,Tabla1[[#This Row],[Tiempo de Preparación]],0)</f>
        <v>4.1666666666666666E-3</v>
      </c>
      <c r="J50" s="16">
        <f>Tabla1[[#This Row],[Precio Unitario]]*Tabla1[[#This Row],[Cantidad Ordenada]]</f>
        <v>50</v>
      </c>
      <c r="K50" s="3">
        <f>Tabla1[[#This Row],[Costo Unitario]]*Tabla1[[#This Row],[Cantidad Ordenada]]</f>
        <v>30</v>
      </c>
      <c r="L50" s="3">
        <f>(Tabla1[[#This Row],[Precio Unitario]]-Tabla1[[#This Row],[Costo Unitario]])*Tabla1[[#This Row],[Cantidad Ordenada]]</f>
        <v>20</v>
      </c>
      <c r="M50" s="20">
        <v>0.1</v>
      </c>
      <c r="N50" s="5">
        <f>Tabla1[[#This Row],[Total del Pedido]]*M50</f>
        <v>5</v>
      </c>
      <c r="O50" s="5">
        <f>Tabla1[[#This Row],[Total del Pedido]]-(Tabla1[[#This Row],[Costo Total]]+N50)</f>
        <v>15</v>
      </c>
    </row>
    <row r="51" spans="1:15" x14ac:dyDescent="0.25">
      <c r="A51" s="1">
        <v>20</v>
      </c>
      <c r="B51" s="1">
        <v>8</v>
      </c>
      <c r="C51" s="1" t="s">
        <v>19</v>
      </c>
      <c r="D51" s="1" t="s">
        <v>40</v>
      </c>
      <c r="E51" s="2">
        <v>14</v>
      </c>
      <c r="F51" s="2">
        <v>23</v>
      </c>
      <c r="G51" s="1">
        <v>1</v>
      </c>
      <c r="H51" s="1">
        <v>14</v>
      </c>
      <c r="I51" s="7">
        <f>TIME(0,Tabla1[[#This Row],[Tiempo de Preparación]],0)</f>
        <v>9.7222222222222224E-3</v>
      </c>
      <c r="J51" s="16">
        <f>Tabla1[[#This Row],[Precio Unitario]]*Tabla1[[#This Row],[Cantidad Ordenada]]</f>
        <v>23</v>
      </c>
      <c r="K51" s="3">
        <f>Tabla1[[#This Row],[Costo Unitario]]*Tabla1[[#This Row],[Cantidad Ordenada]]</f>
        <v>14</v>
      </c>
      <c r="L51" s="3">
        <f>(Tabla1[[#This Row],[Precio Unitario]]-Tabla1[[#This Row],[Costo Unitario]])*Tabla1[[#This Row],[Cantidad Ordenada]]</f>
        <v>9</v>
      </c>
      <c r="M51" s="20">
        <v>0.1</v>
      </c>
      <c r="N51" s="5">
        <f>Tabla1[[#This Row],[Total del Pedido]]*M51</f>
        <v>2.3000000000000003</v>
      </c>
      <c r="O51" s="5">
        <f>Tabla1[[#This Row],[Total del Pedido]]-(Tabla1[[#This Row],[Costo Total]]+N51)</f>
        <v>6.6999999999999993</v>
      </c>
    </row>
    <row r="52" spans="1:15" x14ac:dyDescent="0.25">
      <c r="A52" s="1">
        <v>21</v>
      </c>
      <c r="B52" s="1">
        <v>12</v>
      </c>
      <c r="C52" s="1" t="s">
        <v>8</v>
      </c>
      <c r="D52" s="1" t="s">
        <v>29</v>
      </c>
      <c r="E52" s="2">
        <v>25</v>
      </c>
      <c r="F52" s="2">
        <v>40</v>
      </c>
      <c r="G52" s="1">
        <v>3</v>
      </c>
      <c r="H52" s="1">
        <v>20</v>
      </c>
      <c r="I52" s="7">
        <f>TIME(0,Tabla1[[#This Row],[Tiempo de Preparación]],0)</f>
        <v>1.3888888888888888E-2</v>
      </c>
      <c r="J52" s="16">
        <f>Tabla1[[#This Row],[Precio Unitario]]*Tabla1[[#This Row],[Cantidad Ordenada]]</f>
        <v>120</v>
      </c>
      <c r="K52" s="3">
        <f>Tabla1[[#This Row],[Costo Unitario]]*Tabla1[[#This Row],[Cantidad Ordenada]]</f>
        <v>75</v>
      </c>
      <c r="L52" s="3">
        <f>(Tabla1[[#This Row],[Precio Unitario]]-Tabla1[[#This Row],[Costo Unitario]])*Tabla1[[#This Row],[Cantidad Ordenada]]</f>
        <v>45</v>
      </c>
      <c r="M52" s="20">
        <v>0.1</v>
      </c>
      <c r="N52" s="5">
        <f>Tabla1[[#This Row],[Total del Pedido]]*M52</f>
        <v>12</v>
      </c>
      <c r="O52" s="5">
        <f>Tabla1[[#This Row],[Total del Pedido]]-(Tabla1[[#This Row],[Costo Total]]+N52)</f>
        <v>33</v>
      </c>
    </row>
    <row r="53" spans="1:15" x14ac:dyDescent="0.25">
      <c r="A53" s="1">
        <v>21</v>
      </c>
      <c r="B53" s="1">
        <v>12</v>
      </c>
      <c r="C53" s="1" t="s">
        <v>18</v>
      </c>
      <c r="D53" s="1" t="s">
        <v>39</v>
      </c>
      <c r="E53" s="2">
        <v>12</v>
      </c>
      <c r="F53" s="2">
        <v>20</v>
      </c>
      <c r="G53" s="1">
        <v>2</v>
      </c>
      <c r="H53" s="1">
        <v>43</v>
      </c>
      <c r="I53" s="7">
        <f>TIME(0,Tabla1[[#This Row],[Tiempo de Preparación]],0)</f>
        <v>2.9861111111111113E-2</v>
      </c>
      <c r="J53" s="16">
        <f>Tabla1[[#This Row],[Precio Unitario]]*Tabla1[[#This Row],[Cantidad Ordenada]]</f>
        <v>40</v>
      </c>
      <c r="K53" s="3">
        <f>Tabla1[[#This Row],[Costo Unitario]]*Tabla1[[#This Row],[Cantidad Ordenada]]</f>
        <v>24</v>
      </c>
      <c r="L53" s="3">
        <f>(Tabla1[[#This Row],[Precio Unitario]]-Tabla1[[#This Row],[Costo Unitario]])*Tabla1[[#This Row],[Cantidad Ordenada]]</f>
        <v>16</v>
      </c>
      <c r="M53" s="20">
        <v>0.1</v>
      </c>
      <c r="N53" s="5">
        <f>Tabla1[[#This Row],[Total del Pedido]]*M53</f>
        <v>4</v>
      </c>
      <c r="O53" s="5">
        <f>Tabla1[[#This Row],[Total del Pedido]]-(Tabla1[[#This Row],[Costo Total]]+N53)</f>
        <v>12</v>
      </c>
    </row>
    <row r="54" spans="1:15" x14ac:dyDescent="0.25">
      <c r="A54" s="1">
        <v>21</v>
      </c>
      <c r="B54" s="1">
        <v>12</v>
      </c>
      <c r="C54" s="1" t="s">
        <v>15</v>
      </c>
      <c r="D54" s="1" t="s">
        <v>36</v>
      </c>
      <c r="E54" s="2">
        <v>19</v>
      </c>
      <c r="F54" s="2">
        <v>32</v>
      </c>
      <c r="G54" s="1">
        <v>2</v>
      </c>
      <c r="H54" s="1">
        <v>44</v>
      </c>
      <c r="I54" s="7">
        <f>TIME(0,Tabla1[[#This Row],[Tiempo de Preparación]],0)</f>
        <v>3.0555555555555555E-2</v>
      </c>
      <c r="J54" s="16">
        <f>Tabla1[[#This Row],[Precio Unitario]]*Tabla1[[#This Row],[Cantidad Ordenada]]</f>
        <v>64</v>
      </c>
      <c r="K54" s="3">
        <f>Tabla1[[#This Row],[Costo Unitario]]*Tabla1[[#This Row],[Cantidad Ordenada]]</f>
        <v>38</v>
      </c>
      <c r="L54" s="3">
        <f>(Tabla1[[#This Row],[Precio Unitario]]-Tabla1[[#This Row],[Costo Unitario]])*Tabla1[[#This Row],[Cantidad Ordenada]]</f>
        <v>26</v>
      </c>
      <c r="M54" s="20">
        <v>0.1</v>
      </c>
      <c r="N54" s="5">
        <f>Tabla1[[#This Row],[Total del Pedido]]*M54</f>
        <v>6.4</v>
      </c>
      <c r="O54" s="5">
        <f>Tabla1[[#This Row],[Total del Pedido]]-(Tabla1[[#This Row],[Costo Total]]+N54)</f>
        <v>19.600000000000001</v>
      </c>
    </row>
    <row r="55" spans="1:15" x14ac:dyDescent="0.25">
      <c r="A55" s="1">
        <v>21</v>
      </c>
      <c r="B55" s="1">
        <v>12</v>
      </c>
      <c r="C55" s="1" t="s">
        <v>23</v>
      </c>
      <c r="D55" s="1" t="s">
        <v>44</v>
      </c>
      <c r="E55" s="2">
        <v>15</v>
      </c>
      <c r="F55" s="2">
        <v>25</v>
      </c>
      <c r="G55" s="1">
        <v>2</v>
      </c>
      <c r="H55" s="1">
        <v>45</v>
      </c>
      <c r="I55" s="7">
        <f>TIME(0,Tabla1[[#This Row],[Tiempo de Preparación]],0)</f>
        <v>3.125E-2</v>
      </c>
      <c r="J55" s="16">
        <f>Tabla1[[#This Row],[Precio Unitario]]*Tabla1[[#This Row],[Cantidad Ordenada]]</f>
        <v>50</v>
      </c>
      <c r="K55" s="3">
        <f>Tabla1[[#This Row],[Costo Unitario]]*Tabla1[[#This Row],[Cantidad Ordenada]]</f>
        <v>30</v>
      </c>
      <c r="L55" s="3">
        <f>(Tabla1[[#This Row],[Precio Unitario]]-Tabla1[[#This Row],[Costo Unitario]])*Tabla1[[#This Row],[Cantidad Ordenada]]</f>
        <v>20</v>
      </c>
      <c r="M55" s="20">
        <v>0.1</v>
      </c>
      <c r="N55" s="5">
        <f>Tabla1[[#This Row],[Total del Pedido]]*M55</f>
        <v>5</v>
      </c>
      <c r="O55" s="5">
        <f>Tabla1[[#This Row],[Total del Pedido]]-(Tabla1[[#This Row],[Costo Total]]+N55)</f>
        <v>15</v>
      </c>
    </row>
    <row r="56" spans="1:15" x14ac:dyDescent="0.25">
      <c r="A56" s="1">
        <v>22</v>
      </c>
      <c r="B56" s="1">
        <v>15</v>
      </c>
      <c r="C56" s="1" t="s">
        <v>21</v>
      </c>
      <c r="D56" s="1" t="s">
        <v>42</v>
      </c>
      <c r="E56" s="2">
        <v>10</v>
      </c>
      <c r="F56" s="2">
        <v>18</v>
      </c>
      <c r="G56" s="1">
        <v>1</v>
      </c>
      <c r="H56" s="1">
        <v>32</v>
      </c>
      <c r="I56" s="7">
        <f>TIME(0,Tabla1[[#This Row],[Tiempo de Preparación]],0)</f>
        <v>2.2222222222222223E-2</v>
      </c>
      <c r="J56" s="16">
        <f>Tabla1[[#This Row],[Precio Unitario]]*Tabla1[[#This Row],[Cantidad Ordenada]]</f>
        <v>18</v>
      </c>
      <c r="K56" s="3">
        <f>Tabla1[[#This Row],[Costo Unitario]]*Tabla1[[#This Row],[Cantidad Ordenada]]</f>
        <v>10</v>
      </c>
      <c r="L56" s="3">
        <f>(Tabla1[[#This Row],[Precio Unitario]]-Tabla1[[#This Row],[Costo Unitario]])*Tabla1[[#This Row],[Cantidad Ordenada]]</f>
        <v>8</v>
      </c>
      <c r="M56" s="20">
        <v>0.1</v>
      </c>
      <c r="N56" s="5">
        <f>Tabla1[[#This Row],[Total del Pedido]]*M56</f>
        <v>1.8</v>
      </c>
      <c r="O56" s="5">
        <f>Tabla1[[#This Row],[Total del Pedido]]-(Tabla1[[#This Row],[Costo Total]]+N56)</f>
        <v>6.1999999999999993</v>
      </c>
    </row>
    <row r="57" spans="1:15" x14ac:dyDescent="0.25">
      <c r="A57" s="1">
        <v>22</v>
      </c>
      <c r="B57" s="1">
        <v>15</v>
      </c>
      <c r="C57" s="1" t="s">
        <v>17</v>
      </c>
      <c r="D57" s="1" t="s">
        <v>38</v>
      </c>
      <c r="E57" s="2">
        <v>20</v>
      </c>
      <c r="F57" s="2">
        <v>34</v>
      </c>
      <c r="G57" s="1">
        <v>3</v>
      </c>
      <c r="H57" s="1">
        <v>19</v>
      </c>
      <c r="I57" s="7">
        <f>TIME(0,Tabla1[[#This Row],[Tiempo de Preparación]],0)</f>
        <v>1.3194444444444444E-2</v>
      </c>
      <c r="J57" s="16">
        <f>Tabla1[[#This Row],[Precio Unitario]]*Tabla1[[#This Row],[Cantidad Ordenada]]</f>
        <v>102</v>
      </c>
      <c r="K57" s="3">
        <f>Tabla1[[#This Row],[Costo Unitario]]*Tabla1[[#This Row],[Cantidad Ordenada]]</f>
        <v>60</v>
      </c>
      <c r="L57" s="3">
        <f>(Tabla1[[#This Row],[Precio Unitario]]-Tabla1[[#This Row],[Costo Unitario]])*Tabla1[[#This Row],[Cantidad Ordenada]]</f>
        <v>42</v>
      </c>
      <c r="M57" s="20">
        <v>0.1</v>
      </c>
      <c r="N57" s="5">
        <f>Tabla1[[#This Row],[Total del Pedido]]*M57</f>
        <v>10.200000000000001</v>
      </c>
      <c r="O57" s="5">
        <f>Tabla1[[#This Row],[Total del Pedido]]-(Tabla1[[#This Row],[Costo Total]]+N57)</f>
        <v>31.799999999999997</v>
      </c>
    </row>
    <row r="58" spans="1:15" x14ac:dyDescent="0.25">
      <c r="A58" s="1">
        <v>22</v>
      </c>
      <c r="B58" s="1">
        <v>15</v>
      </c>
      <c r="C58" s="1" t="s">
        <v>10</v>
      </c>
      <c r="D58" s="1" t="s">
        <v>31</v>
      </c>
      <c r="E58" s="2">
        <v>17</v>
      </c>
      <c r="F58" s="2">
        <v>29</v>
      </c>
      <c r="G58" s="1">
        <v>2</v>
      </c>
      <c r="H58" s="1">
        <v>13</v>
      </c>
      <c r="I58" s="7">
        <f>TIME(0,Tabla1[[#This Row],[Tiempo de Preparación]],0)</f>
        <v>9.0277777777777769E-3</v>
      </c>
      <c r="J58" s="16">
        <f>Tabla1[[#This Row],[Precio Unitario]]*Tabla1[[#This Row],[Cantidad Ordenada]]</f>
        <v>58</v>
      </c>
      <c r="K58" s="3">
        <f>Tabla1[[#This Row],[Costo Unitario]]*Tabla1[[#This Row],[Cantidad Ordenada]]</f>
        <v>34</v>
      </c>
      <c r="L58" s="3">
        <f>(Tabla1[[#This Row],[Precio Unitario]]-Tabla1[[#This Row],[Costo Unitario]])*Tabla1[[#This Row],[Cantidad Ordenada]]</f>
        <v>24</v>
      </c>
      <c r="M58" s="20">
        <v>0.1</v>
      </c>
      <c r="N58" s="5">
        <f>Tabla1[[#This Row],[Total del Pedido]]*M58</f>
        <v>5.8000000000000007</v>
      </c>
      <c r="O58" s="5">
        <f>Tabla1[[#This Row],[Total del Pedido]]-(Tabla1[[#This Row],[Costo Total]]+N58)</f>
        <v>18.200000000000003</v>
      </c>
    </row>
    <row r="59" spans="1:15" x14ac:dyDescent="0.25">
      <c r="A59" s="1">
        <v>22</v>
      </c>
      <c r="B59" s="1">
        <v>15</v>
      </c>
      <c r="C59" s="1" t="s">
        <v>14</v>
      </c>
      <c r="D59" s="1" t="s">
        <v>35</v>
      </c>
      <c r="E59" s="2">
        <v>21</v>
      </c>
      <c r="F59" s="2">
        <v>35</v>
      </c>
      <c r="G59" s="1">
        <v>1</v>
      </c>
      <c r="H59" s="1">
        <v>59</v>
      </c>
      <c r="I59" s="7">
        <f>TIME(0,Tabla1[[#This Row],[Tiempo de Preparación]],0)</f>
        <v>4.0972222222222222E-2</v>
      </c>
      <c r="J59" s="16">
        <f>Tabla1[[#This Row],[Precio Unitario]]*Tabla1[[#This Row],[Cantidad Ordenada]]</f>
        <v>35</v>
      </c>
      <c r="K59" s="3">
        <f>Tabla1[[#This Row],[Costo Unitario]]*Tabla1[[#This Row],[Cantidad Ordenada]]</f>
        <v>21</v>
      </c>
      <c r="L59" s="3">
        <f>(Tabla1[[#This Row],[Precio Unitario]]-Tabla1[[#This Row],[Costo Unitario]])*Tabla1[[#This Row],[Cantidad Ordenada]]</f>
        <v>14</v>
      </c>
      <c r="M59" s="20">
        <v>0.1</v>
      </c>
      <c r="N59" s="5">
        <f>Tabla1[[#This Row],[Total del Pedido]]*M59</f>
        <v>3.5</v>
      </c>
      <c r="O59" s="5">
        <f>Tabla1[[#This Row],[Total del Pedido]]-(Tabla1[[#This Row],[Costo Total]]+N59)</f>
        <v>10.5</v>
      </c>
    </row>
    <row r="60" spans="1:15" x14ac:dyDescent="0.25">
      <c r="A60" s="1">
        <v>23</v>
      </c>
      <c r="B60" s="1">
        <v>1</v>
      </c>
      <c r="C60" s="1" t="s">
        <v>13</v>
      </c>
      <c r="D60" s="1" t="s">
        <v>34</v>
      </c>
      <c r="E60" s="2">
        <v>11</v>
      </c>
      <c r="F60" s="2">
        <v>19</v>
      </c>
      <c r="G60" s="1">
        <v>3</v>
      </c>
      <c r="H60" s="1">
        <v>46</v>
      </c>
      <c r="I60" s="7">
        <f>TIME(0,Tabla1[[#This Row],[Tiempo de Preparación]],0)</f>
        <v>3.1944444444444442E-2</v>
      </c>
      <c r="J60" s="16">
        <f>Tabla1[[#This Row],[Precio Unitario]]*Tabla1[[#This Row],[Cantidad Ordenada]]</f>
        <v>57</v>
      </c>
      <c r="K60" s="3">
        <f>Tabla1[[#This Row],[Costo Unitario]]*Tabla1[[#This Row],[Cantidad Ordenada]]</f>
        <v>33</v>
      </c>
      <c r="L60" s="3">
        <f>(Tabla1[[#This Row],[Precio Unitario]]-Tabla1[[#This Row],[Costo Unitario]])*Tabla1[[#This Row],[Cantidad Ordenada]]</f>
        <v>24</v>
      </c>
      <c r="M60" s="20">
        <v>0.1</v>
      </c>
      <c r="N60" s="5">
        <f>Tabla1[[#This Row],[Total del Pedido]]*M60</f>
        <v>5.7</v>
      </c>
      <c r="O60" s="5">
        <f>Tabla1[[#This Row],[Total del Pedido]]-(Tabla1[[#This Row],[Costo Total]]+N60)</f>
        <v>18.299999999999997</v>
      </c>
    </row>
    <row r="61" spans="1:15" x14ac:dyDescent="0.25">
      <c r="A61" s="1">
        <v>23</v>
      </c>
      <c r="B61" s="1">
        <v>1</v>
      </c>
      <c r="C61" s="1" t="s">
        <v>7</v>
      </c>
      <c r="D61" s="1" t="s">
        <v>28</v>
      </c>
      <c r="E61" s="2">
        <v>16</v>
      </c>
      <c r="F61" s="2">
        <v>27</v>
      </c>
      <c r="G61" s="1">
        <v>3</v>
      </c>
      <c r="H61" s="1">
        <v>17</v>
      </c>
      <c r="I61" s="7">
        <f>TIME(0,Tabla1[[#This Row],[Tiempo de Preparación]],0)</f>
        <v>1.1805555555555555E-2</v>
      </c>
      <c r="J61" s="16">
        <f>Tabla1[[#This Row],[Precio Unitario]]*Tabla1[[#This Row],[Cantidad Ordenada]]</f>
        <v>81</v>
      </c>
      <c r="K61" s="3">
        <f>Tabla1[[#This Row],[Costo Unitario]]*Tabla1[[#This Row],[Cantidad Ordenada]]</f>
        <v>48</v>
      </c>
      <c r="L61" s="3">
        <f>(Tabla1[[#This Row],[Precio Unitario]]-Tabla1[[#This Row],[Costo Unitario]])*Tabla1[[#This Row],[Cantidad Ordenada]]</f>
        <v>33</v>
      </c>
      <c r="M61" s="20">
        <v>0.1</v>
      </c>
      <c r="N61" s="5">
        <f>Tabla1[[#This Row],[Total del Pedido]]*M61</f>
        <v>8.1</v>
      </c>
      <c r="O61" s="5">
        <f>Tabla1[[#This Row],[Total del Pedido]]-(Tabla1[[#This Row],[Costo Total]]+N61)</f>
        <v>24.9</v>
      </c>
    </row>
    <row r="62" spans="1:15" x14ac:dyDescent="0.25">
      <c r="A62" s="1">
        <v>24</v>
      </c>
      <c r="B62" s="1">
        <v>5</v>
      </c>
      <c r="C62" s="1" t="s">
        <v>22</v>
      </c>
      <c r="D62" s="1" t="s">
        <v>43</v>
      </c>
      <c r="E62" s="2">
        <v>15</v>
      </c>
      <c r="F62" s="2">
        <v>26</v>
      </c>
      <c r="G62" s="1">
        <v>3</v>
      </c>
      <c r="H62" s="1">
        <v>45</v>
      </c>
      <c r="I62" s="7">
        <f>TIME(0,Tabla1[[#This Row],[Tiempo de Preparación]],0)</f>
        <v>3.125E-2</v>
      </c>
      <c r="J62" s="16">
        <f>Tabla1[[#This Row],[Precio Unitario]]*Tabla1[[#This Row],[Cantidad Ordenada]]</f>
        <v>78</v>
      </c>
      <c r="K62" s="3">
        <f>Tabla1[[#This Row],[Costo Unitario]]*Tabla1[[#This Row],[Cantidad Ordenada]]</f>
        <v>45</v>
      </c>
      <c r="L62" s="3">
        <f>(Tabla1[[#This Row],[Precio Unitario]]-Tabla1[[#This Row],[Costo Unitario]])*Tabla1[[#This Row],[Cantidad Ordenada]]</f>
        <v>33</v>
      </c>
      <c r="M62" s="20">
        <v>0.1</v>
      </c>
      <c r="N62" s="5">
        <f>Tabla1[[#This Row],[Total del Pedido]]*M62</f>
        <v>7.8000000000000007</v>
      </c>
      <c r="O62" s="5">
        <f>Tabla1[[#This Row],[Total del Pedido]]-(Tabla1[[#This Row],[Costo Total]]+N62)</f>
        <v>25.200000000000003</v>
      </c>
    </row>
    <row r="63" spans="1:15" x14ac:dyDescent="0.25">
      <c r="A63" s="1">
        <v>24</v>
      </c>
      <c r="B63" s="1">
        <v>5</v>
      </c>
      <c r="C63" s="1" t="s">
        <v>10</v>
      </c>
      <c r="D63" s="1" t="s">
        <v>31</v>
      </c>
      <c r="E63" s="2">
        <v>17</v>
      </c>
      <c r="F63" s="2">
        <v>29</v>
      </c>
      <c r="G63" s="1">
        <v>1</v>
      </c>
      <c r="H63" s="1">
        <v>46</v>
      </c>
      <c r="I63" s="7">
        <f>TIME(0,Tabla1[[#This Row],[Tiempo de Preparación]],0)</f>
        <v>3.1944444444444442E-2</v>
      </c>
      <c r="J63" s="16">
        <f>Tabla1[[#This Row],[Precio Unitario]]*Tabla1[[#This Row],[Cantidad Ordenada]]</f>
        <v>29</v>
      </c>
      <c r="K63" s="3">
        <f>Tabla1[[#This Row],[Costo Unitario]]*Tabla1[[#This Row],[Cantidad Ordenada]]</f>
        <v>17</v>
      </c>
      <c r="L63" s="3">
        <f>(Tabla1[[#This Row],[Precio Unitario]]-Tabla1[[#This Row],[Costo Unitario]])*Tabla1[[#This Row],[Cantidad Ordenada]]</f>
        <v>12</v>
      </c>
      <c r="M63" s="20">
        <v>0.1</v>
      </c>
      <c r="N63" s="5">
        <f>Tabla1[[#This Row],[Total del Pedido]]*M63</f>
        <v>2.9000000000000004</v>
      </c>
      <c r="O63" s="5">
        <f>Tabla1[[#This Row],[Total del Pedido]]-(Tabla1[[#This Row],[Costo Total]]+N63)</f>
        <v>9.1000000000000014</v>
      </c>
    </row>
    <row r="64" spans="1:15" x14ac:dyDescent="0.25">
      <c r="A64" s="1">
        <v>24</v>
      </c>
      <c r="B64" s="1">
        <v>5</v>
      </c>
      <c r="C64" s="1" t="s">
        <v>19</v>
      </c>
      <c r="D64" s="1" t="s">
        <v>40</v>
      </c>
      <c r="E64" s="2">
        <v>14</v>
      </c>
      <c r="F64" s="2">
        <v>23</v>
      </c>
      <c r="G64" s="1">
        <v>2</v>
      </c>
      <c r="H64" s="1">
        <v>42</v>
      </c>
      <c r="I64" s="7">
        <f>TIME(0,Tabla1[[#This Row],[Tiempo de Preparación]],0)</f>
        <v>2.9166666666666667E-2</v>
      </c>
      <c r="J64" s="16">
        <f>Tabla1[[#This Row],[Precio Unitario]]*Tabla1[[#This Row],[Cantidad Ordenada]]</f>
        <v>46</v>
      </c>
      <c r="K64" s="3">
        <f>Tabla1[[#This Row],[Costo Unitario]]*Tabla1[[#This Row],[Cantidad Ordenada]]</f>
        <v>28</v>
      </c>
      <c r="L64" s="3">
        <f>(Tabla1[[#This Row],[Precio Unitario]]-Tabla1[[#This Row],[Costo Unitario]])*Tabla1[[#This Row],[Cantidad Ordenada]]</f>
        <v>18</v>
      </c>
      <c r="M64" s="20">
        <v>0.1</v>
      </c>
      <c r="N64" s="5">
        <f>Tabla1[[#This Row],[Total del Pedido]]*M64</f>
        <v>4.6000000000000005</v>
      </c>
      <c r="O64" s="5">
        <f>Tabla1[[#This Row],[Total del Pedido]]-(Tabla1[[#This Row],[Costo Total]]+N64)</f>
        <v>13.399999999999999</v>
      </c>
    </row>
    <row r="65" spans="1:15" x14ac:dyDescent="0.25">
      <c r="A65" s="1">
        <v>24</v>
      </c>
      <c r="B65" s="1">
        <v>5</v>
      </c>
      <c r="C65" s="1" t="s">
        <v>8</v>
      </c>
      <c r="D65" s="1" t="s">
        <v>29</v>
      </c>
      <c r="E65" s="2">
        <v>25</v>
      </c>
      <c r="F65" s="2">
        <v>40</v>
      </c>
      <c r="G65" s="1">
        <v>2</v>
      </c>
      <c r="H65" s="1">
        <v>47</v>
      </c>
      <c r="I65" s="7">
        <f>TIME(0,Tabla1[[#This Row],[Tiempo de Preparación]],0)</f>
        <v>3.2638888888888891E-2</v>
      </c>
      <c r="J65" s="16">
        <f>Tabla1[[#This Row],[Precio Unitario]]*Tabla1[[#This Row],[Cantidad Ordenada]]</f>
        <v>80</v>
      </c>
      <c r="K65" s="3">
        <f>Tabla1[[#This Row],[Costo Unitario]]*Tabla1[[#This Row],[Cantidad Ordenada]]</f>
        <v>50</v>
      </c>
      <c r="L65" s="3">
        <f>(Tabla1[[#This Row],[Precio Unitario]]-Tabla1[[#This Row],[Costo Unitario]])*Tabla1[[#This Row],[Cantidad Ordenada]]</f>
        <v>30</v>
      </c>
      <c r="M65" s="20">
        <v>0.1</v>
      </c>
      <c r="N65" s="5">
        <f>Tabla1[[#This Row],[Total del Pedido]]*M65</f>
        <v>8</v>
      </c>
      <c r="O65" s="5">
        <f>Tabla1[[#This Row],[Total del Pedido]]-(Tabla1[[#This Row],[Costo Total]]+N65)</f>
        <v>22</v>
      </c>
    </row>
    <row r="66" spans="1:15" x14ac:dyDescent="0.25">
      <c r="A66" s="1">
        <v>25</v>
      </c>
      <c r="B66" s="1">
        <v>12</v>
      </c>
      <c r="C66" s="1" t="s">
        <v>17</v>
      </c>
      <c r="D66" s="1" t="s">
        <v>38</v>
      </c>
      <c r="E66" s="2">
        <v>20</v>
      </c>
      <c r="F66" s="2">
        <v>34</v>
      </c>
      <c r="G66" s="1">
        <v>1</v>
      </c>
      <c r="H66" s="1">
        <v>35</v>
      </c>
      <c r="I66" s="7">
        <f>TIME(0,Tabla1[[#This Row],[Tiempo de Preparación]],0)</f>
        <v>2.4305555555555556E-2</v>
      </c>
      <c r="J66" s="16">
        <f>Tabla1[[#This Row],[Precio Unitario]]*Tabla1[[#This Row],[Cantidad Ordenada]]</f>
        <v>34</v>
      </c>
      <c r="K66" s="3">
        <f>Tabla1[[#This Row],[Costo Unitario]]*Tabla1[[#This Row],[Cantidad Ordenada]]</f>
        <v>20</v>
      </c>
      <c r="L66" s="3">
        <f>(Tabla1[[#This Row],[Precio Unitario]]-Tabla1[[#This Row],[Costo Unitario]])*Tabla1[[#This Row],[Cantidad Ordenada]]</f>
        <v>14</v>
      </c>
      <c r="M66" s="20">
        <v>0.1</v>
      </c>
      <c r="N66" s="5">
        <f>Tabla1[[#This Row],[Total del Pedido]]*M66</f>
        <v>3.4000000000000004</v>
      </c>
      <c r="O66" s="5">
        <f>Tabla1[[#This Row],[Total del Pedido]]-(Tabla1[[#This Row],[Costo Total]]+N66)</f>
        <v>10.600000000000001</v>
      </c>
    </row>
    <row r="67" spans="1:15" x14ac:dyDescent="0.25">
      <c r="A67" s="1">
        <v>26</v>
      </c>
      <c r="B67" s="1">
        <v>18</v>
      </c>
      <c r="C67" s="1" t="s">
        <v>21</v>
      </c>
      <c r="D67" s="1" t="s">
        <v>42</v>
      </c>
      <c r="E67" s="2">
        <v>10</v>
      </c>
      <c r="F67" s="2">
        <v>18</v>
      </c>
      <c r="G67" s="1">
        <v>2</v>
      </c>
      <c r="H67" s="1">
        <v>13</v>
      </c>
      <c r="I67" s="7">
        <f>TIME(0,Tabla1[[#This Row],[Tiempo de Preparación]],0)</f>
        <v>9.0277777777777769E-3</v>
      </c>
      <c r="J67" s="16">
        <f>Tabla1[[#This Row],[Precio Unitario]]*Tabla1[[#This Row],[Cantidad Ordenada]]</f>
        <v>36</v>
      </c>
      <c r="K67" s="3">
        <f>Tabla1[[#This Row],[Costo Unitario]]*Tabla1[[#This Row],[Cantidad Ordenada]]</f>
        <v>20</v>
      </c>
      <c r="L67" s="3">
        <f>(Tabla1[[#This Row],[Precio Unitario]]-Tabla1[[#This Row],[Costo Unitario]])*Tabla1[[#This Row],[Cantidad Ordenada]]</f>
        <v>16</v>
      </c>
      <c r="M67" s="20">
        <v>0.1</v>
      </c>
      <c r="N67" s="5">
        <f>Tabla1[[#This Row],[Total del Pedido]]*M67</f>
        <v>3.6</v>
      </c>
      <c r="O67" s="5">
        <f>Tabla1[[#This Row],[Total del Pedido]]-(Tabla1[[#This Row],[Costo Total]]+N67)</f>
        <v>12.399999999999999</v>
      </c>
    </row>
    <row r="68" spans="1:15" x14ac:dyDescent="0.25">
      <c r="A68" s="1">
        <v>26</v>
      </c>
      <c r="B68" s="1">
        <v>18</v>
      </c>
      <c r="C68" s="1" t="s">
        <v>20</v>
      </c>
      <c r="D68" s="1" t="s">
        <v>41</v>
      </c>
      <c r="E68" s="2">
        <v>13</v>
      </c>
      <c r="F68" s="2">
        <v>21</v>
      </c>
      <c r="G68" s="1">
        <v>2</v>
      </c>
      <c r="H68" s="1">
        <v>54</v>
      </c>
      <c r="I68" s="7">
        <f>TIME(0,Tabla1[[#This Row],[Tiempo de Preparación]],0)</f>
        <v>3.7499999999999999E-2</v>
      </c>
      <c r="J68" s="16">
        <f>Tabla1[[#This Row],[Precio Unitario]]*Tabla1[[#This Row],[Cantidad Ordenada]]</f>
        <v>42</v>
      </c>
      <c r="K68" s="3">
        <f>Tabla1[[#This Row],[Costo Unitario]]*Tabla1[[#This Row],[Cantidad Ordenada]]</f>
        <v>26</v>
      </c>
      <c r="L68" s="3">
        <f>(Tabla1[[#This Row],[Precio Unitario]]-Tabla1[[#This Row],[Costo Unitario]])*Tabla1[[#This Row],[Cantidad Ordenada]]</f>
        <v>16</v>
      </c>
      <c r="M68" s="20">
        <v>0.1</v>
      </c>
      <c r="N68" s="5">
        <f>Tabla1[[#This Row],[Total del Pedido]]*M68</f>
        <v>4.2</v>
      </c>
      <c r="O68" s="5">
        <f>Tabla1[[#This Row],[Total del Pedido]]-(Tabla1[[#This Row],[Costo Total]]+N68)</f>
        <v>11.8</v>
      </c>
    </row>
    <row r="69" spans="1:15" x14ac:dyDescent="0.25">
      <c r="A69" s="1">
        <v>26</v>
      </c>
      <c r="B69" s="1">
        <v>18</v>
      </c>
      <c r="C69" s="1" t="s">
        <v>4</v>
      </c>
      <c r="D69" s="1" t="s">
        <v>25</v>
      </c>
      <c r="E69" s="2">
        <v>14</v>
      </c>
      <c r="F69" s="2">
        <v>24</v>
      </c>
      <c r="G69" s="1">
        <v>2</v>
      </c>
      <c r="H69" s="1">
        <v>42</v>
      </c>
      <c r="I69" s="7">
        <f>TIME(0,Tabla1[[#This Row],[Tiempo de Preparación]],0)</f>
        <v>2.9166666666666667E-2</v>
      </c>
      <c r="J69" s="16">
        <f>Tabla1[[#This Row],[Precio Unitario]]*Tabla1[[#This Row],[Cantidad Ordenada]]</f>
        <v>48</v>
      </c>
      <c r="K69" s="3">
        <f>Tabla1[[#This Row],[Costo Unitario]]*Tabla1[[#This Row],[Cantidad Ordenada]]</f>
        <v>28</v>
      </c>
      <c r="L69" s="3">
        <f>(Tabla1[[#This Row],[Precio Unitario]]-Tabla1[[#This Row],[Costo Unitario]])*Tabla1[[#This Row],[Cantidad Ordenada]]</f>
        <v>20</v>
      </c>
      <c r="M69" s="20">
        <v>0.1</v>
      </c>
      <c r="N69" s="5">
        <f>Tabla1[[#This Row],[Total del Pedido]]*M69</f>
        <v>4.8000000000000007</v>
      </c>
      <c r="O69" s="5">
        <f>Tabla1[[#This Row],[Total del Pedido]]-(Tabla1[[#This Row],[Costo Total]]+N69)</f>
        <v>15.200000000000003</v>
      </c>
    </row>
    <row r="70" spans="1:15" x14ac:dyDescent="0.25">
      <c r="A70" s="1">
        <v>27</v>
      </c>
      <c r="B70" s="1">
        <v>4</v>
      </c>
      <c r="C70" s="1" t="s">
        <v>14</v>
      </c>
      <c r="D70" s="1" t="s">
        <v>35</v>
      </c>
      <c r="E70" s="2">
        <v>21</v>
      </c>
      <c r="F70" s="2">
        <v>35</v>
      </c>
      <c r="G70" s="1">
        <v>1</v>
      </c>
      <c r="H70" s="1">
        <v>17</v>
      </c>
      <c r="I70" s="7">
        <f>TIME(0,Tabla1[[#This Row],[Tiempo de Preparación]],0)</f>
        <v>1.1805555555555555E-2</v>
      </c>
      <c r="J70" s="16">
        <f>Tabla1[[#This Row],[Precio Unitario]]*Tabla1[[#This Row],[Cantidad Ordenada]]</f>
        <v>35</v>
      </c>
      <c r="K70" s="3">
        <f>Tabla1[[#This Row],[Costo Unitario]]*Tabla1[[#This Row],[Cantidad Ordenada]]</f>
        <v>21</v>
      </c>
      <c r="L70" s="3">
        <f>(Tabla1[[#This Row],[Precio Unitario]]-Tabla1[[#This Row],[Costo Unitario]])*Tabla1[[#This Row],[Cantidad Ordenada]]</f>
        <v>14</v>
      </c>
      <c r="M70" s="20">
        <v>0.1</v>
      </c>
      <c r="N70" s="5">
        <f>Tabla1[[#This Row],[Total del Pedido]]*M70</f>
        <v>3.5</v>
      </c>
      <c r="O70" s="5">
        <f>Tabla1[[#This Row],[Total del Pedido]]-(Tabla1[[#This Row],[Costo Total]]+N70)</f>
        <v>10.5</v>
      </c>
    </row>
    <row r="71" spans="1:15" x14ac:dyDescent="0.25">
      <c r="A71" s="1">
        <v>27</v>
      </c>
      <c r="B71" s="1">
        <v>4</v>
      </c>
      <c r="C71" s="1" t="s">
        <v>22</v>
      </c>
      <c r="D71" s="1" t="s">
        <v>43</v>
      </c>
      <c r="E71" s="2">
        <v>15</v>
      </c>
      <c r="F71" s="2">
        <v>26</v>
      </c>
      <c r="G71" s="1">
        <v>1</v>
      </c>
      <c r="H71" s="1">
        <v>38</v>
      </c>
      <c r="I71" s="7">
        <f>TIME(0,Tabla1[[#This Row],[Tiempo de Preparación]],0)</f>
        <v>2.6388888888888889E-2</v>
      </c>
      <c r="J71" s="16">
        <f>Tabla1[[#This Row],[Precio Unitario]]*Tabla1[[#This Row],[Cantidad Ordenada]]</f>
        <v>26</v>
      </c>
      <c r="K71" s="3">
        <f>Tabla1[[#This Row],[Costo Unitario]]*Tabla1[[#This Row],[Cantidad Ordenada]]</f>
        <v>15</v>
      </c>
      <c r="L71" s="3">
        <f>(Tabla1[[#This Row],[Precio Unitario]]-Tabla1[[#This Row],[Costo Unitario]])*Tabla1[[#This Row],[Cantidad Ordenada]]</f>
        <v>11</v>
      </c>
      <c r="M71" s="20">
        <v>0.1</v>
      </c>
      <c r="N71" s="5">
        <f>Tabla1[[#This Row],[Total del Pedido]]*M71</f>
        <v>2.6</v>
      </c>
      <c r="O71" s="5">
        <f>Tabla1[[#This Row],[Total del Pedido]]-(Tabla1[[#This Row],[Costo Total]]+N71)</f>
        <v>8.3999999999999986</v>
      </c>
    </row>
    <row r="72" spans="1:15" x14ac:dyDescent="0.25">
      <c r="A72" s="1">
        <v>28</v>
      </c>
      <c r="B72" s="1">
        <v>2</v>
      </c>
      <c r="C72" s="1" t="s">
        <v>21</v>
      </c>
      <c r="D72" s="1" t="s">
        <v>42</v>
      </c>
      <c r="E72" s="2">
        <v>10</v>
      </c>
      <c r="F72" s="2">
        <v>18</v>
      </c>
      <c r="G72" s="1">
        <v>2</v>
      </c>
      <c r="H72" s="1">
        <v>17</v>
      </c>
      <c r="I72" s="7">
        <f>TIME(0,Tabla1[[#This Row],[Tiempo de Preparación]],0)</f>
        <v>1.1805555555555555E-2</v>
      </c>
      <c r="J72" s="16">
        <f>Tabla1[[#This Row],[Precio Unitario]]*Tabla1[[#This Row],[Cantidad Ordenada]]</f>
        <v>36</v>
      </c>
      <c r="K72" s="3">
        <f>Tabla1[[#This Row],[Costo Unitario]]*Tabla1[[#This Row],[Cantidad Ordenada]]</f>
        <v>20</v>
      </c>
      <c r="L72" s="3">
        <f>(Tabla1[[#This Row],[Precio Unitario]]-Tabla1[[#This Row],[Costo Unitario]])*Tabla1[[#This Row],[Cantidad Ordenada]]</f>
        <v>16</v>
      </c>
      <c r="M72" s="20">
        <v>0.1</v>
      </c>
      <c r="N72" s="5">
        <f>Tabla1[[#This Row],[Total del Pedido]]*M72</f>
        <v>3.6</v>
      </c>
      <c r="O72" s="5">
        <f>Tabla1[[#This Row],[Total del Pedido]]-(Tabla1[[#This Row],[Costo Total]]+N72)</f>
        <v>12.399999999999999</v>
      </c>
    </row>
    <row r="73" spans="1:15" x14ac:dyDescent="0.25">
      <c r="A73" s="1">
        <v>28</v>
      </c>
      <c r="B73" s="1">
        <v>2</v>
      </c>
      <c r="C73" s="1" t="s">
        <v>10</v>
      </c>
      <c r="D73" s="1" t="s">
        <v>31</v>
      </c>
      <c r="E73" s="2">
        <v>17</v>
      </c>
      <c r="F73" s="2">
        <v>29</v>
      </c>
      <c r="G73" s="1">
        <v>2</v>
      </c>
      <c r="H73" s="1">
        <v>39</v>
      </c>
      <c r="I73" s="7">
        <f>TIME(0,Tabla1[[#This Row],[Tiempo de Preparación]],0)</f>
        <v>2.7083333333333334E-2</v>
      </c>
      <c r="J73" s="16">
        <f>Tabla1[[#This Row],[Precio Unitario]]*Tabla1[[#This Row],[Cantidad Ordenada]]</f>
        <v>58</v>
      </c>
      <c r="K73" s="3">
        <f>Tabla1[[#This Row],[Costo Unitario]]*Tabla1[[#This Row],[Cantidad Ordenada]]</f>
        <v>34</v>
      </c>
      <c r="L73" s="3">
        <f>(Tabla1[[#This Row],[Precio Unitario]]-Tabla1[[#This Row],[Costo Unitario]])*Tabla1[[#This Row],[Cantidad Ordenada]]</f>
        <v>24</v>
      </c>
      <c r="M73" s="20">
        <v>0.1</v>
      </c>
      <c r="N73" s="5">
        <f>Tabla1[[#This Row],[Total del Pedido]]*M73</f>
        <v>5.8000000000000007</v>
      </c>
      <c r="O73" s="5">
        <f>Tabla1[[#This Row],[Total del Pedido]]-(Tabla1[[#This Row],[Costo Total]]+N73)</f>
        <v>18.200000000000003</v>
      </c>
    </row>
    <row r="74" spans="1:15" x14ac:dyDescent="0.25">
      <c r="A74" s="1">
        <v>29</v>
      </c>
      <c r="B74" s="1">
        <v>20</v>
      </c>
      <c r="C74" s="1" t="s">
        <v>23</v>
      </c>
      <c r="D74" s="1" t="s">
        <v>44</v>
      </c>
      <c r="E74" s="2">
        <v>15</v>
      </c>
      <c r="F74" s="2">
        <v>25</v>
      </c>
      <c r="G74" s="1">
        <v>3</v>
      </c>
      <c r="H74" s="1">
        <v>22</v>
      </c>
      <c r="I74" s="7">
        <f>TIME(0,Tabla1[[#This Row],[Tiempo de Preparación]],0)</f>
        <v>1.5277777777777777E-2</v>
      </c>
      <c r="J74" s="16">
        <f>Tabla1[[#This Row],[Precio Unitario]]*Tabla1[[#This Row],[Cantidad Ordenada]]</f>
        <v>75</v>
      </c>
      <c r="K74" s="3">
        <f>Tabla1[[#This Row],[Costo Unitario]]*Tabla1[[#This Row],[Cantidad Ordenada]]</f>
        <v>45</v>
      </c>
      <c r="L74" s="3">
        <f>(Tabla1[[#This Row],[Precio Unitario]]-Tabla1[[#This Row],[Costo Unitario]])*Tabla1[[#This Row],[Cantidad Ordenada]]</f>
        <v>30</v>
      </c>
      <c r="M74" s="20">
        <v>0.1</v>
      </c>
      <c r="N74" s="5">
        <f>Tabla1[[#This Row],[Total del Pedido]]*M74</f>
        <v>7.5</v>
      </c>
      <c r="O74" s="5">
        <f>Tabla1[[#This Row],[Total del Pedido]]-(Tabla1[[#This Row],[Costo Total]]+N74)</f>
        <v>22.5</v>
      </c>
    </row>
    <row r="75" spans="1:15" x14ac:dyDescent="0.25">
      <c r="A75" s="1">
        <v>29</v>
      </c>
      <c r="B75" s="1">
        <v>20</v>
      </c>
      <c r="C75" s="1" t="s">
        <v>21</v>
      </c>
      <c r="D75" s="1" t="s">
        <v>42</v>
      </c>
      <c r="E75" s="2">
        <v>10</v>
      </c>
      <c r="F75" s="2">
        <v>18</v>
      </c>
      <c r="G75" s="1">
        <v>2</v>
      </c>
      <c r="H75" s="1">
        <v>18</v>
      </c>
      <c r="I75" s="7">
        <f>TIME(0,Tabla1[[#This Row],[Tiempo de Preparación]],0)</f>
        <v>1.2500000000000001E-2</v>
      </c>
      <c r="J75" s="16">
        <f>Tabla1[[#This Row],[Precio Unitario]]*Tabla1[[#This Row],[Cantidad Ordenada]]</f>
        <v>36</v>
      </c>
      <c r="K75" s="3">
        <f>Tabla1[[#This Row],[Costo Unitario]]*Tabla1[[#This Row],[Cantidad Ordenada]]</f>
        <v>20</v>
      </c>
      <c r="L75" s="3">
        <f>(Tabla1[[#This Row],[Precio Unitario]]-Tabla1[[#This Row],[Costo Unitario]])*Tabla1[[#This Row],[Cantidad Ordenada]]</f>
        <v>16</v>
      </c>
      <c r="M75" s="20">
        <v>0.1</v>
      </c>
      <c r="N75" s="5">
        <f>Tabla1[[#This Row],[Total del Pedido]]*M75</f>
        <v>3.6</v>
      </c>
      <c r="O75" s="5">
        <f>Tabla1[[#This Row],[Total del Pedido]]-(Tabla1[[#This Row],[Costo Total]]+N75)</f>
        <v>12.399999999999999</v>
      </c>
    </row>
    <row r="76" spans="1:15" x14ac:dyDescent="0.25">
      <c r="A76" s="1">
        <v>29</v>
      </c>
      <c r="B76" s="1">
        <v>20</v>
      </c>
      <c r="C76" s="1" t="s">
        <v>6</v>
      </c>
      <c r="D76" s="1" t="s">
        <v>27</v>
      </c>
      <c r="E76" s="2">
        <v>19</v>
      </c>
      <c r="F76" s="2">
        <v>31</v>
      </c>
      <c r="G76" s="1">
        <v>2</v>
      </c>
      <c r="H76" s="1">
        <v>31</v>
      </c>
      <c r="I76" s="7">
        <f>TIME(0,Tabla1[[#This Row],[Tiempo de Preparación]],0)</f>
        <v>2.1527777777777778E-2</v>
      </c>
      <c r="J76" s="16">
        <f>Tabla1[[#This Row],[Precio Unitario]]*Tabla1[[#This Row],[Cantidad Ordenada]]</f>
        <v>62</v>
      </c>
      <c r="K76" s="3">
        <f>Tabla1[[#This Row],[Costo Unitario]]*Tabla1[[#This Row],[Cantidad Ordenada]]</f>
        <v>38</v>
      </c>
      <c r="L76" s="3">
        <f>(Tabla1[[#This Row],[Precio Unitario]]-Tabla1[[#This Row],[Costo Unitario]])*Tabla1[[#This Row],[Cantidad Ordenada]]</f>
        <v>24</v>
      </c>
      <c r="M76" s="20">
        <v>0.1</v>
      </c>
      <c r="N76" s="5">
        <f>Tabla1[[#This Row],[Total del Pedido]]*M76</f>
        <v>6.2</v>
      </c>
      <c r="O76" s="5">
        <f>Tabla1[[#This Row],[Total del Pedido]]-(Tabla1[[#This Row],[Costo Total]]+N76)</f>
        <v>17.799999999999997</v>
      </c>
    </row>
    <row r="77" spans="1:15" x14ac:dyDescent="0.25">
      <c r="A77" s="1">
        <v>30</v>
      </c>
      <c r="B77" s="1">
        <v>14</v>
      </c>
      <c r="C77" s="1" t="s">
        <v>22</v>
      </c>
      <c r="D77" s="1" t="s">
        <v>43</v>
      </c>
      <c r="E77" s="2">
        <v>15</v>
      </c>
      <c r="F77" s="2">
        <v>26</v>
      </c>
      <c r="G77" s="1">
        <v>2</v>
      </c>
      <c r="H77" s="1">
        <v>14</v>
      </c>
      <c r="I77" s="7">
        <f>TIME(0,Tabla1[[#This Row],[Tiempo de Preparación]],0)</f>
        <v>9.7222222222222224E-3</v>
      </c>
      <c r="J77" s="16">
        <f>Tabla1[[#This Row],[Precio Unitario]]*Tabla1[[#This Row],[Cantidad Ordenada]]</f>
        <v>52</v>
      </c>
      <c r="K77" s="3">
        <f>Tabla1[[#This Row],[Costo Unitario]]*Tabla1[[#This Row],[Cantidad Ordenada]]</f>
        <v>30</v>
      </c>
      <c r="L77" s="3">
        <f>(Tabla1[[#This Row],[Precio Unitario]]-Tabla1[[#This Row],[Costo Unitario]])*Tabla1[[#This Row],[Cantidad Ordenada]]</f>
        <v>22</v>
      </c>
      <c r="M77" s="20">
        <v>0.1</v>
      </c>
      <c r="N77" s="5">
        <f>Tabla1[[#This Row],[Total del Pedido]]*M77</f>
        <v>5.2</v>
      </c>
      <c r="O77" s="5">
        <f>Tabla1[[#This Row],[Total del Pedido]]-(Tabla1[[#This Row],[Costo Total]]+N77)</f>
        <v>16.799999999999997</v>
      </c>
    </row>
    <row r="78" spans="1:15" x14ac:dyDescent="0.25">
      <c r="A78" s="1">
        <v>30</v>
      </c>
      <c r="B78" s="1">
        <v>14</v>
      </c>
      <c r="C78" s="1" t="s">
        <v>18</v>
      </c>
      <c r="D78" s="1" t="s">
        <v>39</v>
      </c>
      <c r="E78" s="2">
        <v>12</v>
      </c>
      <c r="F78" s="2">
        <v>20</v>
      </c>
      <c r="G78" s="1">
        <v>3</v>
      </c>
      <c r="H78" s="1">
        <v>55</v>
      </c>
      <c r="I78" s="7">
        <f>TIME(0,Tabla1[[#This Row],[Tiempo de Preparación]],0)</f>
        <v>3.8194444444444448E-2</v>
      </c>
      <c r="J78" s="16">
        <f>Tabla1[[#This Row],[Precio Unitario]]*Tabla1[[#This Row],[Cantidad Ordenada]]</f>
        <v>60</v>
      </c>
      <c r="K78" s="3">
        <f>Tabla1[[#This Row],[Costo Unitario]]*Tabla1[[#This Row],[Cantidad Ordenada]]</f>
        <v>36</v>
      </c>
      <c r="L78" s="3">
        <f>(Tabla1[[#This Row],[Precio Unitario]]-Tabla1[[#This Row],[Costo Unitario]])*Tabla1[[#This Row],[Cantidad Ordenada]]</f>
        <v>24</v>
      </c>
      <c r="M78" s="20">
        <v>0.1</v>
      </c>
      <c r="N78" s="5">
        <f>Tabla1[[#This Row],[Total del Pedido]]*M78</f>
        <v>6</v>
      </c>
      <c r="O78" s="5">
        <f>Tabla1[[#This Row],[Total del Pedido]]-(Tabla1[[#This Row],[Costo Total]]+N78)</f>
        <v>18</v>
      </c>
    </row>
    <row r="79" spans="1:15" x14ac:dyDescent="0.25">
      <c r="A79" s="1">
        <v>31</v>
      </c>
      <c r="B79" s="1">
        <v>13</v>
      </c>
      <c r="C79" s="1" t="s">
        <v>10</v>
      </c>
      <c r="D79" s="1" t="s">
        <v>31</v>
      </c>
      <c r="E79" s="2">
        <v>17</v>
      </c>
      <c r="F79" s="2">
        <v>29</v>
      </c>
      <c r="G79" s="1">
        <v>1</v>
      </c>
      <c r="H79" s="1">
        <v>59</v>
      </c>
      <c r="I79" s="7">
        <f>TIME(0,Tabla1[[#This Row],[Tiempo de Preparación]],0)</f>
        <v>4.0972222222222222E-2</v>
      </c>
      <c r="J79" s="16">
        <f>Tabla1[[#This Row],[Precio Unitario]]*Tabla1[[#This Row],[Cantidad Ordenada]]</f>
        <v>29</v>
      </c>
      <c r="K79" s="3">
        <f>Tabla1[[#This Row],[Costo Unitario]]*Tabla1[[#This Row],[Cantidad Ordenada]]</f>
        <v>17</v>
      </c>
      <c r="L79" s="3">
        <f>(Tabla1[[#This Row],[Precio Unitario]]-Tabla1[[#This Row],[Costo Unitario]])*Tabla1[[#This Row],[Cantidad Ordenada]]</f>
        <v>12</v>
      </c>
      <c r="M79" s="20">
        <v>0.1</v>
      </c>
      <c r="N79" s="5">
        <f>Tabla1[[#This Row],[Total del Pedido]]*M79</f>
        <v>2.9000000000000004</v>
      </c>
      <c r="O79" s="5">
        <f>Tabla1[[#This Row],[Total del Pedido]]-(Tabla1[[#This Row],[Costo Total]]+N79)</f>
        <v>9.1000000000000014</v>
      </c>
    </row>
    <row r="80" spans="1:15" x14ac:dyDescent="0.25">
      <c r="A80" s="1">
        <v>31</v>
      </c>
      <c r="B80" s="1">
        <v>13</v>
      </c>
      <c r="C80" s="1" t="s">
        <v>13</v>
      </c>
      <c r="D80" s="1" t="s">
        <v>34</v>
      </c>
      <c r="E80" s="2">
        <v>11</v>
      </c>
      <c r="F80" s="2">
        <v>19</v>
      </c>
      <c r="G80" s="1">
        <v>2</v>
      </c>
      <c r="H80" s="1">
        <v>46</v>
      </c>
      <c r="I80" s="7">
        <f>TIME(0,Tabla1[[#This Row],[Tiempo de Preparación]],0)</f>
        <v>3.1944444444444442E-2</v>
      </c>
      <c r="J80" s="16">
        <f>Tabla1[[#This Row],[Precio Unitario]]*Tabla1[[#This Row],[Cantidad Ordenada]]</f>
        <v>38</v>
      </c>
      <c r="K80" s="3">
        <f>Tabla1[[#This Row],[Costo Unitario]]*Tabla1[[#This Row],[Cantidad Ordenada]]</f>
        <v>22</v>
      </c>
      <c r="L80" s="3">
        <f>(Tabla1[[#This Row],[Precio Unitario]]-Tabla1[[#This Row],[Costo Unitario]])*Tabla1[[#This Row],[Cantidad Ordenada]]</f>
        <v>16</v>
      </c>
      <c r="M80" s="20">
        <v>0.1</v>
      </c>
      <c r="N80" s="5">
        <f>Tabla1[[#This Row],[Total del Pedido]]*M80</f>
        <v>3.8000000000000003</v>
      </c>
      <c r="O80" s="5">
        <f>Tabla1[[#This Row],[Total del Pedido]]-(Tabla1[[#This Row],[Costo Total]]+N80)</f>
        <v>12.2</v>
      </c>
    </row>
    <row r="81" spans="1:15" x14ac:dyDescent="0.25">
      <c r="A81" s="1">
        <v>32</v>
      </c>
      <c r="B81" s="1">
        <v>5</v>
      </c>
      <c r="C81" s="1" t="s">
        <v>15</v>
      </c>
      <c r="D81" s="1" t="s">
        <v>36</v>
      </c>
      <c r="E81" s="2">
        <v>19</v>
      </c>
      <c r="F81" s="2">
        <v>32</v>
      </c>
      <c r="G81" s="1">
        <v>2</v>
      </c>
      <c r="H81" s="1">
        <v>50</v>
      </c>
      <c r="I81" s="7">
        <f>TIME(0,Tabla1[[#This Row],[Tiempo de Preparación]],0)</f>
        <v>3.4722222222222224E-2</v>
      </c>
      <c r="J81" s="16">
        <f>Tabla1[[#This Row],[Precio Unitario]]*Tabla1[[#This Row],[Cantidad Ordenada]]</f>
        <v>64</v>
      </c>
      <c r="K81" s="3">
        <f>Tabla1[[#This Row],[Costo Unitario]]*Tabla1[[#This Row],[Cantidad Ordenada]]</f>
        <v>38</v>
      </c>
      <c r="L81" s="3">
        <f>(Tabla1[[#This Row],[Precio Unitario]]-Tabla1[[#This Row],[Costo Unitario]])*Tabla1[[#This Row],[Cantidad Ordenada]]</f>
        <v>26</v>
      </c>
      <c r="M81" s="20">
        <v>0.1</v>
      </c>
      <c r="N81" s="5">
        <f>Tabla1[[#This Row],[Total del Pedido]]*M81</f>
        <v>6.4</v>
      </c>
      <c r="O81" s="5">
        <f>Tabla1[[#This Row],[Total del Pedido]]-(Tabla1[[#This Row],[Costo Total]]+N81)</f>
        <v>19.600000000000001</v>
      </c>
    </row>
    <row r="82" spans="1:15" x14ac:dyDescent="0.25">
      <c r="A82" s="1">
        <v>32</v>
      </c>
      <c r="B82" s="1">
        <v>5</v>
      </c>
      <c r="C82" s="1" t="s">
        <v>11</v>
      </c>
      <c r="D82" s="1" t="s">
        <v>32</v>
      </c>
      <c r="E82" s="2">
        <v>20</v>
      </c>
      <c r="F82" s="2">
        <v>33</v>
      </c>
      <c r="G82" s="1">
        <v>1</v>
      </c>
      <c r="H82" s="1">
        <v>20</v>
      </c>
      <c r="I82" s="7">
        <f>TIME(0,Tabla1[[#This Row],[Tiempo de Preparación]],0)</f>
        <v>1.3888888888888888E-2</v>
      </c>
      <c r="J82" s="16">
        <f>Tabla1[[#This Row],[Precio Unitario]]*Tabla1[[#This Row],[Cantidad Ordenada]]</f>
        <v>33</v>
      </c>
      <c r="K82" s="3">
        <f>Tabla1[[#This Row],[Costo Unitario]]*Tabla1[[#This Row],[Cantidad Ordenada]]</f>
        <v>20</v>
      </c>
      <c r="L82" s="3">
        <f>(Tabla1[[#This Row],[Precio Unitario]]-Tabla1[[#This Row],[Costo Unitario]])*Tabla1[[#This Row],[Cantidad Ordenada]]</f>
        <v>13</v>
      </c>
      <c r="M82" s="20">
        <v>0.1</v>
      </c>
      <c r="N82" s="5">
        <f>Tabla1[[#This Row],[Total del Pedido]]*M82</f>
        <v>3.3000000000000003</v>
      </c>
      <c r="O82" s="5">
        <f>Tabla1[[#This Row],[Total del Pedido]]-(Tabla1[[#This Row],[Costo Total]]+N82)</f>
        <v>9.6999999999999993</v>
      </c>
    </row>
    <row r="83" spans="1:15" x14ac:dyDescent="0.25">
      <c r="A83" s="1">
        <v>32</v>
      </c>
      <c r="B83" s="1">
        <v>5</v>
      </c>
      <c r="C83" s="1" t="s">
        <v>22</v>
      </c>
      <c r="D83" s="1" t="s">
        <v>43</v>
      </c>
      <c r="E83" s="2">
        <v>15</v>
      </c>
      <c r="F83" s="2">
        <v>26</v>
      </c>
      <c r="G83" s="1">
        <v>3</v>
      </c>
      <c r="H83" s="1">
        <v>35</v>
      </c>
      <c r="I83" s="7">
        <f>TIME(0,Tabla1[[#This Row],[Tiempo de Preparación]],0)</f>
        <v>2.4305555555555556E-2</v>
      </c>
      <c r="J83" s="16">
        <f>Tabla1[[#This Row],[Precio Unitario]]*Tabla1[[#This Row],[Cantidad Ordenada]]</f>
        <v>78</v>
      </c>
      <c r="K83" s="3">
        <f>Tabla1[[#This Row],[Costo Unitario]]*Tabla1[[#This Row],[Cantidad Ordenada]]</f>
        <v>45</v>
      </c>
      <c r="L83" s="3">
        <f>(Tabla1[[#This Row],[Precio Unitario]]-Tabla1[[#This Row],[Costo Unitario]])*Tabla1[[#This Row],[Cantidad Ordenada]]</f>
        <v>33</v>
      </c>
      <c r="M83" s="20">
        <v>0.1</v>
      </c>
      <c r="N83" s="5">
        <f>Tabla1[[#This Row],[Total del Pedido]]*M83</f>
        <v>7.8000000000000007</v>
      </c>
      <c r="O83" s="5">
        <f>Tabla1[[#This Row],[Total del Pedido]]-(Tabla1[[#This Row],[Costo Total]]+N83)</f>
        <v>25.200000000000003</v>
      </c>
    </row>
    <row r="84" spans="1:15" x14ac:dyDescent="0.25">
      <c r="A84" s="1">
        <v>32</v>
      </c>
      <c r="B84" s="1">
        <v>5</v>
      </c>
      <c r="C84" s="1" t="s">
        <v>21</v>
      </c>
      <c r="D84" s="1" t="s">
        <v>42</v>
      </c>
      <c r="E84" s="2">
        <v>10</v>
      </c>
      <c r="F84" s="2">
        <v>18</v>
      </c>
      <c r="G84" s="1">
        <v>2</v>
      </c>
      <c r="H84" s="1">
        <v>23</v>
      </c>
      <c r="I84" s="7">
        <f>TIME(0,Tabla1[[#This Row],[Tiempo de Preparación]],0)</f>
        <v>1.5972222222222221E-2</v>
      </c>
      <c r="J84" s="16">
        <f>Tabla1[[#This Row],[Precio Unitario]]*Tabla1[[#This Row],[Cantidad Ordenada]]</f>
        <v>36</v>
      </c>
      <c r="K84" s="3">
        <f>Tabla1[[#This Row],[Costo Unitario]]*Tabla1[[#This Row],[Cantidad Ordenada]]</f>
        <v>20</v>
      </c>
      <c r="L84" s="3">
        <f>(Tabla1[[#This Row],[Precio Unitario]]-Tabla1[[#This Row],[Costo Unitario]])*Tabla1[[#This Row],[Cantidad Ordenada]]</f>
        <v>16</v>
      </c>
      <c r="M84" s="20">
        <v>0.1</v>
      </c>
      <c r="N84" s="5">
        <f>Tabla1[[#This Row],[Total del Pedido]]*M84</f>
        <v>3.6</v>
      </c>
      <c r="O84" s="5">
        <f>Tabla1[[#This Row],[Total del Pedido]]-(Tabla1[[#This Row],[Costo Total]]+N84)</f>
        <v>12.399999999999999</v>
      </c>
    </row>
    <row r="85" spans="1:15" x14ac:dyDescent="0.25">
      <c r="A85" s="1">
        <v>33</v>
      </c>
      <c r="B85" s="1">
        <v>4</v>
      </c>
      <c r="C85" s="1" t="s">
        <v>14</v>
      </c>
      <c r="D85" s="1" t="s">
        <v>35</v>
      </c>
      <c r="E85" s="2">
        <v>21</v>
      </c>
      <c r="F85" s="2">
        <v>35</v>
      </c>
      <c r="G85" s="1">
        <v>3</v>
      </c>
      <c r="H85" s="1">
        <v>6</v>
      </c>
      <c r="I85" s="7">
        <f>TIME(0,Tabla1[[#This Row],[Tiempo de Preparación]],0)</f>
        <v>4.1666666666666666E-3</v>
      </c>
      <c r="J85" s="16">
        <f>Tabla1[[#This Row],[Precio Unitario]]*Tabla1[[#This Row],[Cantidad Ordenada]]</f>
        <v>105</v>
      </c>
      <c r="K85" s="3">
        <f>Tabla1[[#This Row],[Costo Unitario]]*Tabla1[[#This Row],[Cantidad Ordenada]]</f>
        <v>63</v>
      </c>
      <c r="L85" s="3">
        <f>(Tabla1[[#This Row],[Precio Unitario]]-Tabla1[[#This Row],[Costo Unitario]])*Tabla1[[#This Row],[Cantidad Ordenada]]</f>
        <v>42</v>
      </c>
      <c r="M85" s="20">
        <v>0.1</v>
      </c>
      <c r="N85" s="5">
        <f>Tabla1[[#This Row],[Total del Pedido]]*M85</f>
        <v>10.5</v>
      </c>
      <c r="O85" s="5">
        <f>Tabla1[[#This Row],[Total del Pedido]]-(Tabla1[[#This Row],[Costo Total]]+N85)</f>
        <v>31.5</v>
      </c>
    </row>
    <row r="86" spans="1:15" x14ac:dyDescent="0.25">
      <c r="A86" s="1">
        <v>33</v>
      </c>
      <c r="B86" s="1">
        <v>4</v>
      </c>
      <c r="C86" s="1" t="s">
        <v>7</v>
      </c>
      <c r="D86" s="1" t="s">
        <v>28</v>
      </c>
      <c r="E86" s="2">
        <v>16</v>
      </c>
      <c r="F86" s="2">
        <v>27</v>
      </c>
      <c r="G86" s="1">
        <v>1</v>
      </c>
      <c r="H86" s="1">
        <v>59</v>
      </c>
      <c r="I86" s="7">
        <f>TIME(0,Tabla1[[#This Row],[Tiempo de Preparación]],0)</f>
        <v>4.0972222222222222E-2</v>
      </c>
      <c r="J86" s="16">
        <f>Tabla1[[#This Row],[Precio Unitario]]*Tabla1[[#This Row],[Cantidad Ordenada]]</f>
        <v>27</v>
      </c>
      <c r="K86" s="3">
        <f>Tabla1[[#This Row],[Costo Unitario]]*Tabla1[[#This Row],[Cantidad Ordenada]]</f>
        <v>16</v>
      </c>
      <c r="L86" s="3">
        <f>(Tabla1[[#This Row],[Precio Unitario]]-Tabla1[[#This Row],[Costo Unitario]])*Tabla1[[#This Row],[Cantidad Ordenada]]</f>
        <v>11</v>
      </c>
      <c r="M86" s="20">
        <v>0.1</v>
      </c>
      <c r="N86" s="5">
        <f>Tabla1[[#This Row],[Total del Pedido]]*M86</f>
        <v>2.7</v>
      </c>
      <c r="O86" s="5">
        <f>Tabla1[[#This Row],[Total del Pedido]]-(Tabla1[[#This Row],[Costo Total]]+N86)</f>
        <v>8.3000000000000007</v>
      </c>
    </row>
    <row r="87" spans="1:15" x14ac:dyDescent="0.25">
      <c r="A87" s="1">
        <v>33</v>
      </c>
      <c r="B87" s="1">
        <v>4</v>
      </c>
      <c r="C87" s="1" t="s">
        <v>15</v>
      </c>
      <c r="D87" s="1" t="s">
        <v>36</v>
      </c>
      <c r="E87" s="2">
        <v>19</v>
      </c>
      <c r="F87" s="2">
        <v>32</v>
      </c>
      <c r="G87" s="1">
        <v>3</v>
      </c>
      <c r="H87" s="1">
        <v>55</v>
      </c>
      <c r="I87" s="7">
        <f>TIME(0,Tabla1[[#This Row],[Tiempo de Preparación]],0)</f>
        <v>3.8194444444444448E-2</v>
      </c>
      <c r="J87" s="16">
        <f>Tabla1[[#This Row],[Precio Unitario]]*Tabla1[[#This Row],[Cantidad Ordenada]]</f>
        <v>96</v>
      </c>
      <c r="K87" s="3">
        <f>Tabla1[[#This Row],[Costo Unitario]]*Tabla1[[#This Row],[Cantidad Ordenada]]</f>
        <v>57</v>
      </c>
      <c r="L87" s="3">
        <f>(Tabla1[[#This Row],[Precio Unitario]]-Tabla1[[#This Row],[Costo Unitario]])*Tabla1[[#This Row],[Cantidad Ordenada]]</f>
        <v>39</v>
      </c>
      <c r="M87" s="20">
        <v>0.1</v>
      </c>
      <c r="N87" s="5">
        <f>Tabla1[[#This Row],[Total del Pedido]]*M87</f>
        <v>9.6000000000000014</v>
      </c>
      <c r="O87" s="5">
        <f>Tabla1[[#This Row],[Total del Pedido]]-(Tabla1[[#This Row],[Costo Total]]+N87)</f>
        <v>29.400000000000006</v>
      </c>
    </row>
    <row r="88" spans="1:15" x14ac:dyDescent="0.25">
      <c r="A88" s="1">
        <v>33</v>
      </c>
      <c r="B88" s="1">
        <v>4</v>
      </c>
      <c r="C88" s="1" t="s">
        <v>22</v>
      </c>
      <c r="D88" s="1" t="s">
        <v>43</v>
      </c>
      <c r="E88" s="2">
        <v>15</v>
      </c>
      <c r="F88" s="2">
        <v>26</v>
      </c>
      <c r="G88" s="1">
        <v>3</v>
      </c>
      <c r="H88" s="1">
        <v>10</v>
      </c>
      <c r="I88" s="7">
        <f>TIME(0,Tabla1[[#This Row],[Tiempo de Preparación]],0)</f>
        <v>6.9444444444444441E-3</v>
      </c>
      <c r="J88" s="16">
        <f>Tabla1[[#This Row],[Precio Unitario]]*Tabla1[[#This Row],[Cantidad Ordenada]]</f>
        <v>78</v>
      </c>
      <c r="K88" s="3">
        <f>Tabla1[[#This Row],[Costo Unitario]]*Tabla1[[#This Row],[Cantidad Ordenada]]</f>
        <v>45</v>
      </c>
      <c r="L88" s="3">
        <f>(Tabla1[[#This Row],[Precio Unitario]]-Tabla1[[#This Row],[Costo Unitario]])*Tabla1[[#This Row],[Cantidad Ordenada]]</f>
        <v>33</v>
      </c>
      <c r="M88" s="20">
        <v>0.1</v>
      </c>
      <c r="N88" s="5">
        <f>Tabla1[[#This Row],[Total del Pedido]]*M88</f>
        <v>7.8000000000000007</v>
      </c>
      <c r="O88" s="5">
        <f>Tabla1[[#This Row],[Total del Pedido]]-(Tabla1[[#This Row],[Costo Total]]+N88)</f>
        <v>25.200000000000003</v>
      </c>
    </row>
    <row r="89" spans="1:15" x14ac:dyDescent="0.25">
      <c r="A89" s="1">
        <v>34</v>
      </c>
      <c r="B89" s="1">
        <v>15</v>
      </c>
      <c r="C89" s="1" t="s">
        <v>17</v>
      </c>
      <c r="D89" s="1" t="s">
        <v>38</v>
      </c>
      <c r="E89" s="2">
        <v>20</v>
      </c>
      <c r="F89" s="2">
        <v>34</v>
      </c>
      <c r="G89" s="1">
        <v>1</v>
      </c>
      <c r="H89" s="1">
        <v>46</v>
      </c>
      <c r="I89" s="7">
        <f>TIME(0,Tabla1[[#This Row],[Tiempo de Preparación]],0)</f>
        <v>3.1944444444444442E-2</v>
      </c>
      <c r="J89" s="16">
        <f>Tabla1[[#This Row],[Precio Unitario]]*Tabla1[[#This Row],[Cantidad Ordenada]]</f>
        <v>34</v>
      </c>
      <c r="K89" s="3">
        <f>Tabla1[[#This Row],[Costo Unitario]]*Tabla1[[#This Row],[Cantidad Ordenada]]</f>
        <v>20</v>
      </c>
      <c r="L89" s="3">
        <f>(Tabla1[[#This Row],[Precio Unitario]]-Tabla1[[#This Row],[Costo Unitario]])*Tabla1[[#This Row],[Cantidad Ordenada]]</f>
        <v>14</v>
      </c>
      <c r="M89" s="20">
        <v>0.1</v>
      </c>
      <c r="N89" s="5">
        <f>Tabla1[[#This Row],[Total del Pedido]]*M89</f>
        <v>3.4000000000000004</v>
      </c>
      <c r="O89" s="5">
        <f>Tabla1[[#This Row],[Total del Pedido]]-(Tabla1[[#This Row],[Costo Total]]+N89)</f>
        <v>10.600000000000001</v>
      </c>
    </row>
    <row r="90" spans="1:15" x14ac:dyDescent="0.25">
      <c r="A90" s="1">
        <v>34</v>
      </c>
      <c r="B90" s="1">
        <v>15</v>
      </c>
      <c r="C90" s="1" t="s">
        <v>22</v>
      </c>
      <c r="D90" s="1" t="s">
        <v>43</v>
      </c>
      <c r="E90" s="2">
        <v>15</v>
      </c>
      <c r="F90" s="2">
        <v>26</v>
      </c>
      <c r="G90" s="1">
        <v>3</v>
      </c>
      <c r="H90" s="1">
        <v>19</v>
      </c>
      <c r="I90" s="7">
        <f>TIME(0,Tabla1[[#This Row],[Tiempo de Preparación]],0)</f>
        <v>1.3194444444444444E-2</v>
      </c>
      <c r="J90" s="16">
        <f>Tabla1[[#This Row],[Precio Unitario]]*Tabla1[[#This Row],[Cantidad Ordenada]]</f>
        <v>78</v>
      </c>
      <c r="K90" s="3">
        <f>Tabla1[[#This Row],[Costo Unitario]]*Tabla1[[#This Row],[Cantidad Ordenada]]</f>
        <v>45</v>
      </c>
      <c r="L90" s="3">
        <f>(Tabla1[[#This Row],[Precio Unitario]]-Tabla1[[#This Row],[Costo Unitario]])*Tabla1[[#This Row],[Cantidad Ordenada]]</f>
        <v>33</v>
      </c>
      <c r="M90" s="20">
        <v>0.1</v>
      </c>
      <c r="N90" s="5">
        <f>Tabla1[[#This Row],[Total del Pedido]]*M90</f>
        <v>7.8000000000000007</v>
      </c>
      <c r="O90" s="5">
        <f>Tabla1[[#This Row],[Total del Pedido]]-(Tabla1[[#This Row],[Costo Total]]+N90)</f>
        <v>25.200000000000003</v>
      </c>
    </row>
    <row r="91" spans="1:15" x14ac:dyDescent="0.25">
      <c r="A91" s="1">
        <v>35</v>
      </c>
      <c r="B91" s="1">
        <v>13</v>
      </c>
      <c r="C91" s="1" t="s">
        <v>5</v>
      </c>
      <c r="D91" s="1" t="s">
        <v>26</v>
      </c>
      <c r="E91" s="2">
        <v>18</v>
      </c>
      <c r="F91" s="2">
        <v>30</v>
      </c>
      <c r="G91" s="1">
        <v>3</v>
      </c>
      <c r="H91" s="1">
        <v>5</v>
      </c>
      <c r="I91" s="7">
        <f>TIME(0,Tabla1[[#This Row],[Tiempo de Preparación]],0)</f>
        <v>3.472222222222222E-3</v>
      </c>
      <c r="J91" s="16">
        <f>Tabla1[[#This Row],[Precio Unitario]]*Tabla1[[#This Row],[Cantidad Ordenada]]</f>
        <v>90</v>
      </c>
      <c r="K91" s="3">
        <f>Tabla1[[#This Row],[Costo Unitario]]*Tabla1[[#This Row],[Cantidad Ordenada]]</f>
        <v>54</v>
      </c>
      <c r="L91" s="3">
        <f>(Tabla1[[#This Row],[Precio Unitario]]-Tabla1[[#This Row],[Costo Unitario]])*Tabla1[[#This Row],[Cantidad Ordenada]]</f>
        <v>36</v>
      </c>
      <c r="M91" s="20">
        <v>0.1</v>
      </c>
      <c r="N91" s="5">
        <f>Tabla1[[#This Row],[Total del Pedido]]*M91</f>
        <v>9</v>
      </c>
      <c r="O91" s="5">
        <f>Tabla1[[#This Row],[Total del Pedido]]-(Tabla1[[#This Row],[Costo Total]]+N91)</f>
        <v>27</v>
      </c>
    </row>
    <row r="92" spans="1:15" x14ac:dyDescent="0.25">
      <c r="A92" s="1">
        <v>35</v>
      </c>
      <c r="B92" s="1">
        <v>13</v>
      </c>
      <c r="C92" s="1" t="s">
        <v>10</v>
      </c>
      <c r="D92" s="1" t="s">
        <v>31</v>
      </c>
      <c r="E92" s="2">
        <v>17</v>
      </c>
      <c r="F92" s="2">
        <v>29</v>
      </c>
      <c r="G92" s="1">
        <v>1</v>
      </c>
      <c r="H92" s="1">
        <v>8</v>
      </c>
      <c r="I92" s="7">
        <f>TIME(0,Tabla1[[#This Row],[Tiempo de Preparación]],0)</f>
        <v>5.5555555555555558E-3</v>
      </c>
      <c r="J92" s="16">
        <f>Tabla1[[#This Row],[Precio Unitario]]*Tabla1[[#This Row],[Cantidad Ordenada]]</f>
        <v>29</v>
      </c>
      <c r="K92" s="3">
        <f>Tabla1[[#This Row],[Costo Unitario]]*Tabla1[[#This Row],[Cantidad Ordenada]]</f>
        <v>17</v>
      </c>
      <c r="L92" s="3">
        <f>(Tabla1[[#This Row],[Precio Unitario]]-Tabla1[[#This Row],[Costo Unitario]])*Tabla1[[#This Row],[Cantidad Ordenada]]</f>
        <v>12</v>
      </c>
      <c r="M92" s="20">
        <v>0.1</v>
      </c>
      <c r="N92" s="5">
        <f>Tabla1[[#This Row],[Total del Pedido]]*M92</f>
        <v>2.9000000000000004</v>
      </c>
      <c r="O92" s="5">
        <f>Tabla1[[#This Row],[Total del Pedido]]-(Tabla1[[#This Row],[Costo Total]]+N92)</f>
        <v>9.1000000000000014</v>
      </c>
    </row>
    <row r="93" spans="1:15" x14ac:dyDescent="0.25">
      <c r="A93" s="1">
        <v>35</v>
      </c>
      <c r="B93" s="1">
        <v>13</v>
      </c>
      <c r="C93" s="1" t="s">
        <v>11</v>
      </c>
      <c r="D93" s="1" t="s">
        <v>32</v>
      </c>
      <c r="E93" s="2">
        <v>20</v>
      </c>
      <c r="F93" s="2">
        <v>33</v>
      </c>
      <c r="G93" s="1">
        <v>1</v>
      </c>
      <c r="H93" s="1">
        <v>21</v>
      </c>
      <c r="I93" s="7">
        <f>TIME(0,Tabla1[[#This Row],[Tiempo de Preparación]],0)</f>
        <v>1.4583333333333334E-2</v>
      </c>
      <c r="J93" s="16">
        <f>Tabla1[[#This Row],[Precio Unitario]]*Tabla1[[#This Row],[Cantidad Ordenada]]</f>
        <v>33</v>
      </c>
      <c r="K93" s="3">
        <f>Tabla1[[#This Row],[Costo Unitario]]*Tabla1[[#This Row],[Cantidad Ordenada]]</f>
        <v>20</v>
      </c>
      <c r="L93" s="3">
        <f>(Tabla1[[#This Row],[Precio Unitario]]-Tabla1[[#This Row],[Costo Unitario]])*Tabla1[[#This Row],[Cantidad Ordenada]]</f>
        <v>13</v>
      </c>
      <c r="M93" s="20">
        <v>0.1</v>
      </c>
      <c r="N93" s="5">
        <f>Tabla1[[#This Row],[Total del Pedido]]*M93</f>
        <v>3.3000000000000003</v>
      </c>
      <c r="O93" s="5">
        <f>Tabla1[[#This Row],[Total del Pedido]]-(Tabla1[[#This Row],[Costo Total]]+N93)</f>
        <v>9.6999999999999993</v>
      </c>
    </row>
    <row r="94" spans="1:15" x14ac:dyDescent="0.25">
      <c r="A94" s="1">
        <v>35</v>
      </c>
      <c r="B94" s="1">
        <v>13</v>
      </c>
      <c r="C94" s="1" t="s">
        <v>6</v>
      </c>
      <c r="D94" s="1" t="s">
        <v>27</v>
      </c>
      <c r="E94" s="2">
        <v>19</v>
      </c>
      <c r="F94" s="2">
        <v>31</v>
      </c>
      <c r="G94" s="1">
        <v>2</v>
      </c>
      <c r="H94" s="1">
        <v>31</v>
      </c>
      <c r="I94" s="7">
        <f>TIME(0,Tabla1[[#This Row],[Tiempo de Preparación]],0)</f>
        <v>2.1527777777777778E-2</v>
      </c>
      <c r="J94" s="16">
        <f>Tabla1[[#This Row],[Precio Unitario]]*Tabla1[[#This Row],[Cantidad Ordenada]]</f>
        <v>62</v>
      </c>
      <c r="K94" s="3">
        <f>Tabla1[[#This Row],[Costo Unitario]]*Tabla1[[#This Row],[Cantidad Ordenada]]</f>
        <v>38</v>
      </c>
      <c r="L94" s="3">
        <f>(Tabla1[[#This Row],[Precio Unitario]]-Tabla1[[#This Row],[Costo Unitario]])*Tabla1[[#This Row],[Cantidad Ordenada]]</f>
        <v>24</v>
      </c>
      <c r="M94" s="20">
        <v>0.1</v>
      </c>
      <c r="N94" s="5">
        <f>Tabla1[[#This Row],[Total del Pedido]]*M94</f>
        <v>6.2</v>
      </c>
      <c r="O94" s="5">
        <f>Tabla1[[#This Row],[Total del Pedido]]-(Tabla1[[#This Row],[Costo Total]]+N94)</f>
        <v>17.799999999999997</v>
      </c>
    </row>
    <row r="95" spans="1:15" x14ac:dyDescent="0.25">
      <c r="A95" s="1">
        <v>36</v>
      </c>
      <c r="B95" s="1">
        <v>5</v>
      </c>
      <c r="C95" s="1" t="s">
        <v>5</v>
      </c>
      <c r="D95" s="1" t="s">
        <v>26</v>
      </c>
      <c r="E95" s="2">
        <v>18</v>
      </c>
      <c r="F95" s="2">
        <v>30</v>
      </c>
      <c r="G95" s="1">
        <v>1</v>
      </c>
      <c r="H95" s="1">
        <v>38</v>
      </c>
      <c r="I95" s="7">
        <f>TIME(0,Tabla1[[#This Row],[Tiempo de Preparación]],0)</f>
        <v>2.6388888888888889E-2</v>
      </c>
      <c r="J95" s="16">
        <f>Tabla1[[#This Row],[Precio Unitario]]*Tabla1[[#This Row],[Cantidad Ordenada]]</f>
        <v>30</v>
      </c>
      <c r="K95" s="3">
        <f>Tabla1[[#This Row],[Costo Unitario]]*Tabla1[[#This Row],[Cantidad Ordenada]]</f>
        <v>18</v>
      </c>
      <c r="L95" s="3">
        <f>(Tabla1[[#This Row],[Precio Unitario]]-Tabla1[[#This Row],[Costo Unitario]])*Tabla1[[#This Row],[Cantidad Ordenada]]</f>
        <v>12</v>
      </c>
      <c r="M95" s="20">
        <v>0.1</v>
      </c>
      <c r="N95" s="5">
        <f>Tabla1[[#This Row],[Total del Pedido]]*M95</f>
        <v>3</v>
      </c>
      <c r="O95" s="5">
        <f>Tabla1[[#This Row],[Total del Pedido]]-(Tabla1[[#This Row],[Costo Total]]+N95)</f>
        <v>9</v>
      </c>
    </row>
    <row r="96" spans="1:15" x14ac:dyDescent="0.25">
      <c r="A96" s="1">
        <v>37</v>
      </c>
      <c r="B96" s="1">
        <v>20</v>
      </c>
      <c r="C96" s="1" t="s">
        <v>20</v>
      </c>
      <c r="D96" s="1" t="s">
        <v>41</v>
      </c>
      <c r="E96" s="2">
        <v>13</v>
      </c>
      <c r="F96" s="2">
        <v>21</v>
      </c>
      <c r="G96" s="1">
        <v>1</v>
      </c>
      <c r="H96" s="1">
        <v>47</v>
      </c>
      <c r="I96" s="7">
        <f>TIME(0,Tabla1[[#This Row],[Tiempo de Preparación]],0)</f>
        <v>3.2638888888888891E-2</v>
      </c>
      <c r="J96" s="16">
        <f>Tabla1[[#This Row],[Precio Unitario]]*Tabla1[[#This Row],[Cantidad Ordenada]]</f>
        <v>21</v>
      </c>
      <c r="K96" s="3">
        <f>Tabla1[[#This Row],[Costo Unitario]]*Tabla1[[#This Row],[Cantidad Ordenada]]</f>
        <v>13</v>
      </c>
      <c r="L96" s="3">
        <f>(Tabla1[[#This Row],[Precio Unitario]]-Tabla1[[#This Row],[Costo Unitario]])*Tabla1[[#This Row],[Cantidad Ordenada]]</f>
        <v>8</v>
      </c>
      <c r="M96" s="20">
        <v>0.1</v>
      </c>
      <c r="N96" s="5">
        <f>Tabla1[[#This Row],[Total del Pedido]]*M96</f>
        <v>2.1</v>
      </c>
      <c r="O96" s="5">
        <f>Tabla1[[#This Row],[Total del Pedido]]-(Tabla1[[#This Row],[Costo Total]]+N96)</f>
        <v>5.9</v>
      </c>
    </row>
    <row r="97" spans="1:15" x14ac:dyDescent="0.25">
      <c r="A97" s="1">
        <v>38</v>
      </c>
      <c r="B97" s="1">
        <v>10</v>
      </c>
      <c r="C97" s="1" t="s">
        <v>6</v>
      </c>
      <c r="D97" s="1" t="s">
        <v>27</v>
      </c>
      <c r="E97" s="2">
        <v>19</v>
      </c>
      <c r="F97" s="2">
        <v>31</v>
      </c>
      <c r="G97" s="1">
        <v>3</v>
      </c>
      <c r="H97" s="1">
        <v>21</v>
      </c>
      <c r="I97" s="7">
        <f>TIME(0,Tabla1[[#This Row],[Tiempo de Preparación]],0)</f>
        <v>1.4583333333333334E-2</v>
      </c>
      <c r="J97" s="16">
        <f>Tabla1[[#This Row],[Precio Unitario]]*Tabla1[[#This Row],[Cantidad Ordenada]]</f>
        <v>93</v>
      </c>
      <c r="K97" s="3">
        <f>Tabla1[[#This Row],[Costo Unitario]]*Tabla1[[#This Row],[Cantidad Ordenada]]</f>
        <v>57</v>
      </c>
      <c r="L97" s="3">
        <f>(Tabla1[[#This Row],[Precio Unitario]]-Tabla1[[#This Row],[Costo Unitario]])*Tabla1[[#This Row],[Cantidad Ordenada]]</f>
        <v>36</v>
      </c>
      <c r="M97" s="20">
        <v>0.1</v>
      </c>
      <c r="N97" s="5">
        <f>Tabla1[[#This Row],[Total del Pedido]]*M97</f>
        <v>9.3000000000000007</v>
      </c>
      <c r="O97" s="5">
        <f>Tabla1[[#This Row],[Total del Pedido]]-(Tabla1[[#This Row],[Costo Total]]+N97)</f>
        <v>26.700000000000003</v>
      </c>
    </row>
    <row r="98" spans="1:15" x14ac:dyDescent="0.25">
      <c r="A98" s="1">
        <v>38</v>
      </c>
      <c r="B98" s="1">
        <v>10</v>
      </c>
      <c r="C98" s="1" t="s">
        <v>14</v>
      </c>
      <c r="D98" s="1" t="s">
        <v>35</v>
      </c>
      <c r="E98" s="2">
        <v>21</v>
      </c>
      <c r="F98" s="2">
        <v>35</v>
      </c>
      <c r="G98" s="1">
        <v>2</v>
      </c>
      <c r="H98" s="1">
        <v>34</v>
      </c>
      <c r="I98" s="7">
        <f>TIME(0,Tabla1[[#This Row],[Tiempo de Preparación]],0)</f>
        <v>2.361111111111111E-2</v>
      </c>
      <c r="J98" s="16">
        <f>Tabla1[[#This Row],[Precio Unitario]]*Tabla1[[#This Row],[Cantidad Ordenada]]</f>
        <v>70</v>
      </c>
      <c r="K98" s="3">
        <f>Tabla1[[#This Row],[Costo Unitario]]*Tabla1[[#This Row],[Cantidad Ordenada]]</f>
        <v>42</v>
      </c>
      <c r="L98" s="3">
        <f>(Tabla1[[#This Row],[Precio Unitario]]-Tabla1[[#This Row],[Costo Unitario]])*Tabla1[[#This Row],[Cantidad Ordenada]]</f>
        <v>28</v>
      </c>
      <c r="M98" s="20">
        <v>0.1</v>
      </c>
      <c r="N98" s="5">
        <f>Tabla1[[#This Row],[Total del Pedido]]*M98</f>
        <v>7</v>
      </c>
      <c r="O98" s="5">
        <f>Tabla1[[#This Row],[Total del Pedido]]-(Tabla1[[#This Row],[Costo Total]]+N98)</f>
        <v>21</v>
      </c>
    </row>
    <row r="99" spans="1:15" x14ac:dyDescent="0.25">
      <c r="A99" s="1">
        <v>38</v>
      </c>
      <c r="B99" s="1">
        <v>10</v>
      </c>
      <c r="C99" s="1" t="s">
        <v>9</v>
      </c>
      <c r="D99" s="1" t="s">
        <v>30</v>
      </c>
      <c r="E99" s="2">
        <v>22</v>
      </c>
      <c r="F99" s="2">
        <v>36</v>
      </c>
      <c r="G99" s="1">
        <v>2</v>
      </c>
      <c r="H99" s="1">
        <v>43</v>
      </c>
      <c r="I99" s="7">
        <f>TIME(0,Tabla1[[#This Row],[Tiempo de Preparación]],0)</f>
        <v>2.9861111111111113E-2</v>
      </c>
      <c r="J99" s="16">
        <f>Tabla1[[#This Row],[Precio Unitario]]*Tabla1[[#This Row],[Cantidad Ordenada]]</f>
        <v>72</v>
      </c>
      <c r="K99" s="3">
        <f>Tabla1[[#This Row],[Costo Unitario]]*Tabla1[[#This Row],[Cantidad Ordenada]]</f>
        <v>44</v>
      </c>
      <c r="L99" s="3">
        <f>(Tabla1[[#This Row],[Precio Unitario]]-Tabla1[[#This Row],[Costo Unitario]])*Tabla1[[#This Row],[Cantidad Ordenada]]</f>
        <v>28</v>
      </c>
      <c r="M99" s="20">
        <v>0.1</v>
      </c>
      <c r="N99" s="5">
        <f>Tabla1[[#This Row],[Total del Pedido]]*M99</f>
        <v>7.2</v>
      </c>
      <c r="O99" s="5">
        <f>Tabla1[[#This Row],[Total del Pedido]]-(Tabla1[[#This Row],[Costo Total]]+N99)</f>
        <v>20.799999999999997</v>
      </c>
    </row>
    <row r="100" spans="1:15" x14ac:dyDescent="0.25">
      <c r="A100" s="1">
        <v>39</v>
      </c>
      <c r="B100" s="1">
        <v>15</v>
      </c>
      <c r="C100" s="1" t="s">
        <v>9</v>
      </c>
      <c r="D100" s="1" t="s">
        <v>30</v>
      </c>
      <c r="E100" s="2">
        <v>22</v>
      </c>
      <c r="F100" s="2">
        <v>36</v>
      </c>
      <c r="G100" s="1">
        <v>3</v>
      </c>
      <c r="H100" s="1">
        <v>57</v>
      </c>
      <c r="I100" s="7">
        <f>TIME(0,Tabla1[[#This Row],[Tiempo de Preparación]],0)</f>
        <v>3.9583333333333331E-2</v>
      </c>
      <c r="J100" s="16">
        <f>Tabla1[[#This Row],[Precio Unitario]]*Tabla1[[#This Row],[Cantidad Ordenada]]</f>
        <v>108</v>
      </c>
      <c r="K100" s="3">
        <f>Tabla1[[#This Row],[Costo Unitario]]*Tabla1[[#This Row],[Cantidad Ordenada]]</f>
        <v>66</v>
      </c>
      <c r="L100" s="3">
        <f>(Tabla1[[#This Row],[Precio Unitario]]-Tabla1[[#This Row],[Costo Unitario]])*Tabla1[[#This Row],[Cantidad Ordenada]]</f>
        <v>42</v>
      </c>
      <c r="M100" s="20">
        <v>0.1</v>
      </c>
      <c r="N100" s="5">
        <f>Tabla1[[#This Row],[Total del Pedido]]*M100</f>
        <v>10.8</v>
      </c>
      <c r="O100" s="5">
        <f>Tabla1[[#This Row],[Total del Pedido]]-(Tabla1[[#This Row],[Costo Total]]+N100)</f>
        <v>31.200000000000003</v>
      </c>
    </row>
    <row r="101" spans="1:15" x14ac:dyDescent="0.25">
      <c r="A101" s="1">
        <v>40</v>
      </c>
      <c r="B101" s="1">
        <v>1</v>
      </c>
      <c r="C101" s="1" t="s">
        <v>10</v>
      </c>
      <c r="D101" s="1" t="s">
        <v>31</v>
      </c>
      <c r="E101" s="2">
        <v>17</v>
      </c>
      <c r="F101" s="2">
        <v>29</v>
      </c>
      <c r="G101" s="1">
        <v>3</v>
      </c>
      <c r="H101" s="1">
        <v>15</v>
      </c>
      <c r="I101" s="7">
        <f>TIME(0,Tabla1[[#This Row],[Tiempo de Preparación]],0)</f>
        <v>1.0416666666666666E-2</v>
      </c>
      <c r="J101" s="16">
        <f>Tabla1[[#This Row],[Precio Unitario]]*Tabla1[[#This Row],[Cantidad Ordenada]]</f>
        <v>87</v>
      </c>
      <c r="K101" s="3">
        <f>Tabla1[[#This Row],[Costo Unitario]]*Tabla1[[#This Row],[Cantidad Ordenada]]</f>
        <v>51</v>
      </c>
      <c r="L101" s="3">
        <f>(Tabla1[[#This Row],[Precio Unitario]]-Tabla1[[#This Row],[Costo Unitario]])*Tabla1[[#This Row],[Cantidad Ordenada]]</f>
        <v>36</v>
      </c>
      <c r="M101" s="20">
        <v>0.1</v>
      </c>
      <c r="N101" s="5">
        <f>Tabla1[[#This Row],[Total del Pedido]]*M101</f>
        <v>8.7000000000000011</v>
      </c>
      <c r="O101" s="5">
        <f>Tabla1[[#This Row],[Total del Pedido]]-(Tabla1[[#This Row],[Costo Total]]+N101)</f>
        <v>27.299999999999997</v>
      </c>
    </row>
    <row r="102" spans="1:15" x14ac:dyDescent="0.25">
      <c r="A102" s="1">
        <v>40</v>
      </c>
      <c r="B102" s="1">
        <v>1</v>
      </c>
      <c r="C102" s="1" t="s">
        <v>11</v>
      </c>
      <c r="D102" s="1" t="s">
        <v>32</v>
      </c>
      <c r="E102" s="2">
        <v>20</v>
      </c>
      <c r="F102" s="2">
        <v>33</v>
      </c>
      <c r="G102" s="1">
        <v>1</v>
      </c>
      <c r="H102" s="1">
        <v>50</v>
      </c>
      <c r="I102" s="7">
        <f>TIME(0,Tabla1[[#This Row],[Tiempo de Preparación]],0)</f>
        <v>3.4722222222222224E-2</v>
      </c>
      <c r="J102" s="16">
        <f>Tabla1[[#This Row],[Precio Unitario]]*Tabla1[[#This Row],[Cantidad Ordenada]]</f>
        <v>33</v>
      </c>
      <c r="K102" s="3">
        <f>Tabla1[[#This Row],[Costo Unitario]]*Tabla1[[#This Row],[Cantidad Ordenada]]</f>
        <v>20</v>
      </c>
      <c r="L102" s="3">
        <f>(Tabla1[[#This Row],[Precio Unitario]]-Tabla1[[#This Row],[Costo Unitario]])*Tabla1[[#This Row],[Cantidad Ordenada]]</f>
        <v>13</v>
      </c>
      <c r="M102" s="20">
        <v>0.1</v>
      </c>
      <c r="N102" s="5">
        <f>Tabla1[[#This Row],[Total del Pedido]]*M102</f>
        <v>3.3000000000000003</v>
      </c>
      <c r="O102" s="5">
        <f>Tabla1[[#This Row],[Total del Pedido]]-(Tabla1[[#This Row],[Costo Total]]+N102)</f>
        <v>9.6999999999999993</v>
      </c>
    </row>
    <row r="103" spans="1:15" x14ac:dyDescent="0.25">
      <c r="A103" s="1">
        <v>40</v>
      </c>
      <c r="B103" s="1">
        <v>1</v>
      </c>
      <c r="C103" s="1" t="s">
        <v>12</v>
      </c>
      <c r="D103" s="1" t="s">
        <v>33</v>
      </c>
      <c r="E103" s="2">
        <v>16</v>
      </c>
      <c r="F103" s="2">
        <v>28</v>
      </c>
      <c r="G103" s="1">
        <v>1</v>
      </c>
      <c r="H103" s="1">
        <v>13</v>
      </c>
      <c r="I103" s="7">
        <f>TIME(0,Tabla1[[#This Row],[Tiempo de Preparación]],0)</f>
        <v>9.0277777777777769E-3</v>
      </c>
      <c r="J103" s="16">
        <f>Tabla1[[#This Row],[Precio Unitario]]*Tabla1[[#This Row],[Cantidad Ordenada]]</f>
        <v>28</v>
      </c>
      <c r="K103" s="3">
        <f>Tabla1[[#This Row],[Costo Unitario]]*Tabla1[[#This Row],[Cantidad Ordenada]]</f>
        <v>16</v>
      </c>
      <c r="L103" s="3">
        <f>(Tabla1[[#This Row],[Precio Unitario]]-Tabla1[[#This Row],[Costo Unitario]])*Tabla1[[#This Row],[Cantidad Ordenada]]</f>
        <v>12</v>
      </c>
      <c r="M103" s="20">
        <v>0.1</v>
      </c>
      <c r="N103" s="5">
        <f>Tabla1[[#This Row],[Total del Pedido]]*M103</f>
        <v>2.8000000000000003</v>
      </c>
      <c r="O103" s="5">
        <f>Tabla1[[#This Row],[Total del Pedido]]-(Tabla1[[#This Row],[Costo Total]]+N103)</f>
        <v>9.1999999999999993</v>
      </c>
    </row>
    <row r="104" spans="1:15" x14ac:dyDescent="0.25">
      <c r="A104" s="1">
        <v>41</v>
      </c>
      <c r="B104" s="1">
        <v>7</v>
      </c>
      <c r="C104" s="1" t="s">
        <v>15</v>
      </c>
      <c r="D104" s="1" t="s">
        <v>36</v>
      </c>
      <c r="E104" s="2">
        <v>19</v>
      </c>
      <c r="F104" s="2">
        <v>32</v>
      </c>
      <c r="G104" s="1">
        <v>3</v>
      </c>
      <c r="H104" s="1">
        <v>23</v>
      </c>
      <c r="I104" s="7">
        <f>TIME(0,Tabla1[[#This Row],[Tiempo de Preparación]],0)</f>
        <v>1.5972222222222221E-2</v>
      </c>
      <c r="J104" s="16">
        <f>Tabla1[[#This Row],[Precio Unitario]]*Tabla1[[#This Row],[Cantidad Ordenada]]</f>
        <v>96</v>
      </c>
      <c r="K104" s="3">
        <f>Tabla1[[#This Row],[Costo Unitario]]*Tabla1[[#This Row],[Cantidad Ordenada]]</f>
        <v>57</v>
      </c>
      <c r="L104" s="3">
        <f>(Tabla1[[#This Row],[Precio Unitario]]-Tabla1[[#This Row],[Costo Unitario]])*Tabla1[[#This Row],[Cantidad Ordenada]]</f>
        <v>39</v>
      </c>
      <c r="M104" s="20">
        <v>0.1</v>
      </c>
      <c r="N104" s="5">
        <f>Tabla1[[#This Row],[Total del Pedido]]*M104</f>
        <v>9.6000000000000014</v>
      </c>
      <c r="O104" s="5">
        <f>Tabla1[[#This Row],[Total del Pedido]]-(Tabla1[[#This Row],[Costo Total]]+N104)</f>
        <v>29.400000000000006</v>
      </c>
    </row>
    <row r="105" spans="1:15" x14ac:dyDescent="0.25">
      <c r="A105" s="1">
        <v>41</v>
      </c>
      <c r="B105" s="1">
        <v>7</v>
      </c>
      <c r="C105" s="1" t="s">
        <v>22</v>
      </c>
      <c r="D105" s="1" t="s">
        <v>43</v>
      </c>
      <c r="E105" s="2">
        <v>15</v>
      </c>
      <c r="F105" s="2">
        <v>26</v>
      </c>
      <c r="G105" s="1">
        <v>3</v>
      </c>
      <c r="H105" s="1">
        <v>47</v>
      </c>
      <c r="I105" s="7">
        <f>TIME(0,Tabla1[[#This Row],[Tiempo de Preparación]],0)</f>
        <v>3.2638888888888891E-2</v>
      </c>
      <c r="J105" s="16">
        <f>Tabla1[[#This Row],[Precio Unitario]]*Tabla1[[#This Row],[Cantidad Ordenada]]</f>
        <v>78</v>
      </c>
      <c r="K105" s="3">
        <f>Tabla1[[#This Row],[Costo Unitario]]*Tabla1[[#This Row],[Cantidad Ordenada]]</f>
        <v>45</v>
      </c>
      <c r="L105" s="3">
        <f>(Tabla1[[#This Row],[Precio Unitario]]-Tabla1[[#This Row],[Costo Unitario]])*Tabla1[[#This Row],[Cantidad Ordenada]]</f>
        <v>33</v>
      </c>
      <c r="M105" s="20">
        <v>0.1</v>
      </c>
      <c r="N105" s="5">
        <f>Tabla1[[#This Row],[Total del Pedido]]*M105</f>
        <v>7.8000000000000007</v>
      </c>
      <c r="O105" s="5">
        <f>Tabla1[[#This Row],[Total del Pedido]]-(Tabla1[[#This Row],[Costo Total]]+N105)</f>
        <v>25.200000000000003</v>
      </c>
    </row>
    <row r="106" spans="1:15" x14ac:dyDescent="0.25">
      <c r="A106" s="1">
        <v>41</v>
      </c>
      <c r="B106" s="1">
        <v>7</v>
      </c>
      <c r="C106" s="1" t="s">
        <v>5</v>
      </c>
      <c r="D106" s="1" t="s">
        <v>26</v>
      </c>
      <c r="E106" s="2">
        <v>18</v>
      </c>
      <c r="F106" s="2">
        <v>30</v>
      </c>
      <c r="G106" s="1">
        <v>1</v>
      </c>
      <c r="H106" s="1">
        <v>19</v>
      </c>
      <c r="I106" s="7">
        <f>TIME(0,Tabla1[[#This Row],[Tiempo de Preparación]],0)</f>
        <v>1.3194444444444444E-2</v>
      </c>
      <c r="J106" s="16">
        <f>Tabla1[[#This Row],[Precio Unitario]]*Tabla1[[#This Row],[Cantidad Ordenada]]</f>
        <v>30</v>
      </c>
      <c r="K106" s="3">
        <f>Tabla1[[#This Row],[Costo Unitario]]*Tabla1[[#This Row],[Cantidad Ordenada]]</f>
        <v>18</v>
      </c>
      <c r="L106" s="3">
        <f>(Tabla1[[#This Row],[Precio Unitario]]-Tabla1[[#This Row],[Costo Unitario]])*Tabla1[[#This Row],[Cantidad Ordenada]]</f>
        <v>12</v>
      </c>
      <c r="M106" s="20">
        <v>0.1</v>
      </c>
      <c r="N106" s="5">
        <f>Tabla1[[#This Row],[Total del Pedido]]*M106</f>
        <v>3</v>
      </c>
      <c r="O106" s="5">
        <f>Tabla1[[#This Row],[Total del Pedido]]-(Tabla1[[#This Row],[Costo Total]]+N106)</f>
        <v>9</v>
      </c>
    </row>
    <row r="107" spans="1:15" x14ac:dyDescent="0.25">
      <c r="A107" s="1">
        <v>42</v>
      </c>
      <c r="B107" s="1">
        <v>14</v>
      </c>
      <c r="C107" s="1" t="s">
        <v>16</v>
      </c>
      <c r="D107" s="1" t="s">
        <v>37</v>
      </c>
      <c r="E107" s="2">
        <v>13</v>
      </c>
      <c r="F107" s="2">
        <v>22</v>
      </c>
      <c r="G107" s="1">
        <v>1</v>
      </c>
      <c r="H107" s="1">
        <v>57</v>
      </c>
      <c r="I107" s="7">
        <f>TIME(0,Tabla1[[#This Row],[Tiempo de Preparación]],0)</f>
        <v>3.9583333333333331E-2</v>
      </c>
      <c r="J107" s="16">
        <f>Tabla1[[#This Row],[Precio Unitario]]*Tabla1[[#This Row],[Cantidad Ordenada]]</f>
        <v>22</v>
      </c>
      <c r="K107" s="3">
        <f>Tabla1[[#This Row],[Costo Unitario]]*Tabla1[[#This Row],[Cantidad Ordenada]]</f>
        <v>13</v>
      </c>
      <c r="L107" s="3">
        <f>(Tabla1[[#This Row],[Precio Unitario]]-Tabla1[[#This Row],[Costo Unitario]])*Tabla1[[#This Row],[Cantidad Ordenada]]</f>
        <v>9</v>
      </c>
      <c r="M107" s="20">
        <v>0.1</v>
      </c>
      <c r="N107" s="5">
        <f>Tabla1[[#This Row],[Total del Pedido]]*M107</f>
        <v>2.2000000000000002</v>
      </c>
      <c r="O107" s="5">
        <f>Tabla1[[#This Row],[Total del Pedido]]-(Tabla1[[#This Row],[Costo Total]]+N107)</f>
        <v>6.8000000000000007</v>
      </c>
    </row>
    <row r="108" spans="1:15" x14ac:dyDescent="0.25">
      <c r="A108" s="1">
        <v>42</v>
      </c>
      <c r="B108" s="1">
        <v>14</v>
      </c>
      <c r="C108" s="1" t="s">
        <v>8</v>
      </c>
      <c r="D108" s="1" t="s">
        <v>29</v>
      </c>
      <c r="E108" s="2">
        <v>25</v>
      </c>
      <c r="F108" s="2">
        <v>40</v>
      </c>
      <c r="G108" s="1">
        <v>2</v>
      </c>
      <c r="H108" s="1">
        <v>12</v>
      </c>
      <c r="I108" s="7">
        <f>TIME(0,Tabla1[[#This Row],[Tiempo de Preparación]],0)</f>
        <v>8.3333333333333332E-3</v>
      </c>
      <c r="J108" s="16">
        <f>Tabla1[[#This Row],[Precio Unitario]]*Tabla1[[#This Row],[Cantidad Ordenada]]</f>
        <v>80</v>
      </c>
      <c r="K108" s="3">
        <f>Tabla1[[#This Row],[Costo Unitario]]*Tabla1[[#This Row],[Cantidad Ordenada]]</f>
        <v>50</v>
      </c>
      <c r="L108" s="3">
        <f>(Tabla1[[#This Row],[Precio Unitario]]-Tabla1[[#This Row],[Costo Unitario]])*Tabla1[[#This Row],[Cantidad Ordenada]]</f>
        <v>30</v>
      </c>
      <c r="M108" s="20">
        <v>0.1</v>
      </c>
      <c r="N108" s="5">
        <f>Tabla1[[#This Row],[Total del Pedido]]*M108</f>
        <v>8</v>
      </c>
      <c r="O108" s="5">
        <f>Tabla1[[#This Row],[Total del Pedido]]-(Tabla1[[#This Row],[Costo Total]]+N108)</f>
        <v>22</v>
      </c>
    </row>
    <row r="109" spans="1:15" x14ac:dyDescent="0.25">
      <c r="A109" s="1">
        <v>43</v>
      </c>
      <c r="B109" s="1">
        <v>8</v>
      </c>
      <c r="C109" s="1" t="s">
        <v>15</v>
      </c>
      <c r="D109" s="1" t="s">
        <v>36</v>
      </c>
      <c r="E109" s="2">
        <v>19</v>
      </c>
      <c r="F109" s="2">
        <v>32</v>
      </c>
      <c r="G109" s="1">
        <v>1</v>
      </c>
      <c r="H109" s="1">
        <v>6</v>
      </c>
      <c r="I109" s="7">
        <f>TIME(0,Tabla1[[#This Row],[Tiempo de Preparación]],0)</f>
        <v>4.1666666666666666E-3</v>
      </c>
      <c r="J109" s="16">
        <f>Tabla1[[#This Row],[Precio Unitario]]*Tabla1[[#This Row],[Cantidad Ordenada]]</f>
        <v>32</v>
      </c>
      <c r="K109" s="3">
        <f>Tabla1[[#This Row],[Costo Unitario]]*Tabla1[[#This Row],[Cantidad Ordenada]]</f>
        <v>19</v>
      </c>
      <c r="L109" s="3">
        <f>(Tabla1[[#This Row],[Precio Unitario]]-Tabla1[[#This Row],[Costo Unitario]])*Tabla1[[#This Row],[Cantidad Ordenada]]</f>
        <v>13</v>
      </c>
      <c r="M109" s="20">
        <v>0.1</v>
      </c>
      <c r="N109" s="5">
        <f>Tabla1[[#This Row],[Total del Pedido]]*M109</f>
        <v>3.2</v>
      </c>
      <c r="O109" s="5">
        <f>Tabla1[[#This Row],[Total del Pedido]]-(Tabla1[[#This Row],[Costo Total]]+N109)</f>
        <v>9.8000000000000007</v>
      </c>
    </row>
    <row r="110" spans="1:15" x14ac:dyDescent="0.25">
      <c r="A110" s="1">
        <v>43</v>
      </c>
      <c r="B110" s="1">
        <v>8</v>
      </c>
      <c r="C110" s="1" t="s">
        <v>17</v>
      </c>
      <c r="D110" s="1" t="s">
        <v>38</v>
      </c>
      <c r="E110" s="2">
        <v>20</v>
      </c>
      <c r="F110" s="2">
        <v>34</v>
      </c>
      <c r="G110" s="1">
        <v>2</v>
      </c>
      <c r="H110" s="1">
        <v>59</v>
      </c>
      <c r="I110" s="7">
        <f>TIME(0,Tabla1[[#This Row],[Tiempo de Preparación]],0)</f>
        <v>4.0972222222222222E-2</v>
      </c>
      <c r="J110" s="16">
        <f>Tabla1[[#This Row],[Precio Unitario]]*Tabla1[[#This Row],[Cantidad Ordenada]]</f>
        <v>68</v>
      </c>
      <c r="K110" s="3">
        <f>Tabla1[[#This Row],[Costo Unitario]]*Tabla1[[#This Row],[Cantidad Ordenada]]</f>
        <v>40</v>
      </c>
      <c r="L110" s="3">
        <f>(Tabla1[[#This Row],[Precio Unitario]]-Tabla1[[#This Row],[Costo Unitario]])*Tabla1[[#This Row],[Cantidad Ordenada]]</f>
        <v>28</v>
      </c>
      <c r="M110" s="20">
        <v>0.1</v>
      </c>
      <c r="N110" s="5">
        <f>Tabla1[[#This Row],[Total del Pedido]]*M110</f>
        <v>6.8000000000000007</v>
      </c>
      <c r="O110" s="5">
        <f>Tabla1[[#This Row],[Total del Pedido]]-(Tabla1[[#This Row],[Costo Total]]+N110)</f>
        <v>21.200000000000003</v>
      </c>
    </row>
    <row r="111" spans="1:15" x14ac:dyDescent="0.25">
      <c r="A111" s="1">
        <v>43</v>
      </c>
      <c r="B111" s="1">
        <v>8</v>
      </c>
      <c r="C111" s="1" t="s">
        <v>4</v>
      </c>
      <c r="D111" s="1" t="s">
        <v>25</v>
      </c>
      <c r="E111" s="2">
        <v>14</v>
      </c>
      <c r="F111" s="2">
        <v>24</v>
      </c>
      <c r="G111" s="1">
        <v>3</v>
      </c>
      <c r="H111" s="1">
        <v>57</v>
      </c>
      <c r="I111" s="7">
        <f>TIME(0,Tabla1[[#This Row],[Tiempo de Preparación]],0)</f>
        <v>3.9583333333333331E-2</v>
      </c>
      <c r="J111" s="16">
        <f>Tabla1[[#This Row],[Precio Unitario]]*Tabla1[[#This Row],[Cantidad Ordenada]]</f>
        <v>72</v>
      </c>
      <c r="K111" s="3">
        <f>Tabla1[[#This Row],[Costo Unitario]]*Tabla1[[#This Row],[Cantidad Ordenada]]</f>
        <v>42</v>
      </c>
      <c r="L111" s="3">
        <f>(Tabla1[[#This Row],[Precio Unitario]]-Tabla1[[#This Row],[Costo Unitario]])*Tabla1[[#This Row],[Cantidad Ordenada]]</f>
        <v>30</v>
      </c>
      <c r="M111" s="20">
        <v>0.1</v>
      </c>
      <c r="N111" s="5">
        <f>Tabla1[[#This Row],[Total del Pedido]]*M111</f>
        <v>7.2</v>
      </c>
      <c r="O111" s="5">
        <f>Tabla1[[#This Row],[Total del Pedido]]-(Tabla1[[#This Row],[Costo Total]]+N111)</f>
        <v>22.799999999999997</v>
      </c>
    </row>
    <row r="112" spans="1:15" x14ac:dyDescent="0.25">
      <c r="A112" s="1">
        <v>43</v>
      </c>
      <c r="B112" s="1">
        <v>8</v>
      </c>
      <c r="C112" s="1" t="s">
        <v>6</v>
      </c>
      <c r="D112" s="1" t="s">
        <v>27</v>
      </c>
      <c r="E112" s="2">
        <v>19</v>
      </c>
      <c r="F112" s="2">
        <v>31</v>
      </c>
      <c r="G112" s="1">
        <v>1</v>
      </c>
      <c r="H112" s="1">
        <v>24</v>
      </c>
      <c r="I112" s="7">
        <f>TIME(0,Tabla1[[#This Row],[Tiempo de Preparación]],0)</f>
        <v>1.6666666666666666E-2</v>
      </c>
      <c r="J112" s="16">
        <f>Tabla1[[#This Row],[Precio Unitario]]*Tabla1[[#This Row],[Cantidad Ordenada]]</f>
        <v>31</v>
      </c>
      <c r="K112" s="3">
        <f>Tabla1[[#This Row],[Costo Unitario]]*Tabla1[[#This Row],[Cantidad Ordenada]]</f>
        <v>19</v>
      </c>
      <c r="L112" s="3">
        <f>(Tabla1[[#This Row],[Precio Unitario]]-Tabla1[[#This Row],[Costo Unitario]])*Tabla1[[#This Row],[Cantidad Ordenada]]</f>
        <v>12</v>
      </c>
      <c r="M112" s="20">
        <v>0.1</v>
      </c>
      <c r="N112" s="5">
        <f>Tabla1[[#This Row],[Total del Pedido]]*M112</f>
        <v>3.1</v>
      </c>
      <c r="O112" s="5">
        <f>Tabla1[[#This Row],[Total del Pedido]]-(Tabla1[[#This Row],[Costo Total]]+N112)</f>
        <v>8.8999999999999986</v>
      </c>
    </row>
    <row r="113" spans="1:15" x14ac:dyDescent="0.25">
      <c r="A113" s="1">
        <v>44</v>
      </c>
      <c r="B113" s="1">
        <v>18</v>
      </c>
      <c r="C113" s="1" t="s">
        <v>22</v>
      </c>
      <c r="D113" s="1" t="s">
        <v>43</v>
      </c>
      <c r="E113" s="2">
        <v>15</v>
      </c>
      <c r="F113" s="2">
        <v>26</v>
      </c>
      <c r="G113" s="1">
        <v>1</v>
      </c>
      <c r="H113" s="1">
        <v>34</v>
      </c>
      <c r="I113" s="7">
        <f>TIME(0,Tabla1[[#This Row],[Tiempo de Preparación]],0)</f>
        <v>2.361111111111111E-2</v>
      </c>
      <c r="J113" s="16">
        <f>Tabla1[[#This Row],[Precio Unitario]]*Tabla1[[#This Row],[Cantidad Ordenada]]</f>
        <v>26</v>
      </c>
      <c r="K113" s="3">
        <f>Tabla1[[#This Row],[Costo Unitario]]*Tabla1[[#This Row],[Cantidad Ordenada]]</f>
        <v>15</v>
      </c>
      <c r="L113" s="3">
        <f>(Tabla1[[#This Row],[Precio Unitario]]-Tabla1[[#This Row],[Costo Unitario]])*Tabla1[[#This Row],[Cantidad Ordenada]]</f>
        <v>11</v>
      </c>
      <c r="M113" s="20">
        <v>0.1</v>
      </c>
      <c r="N113" s="5">
        <f>Tabla1[[#This Row],[Total del Pedido]]*M113</f>
        <v>2.6</v>
      </c>
      <c r="O113" s="5">
        <f>Tabla1[[#This Row],[Total del Pedido]]-(Tabla1[[#This Row],[Costo Total]]+N113)</f>
        <v>8.3999999999999986</v>
      </c>
    </row>
    <row r="114" spans="1:15" x14ac:dyDescent="0.25">
      <c r="A114" s="1">
        <v>44</v>
      </c>
      <c r="B114" s="1">
        <v>18</v>
      </c>
      <c r="C114" s="1" t="s">
        <v>23</v>
      </c>
      <c r="D114" s="1" t="s">
        <v>44</v>
      </c>
      <c r="E114" s="2">
        <v>15</v>
      </c>
      <c r="F114" s="2">
        <v>25</v>
      </c>
      <c r="G114" s="1">
        <v>3</v>
      </c>
      <c r="H114" s="1">
        <v>8</v>
      </c>
      <c r="I114" s="7">
        <f>TIME(0,Tabla1[[#This Row],[Tiempo de Preparación]],0)</f>
        <v>5.5555555555555558E-3</v>
      </c>
      <c r="J114" s="16">
        <f>Tabla1[[#This Row],[Precio Unitario]]*Tabla1[[#This Row],[Cantidad Ordenada]]</f>
        <v>75</v>
      </c>
      <c r="K114" s="3">
        <f>Tabla1[[#This Row],[Costo Unitario]]*Tabla1[[#This Row],[Cantidad Ordenada]]</f>
        <v>45</v>
      </c>
      <c r="L114" s="3">
        <f>(Tabla1[[#This Row],[Precio Unitario]]-Tabla1[[#This Row],[Costo Unitario]])*Tabla1[[#This Row],[Cantidad Ordenada]]</f>
        <v>30</v>
      </c>
      <c r="M114" s="20">
        <v>0.1</v>
      </c>
      <c r="N114" s="5">
        <f>Tabla1[[#This Row],[Total del Pedido]]*M114</f>
        <v>7.5</v>
      </c>
      <c r="O114" s="5">
        <f>Tabla1[[#This Row],[Total del Pedido]]-(Tabla1[[#This Row],[Costo Total]]+N114)</f>
        <v>22.5</v>
      </c>
    </row>
    <row r="115" spans="1:15" x14ac:dyDescent="0.25">
      <c r="A115" s="1">
        <v>44</v>
      </c>
      <c r="B115" s="1">
        <v>18</v>
      </c>
      <c r="C115" s="1" t="s">
        <v>20</v>
      </c>
      <c r="D115" s="1" t="s">
        <v>41</v>
      </c>
      <c r="E115" s="2">
        <v>13</v>
      </c>
      <c r="F115" s="2">
        <v>21</v>
      </c>
      <c r="G115" s="1">
        <v>1</v>
      </c>
      <c r="H115" s="1">
        <v>43</v>
      </c>
      <c r="I115" s="7">
        <f>TIME(0,Tabla1[[#This Row],[Tiempo de Preparación]],0)</f>
        <v>2.9861111111111113E-2</v>
      </c>
      <c r="J115" s="16">
        <f>Tabla1[[#This Row],[Precio Unitario]]*Tabla1[[#This Row],[Cantidad Ordenada]]</f>
        <v>21</v>
      </c>
      <c r="K115" s="3">
        <f>Tabla1[[#This Row],[Costo Unitario]]*Tabla1[[#This Row],[Cantidad Ordenada]]</f>
        <v>13</v>
      </c>
      <c r="L115" s="3">
        <f>(Tabla1[[#This Row],[Precio Unitario]]-Tabla1[[#This Row],[Costo Unitario]])*Tabla1[[#This Row],[Cantidad Ordenada]]</f>
        <v>8</v>
      </c>
      <c r="M115" s="20">
        <v>0.1</v>
      </c>
      <c r="N115" s="5">
        <f>Tabla1[[#This Row],[Total del Pedido]]*M115</f>
        <v>2.1</v>
      </c>
      <c r="O115" s="5">
        <f>Tabla1[[#This Row],[Total del Pedido]]-(Tabla1[[#This Row],[Costo Total]]+N115)</f>
        <v>5.9</v>
      </c>
    </row>
    <row r="116" spans="1:15" x14ac:dyDescent="0.25">
      <c r="A116" s="1">
        <v>45</v>
      </c>
      <c r="B116" s="1">
        <v>17</v>
      </c>
      <c r="C116" s="1" t="s">
        <v>21</v>
      </c>
      <c r="D116" s="1" t="s">
        <v>42</v>
      </c>
      <c r="E116" s="2">
        <v>10</v>
      </c>
      <c r="F116" s="2">
        <v>18</v>
      </c>
      <c r="G116" s="1">
        <v>3</v>
      </c>
      <c r="H116" s="1">
        <v>47</v>
      </c>
      <c r="I116" s="7">
        <f>TIME(0,Tabla1[[#This Row],[Tiempo de Preparación]],0)</f>
        <v>3.2638888888888891E-2</v>
      </c>
      <c r="J116" s="16">
        <f>Tabla1[[#This Row],[Precio Unitario]]*Tabla1[[#This Row],[Cantidad Ordenada]]</f>
        <v>54</v>
      </c>
      <c r="K116" s="3">
        <f>Tabla1[[#This Row],[Costo Unitario]]*Tabla1[[#This Row],[Cantidad Ordenada]]</f>
        <v>30</v>
      </c>
      <c r="L116" s="3">
        <f>(Tabla1[[#This Row],[Precio Unitario]]-Tabla1[[#This Row],[Costo Unitario]])*Tabla1[[#This Row],[Cantidad Ordenada]]</f>
        <v>24</v>
      </c>
      <c r="M116" s="20">
        <v>0.1</v>
      </c>
      <c r="N116" s="5">
        <f>Tabla1[[#This Row],[Total del Pedido]]*M116</f>
        <v>5.4</v>
      </c>
      <c r="O116" s="5">
        <f>Tabla1[[#This Row],[Total del Pedido]]-(Tabla1[[#This Row],[Costo Total]]+N116)</f>
        <v>18.600000000000001</v>
      </c>
    </row>
    <row r="117" spans="1:15" x14ac:dyDescent="0.25">
      <c r="A117" s="1">
        <v>46</v>
      </c>
      <c r="B117" s="1">
        <v>10</v>
      </c>
      <c r="C117" s="1" t="s">
        <v>5</v>
      </c>
      <c r="D117" s="1" t="s">
        <v>26</v>
      </c>
      <c r="E117" s="2">
        <v>18</v>
      </c>
      <c r="F117" s="2">
        <v>30</v>
      </c>
      <c r="G117" s="1">
        <v>2</v>
      </c>
      <c r="H117" s="1">
        <v>23</v>
      </c>
      <c r="I117" s="7">
        <f>TIME(0,Tabla1[[#This Row],[Tiempo de Preparación]],0)</f>
        <v>1.5972222222222221E-2</v>
      </c>
      <c r="J117" s="16">
        <f>Tabla1[[#This Row],[Precio Unitario]]*Tabla1[[#This Row],[Cantidad Ordenada]]</f>
        <v>60</v>
      </c>
      <c r="K117" s="3">
        <f>Tabla1[[#This Row],[Costo Unitario]]*Tabla1[[#This Row],[Cantidad Ordenada]]</f>
        <v>36</v>
      </c>
      <c r="L117" s="3">
        <f>(Tabla1[[#This Row],[Precio Unitario]]-Tabla1[[#This Row],[Costo Unitario]])*Tabla1[[#This Row],[Cantidad Ordenada]]</f>
        <v>24</v>
      </c>
      <c r="M117" s="20">
        <v>0.1</v>
      </c>
      <c r="N117" s="5">
        <f>Tabla1[[#This Row],[Total del Pedido]]*M117</f>
        <v>6</v>
      </c>
      <c r="O117" s="5">
        <f>Tabla1[[#This Row],[Total del Pedido]]-(Tabla1[[#This Row],[Costo Total]]+N117)</f>
        <v>18</v>
      </c>
    </row>
    <row r="118" spans="1:15" x14ac:dyDescent="0.25">
      <c r="A118" s="1">
        <v>46</v>
      </c>
      <c r="B118" s="1">
        <v>10</v>
      </c>
      <c r="C118" s="1" t="s">
        <v>17</v>
      </c>
      <c r="D118" s="1" t="s">
        <v>38</v>
      </c>
      <c r="E118" s="2">
        <v>20</v>
      </c>
      <c r="F118" s="2">
        <v>34</v>
      </c>
      <c r="G118" s="1">
        <v>1</v>
      </c>
      <c r="H118" s="1">
        <v>48</v>
      </c>
      <c r="I118" s="7">
        <f>TIME(0,Tabla1[[#This Row],[Tiempo de Preparación]],0)</f>
        <v>3.3333333333333333E-2</v>
      </c>
      <c r="J118" s="16">
        <f>Tabla1[[#This Row],[Precio Unitario]]*Tabla1[[#This Row],[Cantidad Ordenada]]</f>
        <v>34</v>
      </c>
      <c r="K118" s="3">
        <f>Tabla1[[#This Row],[Costo Unitario]]*Tabla1[[#This Row],[Cantidad Ordenada]]</f>
        <v>20</v>
      </c>
      <c r="L118" s="3">
        <f>(Tabla1[[#This Row],[Precio Unitario]]-Tabla1[[#This Row],[Costo Unitario]])*Tabla1[[#This Row],[Cantidad Ordenada]]</f>
        <v>14</v>
      </c>
      <c r="M118" s="20">
        <v>0.1</v>
      </c>
      <c r="N118" s="5">
        <f>Tabla1[[#This Row],[Total del Pedido]]*M118</f>
        <v>3.4000000000000004</v>
      </c>
      <c r="O118" s="5">
        <f>Tabla1[[#This Row],[Total del Pedido]]-(Tabla1[[#This Row],[Costo Total]]+N118)</f>
        <v>10.600000000000001</v>
      </c>
    </row>
    <row r="119" spans="1:15" x14ac:dyDescent="0.25">
      <c r="A119" s="1">
        <v>46</v>
      </c>
      <c r="B119" s="1">
        <v>10</v>
      </c>
      <c r="C119" s="1" t="s">
        <v>19</v>
      </c>
      <c r="D119" s="1" t="s">
        <v>40</v>
      </c>
      <c r="E119" s="2">
        <v>14</v>
      </c>
      <c r="F119" s="2">
        <v>23</v>
      </c>
      <c r="G119" s="1">
        <v>2</v>
      </c>
      <c r="H119" s="1">
        <v>15</v>
      </c>
      <c r="I119" s="7">
        <f>TIME(0,Tabla1[[#This Row],[Tiempo de Preparación]],0)</f>
        <v>1.0416666666666666E-2</v>
      </c>
      <c r="J119" s="16">
        <f>Tabla1[[#This Row],[Precio Unitario]]*Tabla1[[#This Row],[Cantidad Ordenada]]</f>
        <v>46</v>
      </c>
      <c r="K119" s="3">
        <f>Tabla1[[#This Row],[Costo Unitario]]*Tabla1[[#This Row],[Cantidad Ordenada]]</f>
        <v>28</v>
      </c>
      <c r="L119" s="3">
        <f>(Tabla1[[#This Row],[Precio Unitario]]-Tabla1[[#This Row],[Costo Unitario]])*Tabla1[[#This Row],[Cantidad Ordenada]]</f>
        <v>18</v>
      </c>
      <c r="M119" s="20">
        <v>0.1</v>
      </c>
      <c r="N119" s="5">
        <f>Tabla1[[#This Row],[Total del Pedido]]*M119</f>
        <v>4.6000000000000005</v>
      </c>
      <c r="O119" s="5">
        <f>Tabla1[[#This Row],[Total del Pedido]]-(Tabla1[[#This Row],[Costo Total]]+N119)</f>
        <v>13.399999999999999</v>
      </c>
    </row>
    <row r="120" spans="1:15" x14ac:dyDescent="0.25">
      <c r="A120" s="1">
        <v>47</v>
      </c>
      <c r="B120" s="1">
        <v>18</v>
      </c>
      <c r="C120" s="1" t="s">
        <v>11</v>
      </c>
      <c r="D120" s="1" t="s">
        <v>32</v>
      </c>
      <c r="E120" s="2">
        <v>20</v>
      </c>
      <c r="F120" s="2">
        <v>33</v>
      </c>
      <c r="G120" s="1">
        <v>2</v>
      </c>
      <c r="H120" s="1">
        <v>56</v>
      </c>
      <c r="I120" s="7">
        <f>TIME(0,Tabla1[[#This Row],[Tiempo de Preparación]],0)</f>
        <v>3.888888888888889E-2</v>
      </c>
      <c r="J120" s="16">
        <f>Tabla1[[#This Row],[Precio Unitario]]*Tabla1[[#This Row],[Cantidad Ordenada]]</f>
        <v>66</v>
      </c>
      <c r="K120" s="3">
        <f>Tabla1[[#This Row],[Costo Unitario]]*Tabla1[[#This Row],[Cantidad Ordenada]]</f>
        <v>40</v>
      </c>
      <c r="L120" s="3">
        <f>(Tabla1[[#This Row],[Precio Unitario]]-Tabla1[[#This Row],[Costo Unitario]])*Tabla1[[#This Row],[Cantidad Ordenada]]</f>
        <v>26</v>
      </c>
      <c r="M120" s="20">
        <v>0.1</v>
      </c>
      <c r="N120" s="5">
        <f>Tabla1[[#This Row],[Total del Pedido]]*M120</f>
        <v>6.6000000000000005</v>
      </c>
      <c r="O120" s="5">
        <f>Tabla1[[#This Row],[Total del Pedido]]-(Tabla1[[#This Row],[Costo Total]]+N120)</f>
        <v>19.399999999999999</v>
      </c>
    </row>
    <row r="121" spans="1:15" x14ac:dyDescent="0.25">
      <c r="A121" s="1">
        <v>47</v>
      </c>
      <c r="B121" s="1">
        <v>18</v>
      </c>
      <c r="C121" s="1" t="s">
        <v>19</v>
      </c>
      <c r="D121" s="1" t="s">
        <v>40</v>
      </c>
      <c r="E121" s="2">
        <v>14</v>
      </c>
      <c r="F121" s="2">
        <v>23</v>
      </c>
      <c r="G121" s="1">
        <v>1</v>
      </c>
      <c r="H121" s="1">
        <v>17</v>
      </c>
      <c r="I121" s="7">
        <f>TIME(0,Tabla1[[#This Row],[Tiempo de Preparación]],0)</f>
        <v>1.1805555555555555E-2</v>
      </c>
      <c r="J121" s="16">
        <f>Tabla1[[#This Row],[Precio Unitario]]*Tabla1[[#This Row],[Cantidad Ordenada]]</f>
        <v>23</v>
      </c>
      <c r="K121" s="3">
        <f>Tabla1[[#This Row],[Costo Unitario]]*Tabla1[[#This Row],[Cantidad Ordenada]]</f>
        <v>14</v>
      </c>
      <c r="L121" s="3">
        <f>(Tabla1[[#This Row],[Precio Unitario]]-Tabla1[[#This Row],[Costo Unitario]])*Tabla1[[#This Row],[Cantidad Ordenada]]</f>
        <v>9</v>
      </c>
      <c r="M121" s="20">
        <v>0.1</v>
      </c>
      <c r="N121" s="5">
        <f>Tabla1[[#This Row],[Total del Pedido]]*M121</f>
        <v>2.3000000000000003</v>
      </c>
      <c r="O121" s="5">
        <f>Tabla1[[#This Row],[Total del Pedido]]-(Tabla1[[#This Row],[Costo Total]]+N121)</f>
        <v>6.6999999999999993</v>
      </c>
    </row>
    <row r="122" spans="1:15" x14ac:dyDescent="0.25">
      <c r="A122" s="1">
        <v>47</v>
      </c>
      <c r="B122" s="1">
        <v>18</v>
      </c>
      <c r="C122" s="1" t="s">
        <v>18</v>
      </c>
      <c r="D122" s="1" t="s">
        <v>39</v>
      </c>
      <c r="E122" s="2">
        <v>12</v>
      </c>
      <c r="F122" s="2">
        <v>20</v>
      </c>
      <c r="G122" s="1">
        <v>1</v>
      </c>
      <c r="H122" s="1">
        <v>14</v>
      </c>
      <c r="I122" s="7">
        <f>TIME(0,Tabla1[[#This Row],[Tiempo de Preparación]],0)</f>
        <v>9.7222222222222224E-3</v>
      </c>
      <c r="J122" s="16">
        <f>Tabla1[[#This Row],[Precio Unitario]]*Tabla1[[#This Row],[Cantidad Ordenada]]</f>
        <v>20</v>
      </c>
      <c r="K122" s="3">
        <f>Tabla1[[#This Row],[Costo Unitario]]*Tabla1[[#This Row],[Cantidad Ordenada]]</f>
        <v>12</v>
      </c>
      <c r="L122" s="3">
        <f>(Tabla1[[#This Row],[Precio Unitario]]-Tabla1[[#This Row],[Costo Unitario]])*Tabla1[[#This Row],[Cantidad Ordenada]]</f>
        <v>8</v>
      </c>
      <c r="M122" s="20">
        <v>0.1</v>
      </c>
      <c r="N122" s="5">
        <f>Tabla1[[#This Row],[Total del Pedido]]*M122</f>
        <v>2</v>
      </c>
      <c r="O122" s="5">
        <f>Tabla1[[#This Row],[Total del Pedido]]-(Tabla1[[#This Row],[Costo Total]]+N122)</f>
        <v>6</v>
      </c>
    </row>
    <row r="123" spans="1:15" x14ac:dyDescent="0.25">
      <c r="A123" s="1">
        <v>48</v>
      </c>
      <c r="B123" s="1">
        <v>17</v>
      </c>
      <c r="C123" s="1" t="s">
        <v>7</v>
      </c>
      <c r="D123" s="1" t="s">
        <v>28</v>
      </c>
      <c r="E123" s="2">
        <v>16</v>
      </c>
      <c r="F123" s="2">
        <v>27</v>
      </c>
      <c r="G123" s="1">
        <v>3</v>
      </c>
      <c r="H123" s="1">
        <v>37</v>
      </c>
      <c r="I123" s="7">
        <f>TIME(0,Tabla1[[#This Row],[Tiempo de Preparación]],0)</f>
        <v>2.5694444444444443E-2</v>
      </c>
      <c r="J123" s="16">
        <f>Tabla1[[#This Row],[Precio Unitario]]*Tabla1[[#This Row],[Cantidad Ordenada]]</f>
        <v>81</v>
      </c>
      <c r="K123" s="3">
        <f>Tabla1[[#This Row],[Costo Unitario]]*Tabla1[[#This Row],[Cantidad Ordenada]]</f>
        <v>48</v>
      </c>
      <c r="L123" s="3">
        <f>(Tabla1[[#This Row],[Precio Unitario]]-Tabla1[[#This Row],[Costo Unitario]])*Tabla1[[#This Row],[Cantidad Ordenada]]</f>
        <v>33</v>
      </c>
      <c r="M123" s="20">
        <v>0.1</v>
      </c>
      <c r="N123" s="5">
        <f>Tabla1[[#This Row],[Total del Pedido]]*M123</f>
        <v>8.1</v>
      </c>
      <c r="O123" s="5">
        <f>Tabla1[[#This Row],[Total del Pedido]]-(Tabla1[[#This Row],[Costo Total]]+N123)</f>
        <v>24.9</v>
      </c>
    </row>
    <row r="124" spans="1:15" x14ac:dyDescent="0.25">
      <c r="A124" s="1">
        <v>48</v>
      </c>
      <c r="B124" s="1">
        <v>17</v>
      </c>
      <c r="C124" s="1" t="s">
        <v>16</v>
      </c>
      <c r="D124" s="1" t="s">
        <v>37</v>
      </c>
      <c r="E124" s="2">
        <v>13</v>
      </c>
      <c r="F124" s="2">
        <v>22</v>
      </c>
      <c r="G124" s="1">
        <v>2</v>
      </c>
      <c r="H124" s="1">
        <v>55</v>
      </c>
      <c r="I124" s="7">
        <f>TIME(0,Tabla1[[#This Row],[Tiempo de Preparación]],0)</f>
        <v>3.8194444444444448E-2</v>
      </c>
      <c r="J124" s="16">
        <f>Tabla1[[#This Row],[Precio Unitario]]*Tabla1[[#This Row],[Cantidad Ordenada]]</f>
        <v>44</v>
      </c>
      <c r="K124" s="3">
        <f>Tabla1[[#This Row],[Costo Unitario]]*Tabla1[[#This Row],[Cantidad Ordenada]]</f>
        <v>26</v>
      </c>
      <c r="L124" s="3">
        <f>(Tabla1[[#This Row],[Precio Unitario]]-Tabla1[[#This Row],[Costo Unitario]])*Tabla1[[#This Row],[Cantidad Ordenada]]</f>
        <v>18</v>
      </c>
      <c r="M124" s="20">
        <v>0.1</v>
      </c>
      <c r="N124" s="5">
        <f>Tabla1[[#This Row],[Total del Pedido]]*M124</f>
        <v>4.4000000000000004</v>
      </c>
      <c r="O124" s="5">
        <f>Tabla1[[#This Row],[Total del Pedido]]-(Tabla1[[#This Row],[Costo Total]]+N124)</f>
        <v>13.600000000000001</v>
      </c>
    </row>
    <row r="125" spans="1:15" x14ac:dyDescent="0.25">
      <c r="A125" s="1">
        <v>48</v>
      </c>
      <c r="B125" s="1">
        <v>17</v>
      </c>
      <c r="C125" s="1" t="s">
        <v>11</v>
      </c>
      <c r="D125" s="1" t="s">
        <v>32</v>
      </c>
      <c r="E125" s="2">
        <v>20</v>
      </c>
      <c r="F125" s="2">
        <v>33</v>
      </c>
      <c r="G125" s="1">
        <v>1</v>
      </c>
      <c r="H125" s="1">
        <v>32</v>
      </c>
      <c r="I125" s="7">
        <f>TIME(0,Tabla1[[#This Row],[Tiempo de Preparación]],0)</f>
        <v>2.2222222222222223E-2</v>
      </c>
      <c r="J125" s="16">
        <f>Tabla1[[#This Row],[Precio Unitario]]*Tabla1[[#This Row],[Cantidad Ordenada]]</f>
        <v>33</v>
      </c>
      <c r="K125" s="3">
        <f>Tabla1[[#This Row],[Costo Unitario]]*Tabla1[[#This Row],[Cantidad Ordenada]]</f>
        <v>20</v>
      </c>
      <c r="L125" s="3">
        <f>(Tabla1[[#This Row],[Precio Unitario]]-Tabla1[[#This Row],[Costo Unitario]])*Tabla1[[#This Row],[Cantidad Ordenada]]</f>
        <v>13</v>
      </c>
      <c r="M125" s="20">
        <v>0.1</v>
      </c>
      <c r="N125" s="5">
        <f>Tabla1[[#This Row],[Total del Pedido]]*M125</f>
        <v>3.3000000000000003</v>
      </c>
      <c r="O125" s="5">
        <f>Tabla1[[#This Row],[Total del Pedido]]-(Tabla1[[#This Row],[Costo Total]]+N125)</f>
        <v>9.6999999999999993</v>
      </c>
    </row>
    <row r="126" spans="1:15" x14ac:dyDescent="0.25">
      <c r="A126" s="1">
        <v>49</v>
      </c>
      <c r="B126" s="1">
        <v>8</v>
      </c>
      <c r="C126" s="1" t="s">
        <v>4</v>
      </c>
      <c r="D126" s="1" t="s">
        <v>25</v>
      </c>
      <c r="E126" s="2">
        <v>14</v>
      </c>
      <c r="F126" s="2">
        <v>24</v>
      </c>
      <c r="G126" s="1">
        <v>3</v>
      </c>
      <c r="H126" s="1">
        <v>9</v>
      </c>
      <c r="I126" s="7">
        <f>TIME(0,Tabla1[[#This Row],[Tiempo de Preparación]],0)</f>
        <v>6.2500000000000003E-3</v>
      </c>
      <c r="J126" s="16">
        <f>Tabla1[[#This Row],[Precio Unitario]]*Tabla1[[#This Row],[Cantidad Ordenada]]</f>
        <v>72</v>
      </c>
      <c r="K126" s="3">
        <f>Tabla1[[#This Row],[Costo Unitario]]*Tabla1[[#This Row],[Cantidad Ordenada]]</f>
        <v>42</v>
      </c>
      <c r="L126" s="3">
        <f>(Tabla1[[#This Row],[Precio Unitario]]-Tabla1[[#This Row],[Costo Unitario]])*Tabla1[[#This Row],[Cantidad Ordenada]]</f>
        <v>30</v>
      </c>
      <c r="M126" s="20">
        <v>0.1</v>
      </c>
      <c r="N126" s="5">
        <f>Tabla1[[#This Row],[Total del Pedido]]*M126</f>
        <v>7.2</v>
      </c>
      <c r="O126" s="5">
        <f>Tabla1[[#This Row],[Total del Pedido]]-(Tabla1[[#This Row],[Costo Total]]+N126)</f>
        <v>22.799999999999997</v>
      </c>
    </row>
    <row r="127" spans="1:15" x14ac:dyDescent="0.25">
      <c r="A127" s="1">
        <v>49</v>
      </c>
      <c r="B127" s="1">
        <v>8</v>
      </c>
      <c r="C127" s="1" t="s">
        <v>15</v>
      </c>
      <c r="D127" s="1" t="s">
        <v>36</v>
      </c>
      <c r="E127" s="2">
        <v>19</v>
      </c>
      <c r="F127" s="2">
        <v>32</v>
      </c>
      <c r="G127" s="1">
        <v>3</v>
      </c>
      <c r="H127" s="1">
        <v>27</v>
      </c>
      <c r="I127" s="7">
        <f>TIME(0,Tabla1[[#This Row],[Tiempo de Preparación]],0)</f>
        <v>1.8749999999999999E-2</v>
      </c>
      <c r="J127" s="16">
        <f>Tabla1[[#This Row],[Precio Unitario]]*Tabla1[[#This Row],[Cantidad Ordenada]]</f>
        <v>96</v>
      </c>
      <c r="K127" s="3">
        <f>Tabla1[[#This Row],[Costo Unitario]]*Tabla1[[#This Row],[Cantidad Ordenada]]</f>
        <v>57</v>
      </c>
      <c r="L127" s="3">
        <f>(Tabla1[[#This Row],[Precio Unitario]]-Tabla1[[#This Row],[Costo Unitario]])*Tabla1[[#This Row],[Cantidad Ordenada]]</f>
        <v>39</v>
      </c>
      <c r="M127" s="20">
        <v>0.1</v>
      </c>
      <c r="N127" s="5">
        <f>Tabla1[[#This Row],[Total del Pedido]]*M127</f>
        <v>9.6000000000000014</v>
      </c>
      <c r="O127" s="5">
        <f>Tabla1[[#This Row],[Total del Pedido]]-(Tabla1[[#This Row],[Costo Total]]+N127)</f>
        <v>29.400000000000006</v>
      </c>
    </row>
    <row r="128" spans="1:15" x14ac:dyDescent="0.25">
      <c r="A128" s="1">
        <v>49</v>
      </c>
      <c r="B128" s="1">
        <v>8</v>
      </c>
      <c r="C128" s="1" t="s">
        <v>21</v>
      </c>
      <c r="D128" s="1" t="s">
        <v>42</v>
      </c>
      <c r="E128" s="2">
        <v>10</v>
      </c>
      <c r="F128" s="2">
        <v>18</v>
      </c>
      <c r="G128" s="1">
        <v>1</v>
      </c>
      <c r="H128" s="1">
        <v>45</v>
      </c>
      <c r="I128" s="7">
        <f>TIME(0,Tabla1[[#This Row],[Tiempo de Preparación]],0)</f>
        <v>3.125E-2</v>
      </c>
      <c r="J128" s="16">
        <f>Tabla1[[#This Row],[Precio Unitario]]*Tabla1[[#This Row],[Cantidad Ordenada]]</f>
        <v>18</v>
      </c>
      <c r="K128" s="3">
        <f>Tabla1[[#This Row],[Costo Unitario]]*Tabla1[[#This Row],[Cantidad Ordenada]]</f>
        <v>10</v>
      </c>
      <c r="L128" s="3">
        <f>(Tabla1[[#This Row],[Precio Unitario]]-Tabla1[[#This Row],[Costo Unitario]])*Tabla1[[#This Row],[Cantidad Ordenada]]</f>
        <v>8</v>
      </c>
      <c r="M128" s="20">
        <v>0.1</v>
      </c>
      <c r="N128" s="5">
        <f>Tabla1[[#This Row],[Total del Pedido]]*M128</f>
        <v>1.8</v>
      </c>
      <c r="O128" s="5">
        <f>Tabla1[[#This Row],[Total del Pedido]]-(Tabla1[[#This Row],[Costo Total]]+N128)</f>
        <v>6.1999999999999993</v>
      </c>
    </row>
    <row r="129" spans="1:15" x14ac:dyDescent="0.25">
      <c r="A129" s="1">
        <v>50</v>
      </c>
      <c r="B129" s="1">
        <v>19</v>
      </c>
      <c r="C129" s="1" t="s">
        <v>15</v>
      </c>
      <c r="D129" s="1" t="s">
        <v>36</v>
      </c>
      <c r="E129" s="2">
        <v>19</v>
      </c>
      <c r="F129" s="2">
        <v>32</v>
      </c>
      <c r="G129" s="1">
        <v>1</v>
      </c>
      <c r="H129" s="1">
        <v>6</v>
      </c>
      <c r="I129" s="7">
        <f>TIME(0,Tabla1[[#This Row],[Tiempo de Preparación]],0)</f>
        <v>4.1666666666666666E-3</v>
      </c>
      <c r="J129" s="16">
        <f>Tabla1[[#This Row],[Precio Unitario]]*Tabla1[[#This Row],[Cantidad Ordenada]]</f>
        <v>32</v>
      </c>
      <c r="K129" s="3">
        <f>Tabla1[[#This Row],[Costo Unitario]]*Tabla1[[#This Row],[Cantidad Ordenada]]</f>
        <v>19</v>
      </c>
      <c r="L129" s="3">
        <f>(Tabla1[[#This Row],[Precio Unitario]]-Tabla1[[#This Row],[Costo Unitario]])*Tabla1[[#This Row],[Cantidad Ordenada]]</f>
        <v>13</v>
      </c>
      <c r="M129" s="20">
        <v>0.1</v>
      </c>
      <c r="N129" s="5">
        <f>Tabla1[[#This Row],[Total del Pedido]]*M129</f>
        <v>3.2</v>
      </c>
      <c r="O129" s="5">
        <f>Tabla1[[#This Row],[Total del Pedido]]-(Tabla1[[#This Row],[Costo Total]]+N129)</f>
        <v>9.8000000000000007</v>
      </c>
    </row>
    <row r="130" spans="1:15" x14ac:dyDescent="0.25">
      <c r="A130" s="1">
        <v>50</v>
      </c>
      <c r="B130" s="1">
        <v>19</v>
      </c>
      <c r="C130" s="1" t="s">
        <v>16</v>
      </c>
      <c r="D130" s="1" t="s">
        <v>37</v>
      </c>
      <c r="E130" s="2">
        <v>13</v>
      </c>
      <c r="F130" s="2">
        <v>22</v>
      </c>
      <c r="G130" s="1">
        <v>2</v>
      </c>
      <c r="H130" s="1">
        <v>15</v>
      </c>
      <c r="I130" s="7">
        <f>TIME(0,Tabla1[[#This Row],[Tiempo de Preparación]],0)</f>
        <v>1.0416666666666666E-2</v>
      </c>
      <c r="J130" s="16">
        <f>Tabla1[[#This Row],[Precio Unitario]]*Tabla1[[#This Row],[Cantidad Ordenada]]</f>
        <v>44</v>
      </c>
      <c r="K130" s="3">
        <f>Tabla1[[#This Row],[Costo Unitario]]*Tabla1[[#This Row],[Cantidad Ordenada]]</f>
        <v>26</v>
      </c>
      <c r="L130" s="3">
        <f>(Tabla1[[#This Row],[Precio Unitario]]-Tabla1[[#This Row],[Costo Unitario]])*Tabla1[[#This Row],[Cantidad Ordenada]]</f>
        <v>18</v>
      </c>
      <c r="M130" s="20">
        <v>0.1</v>
      </c>
      <c r="N130" s="5">
        <f>Tabla1[[#This Row],[Total del Pedido]]*M130</f>
        <v>4.4000000000000004</v>
      </c>
      <c r="O130" s="5">
        <f>Tabla1[[#This Row],[Total del Pedido]]-(Tabla1[[#This Row],[Costo Total]]+N130)</f>
        <v>13.600000000000001</v>
      </c>
    </row>
    <row r="131" spans="1:15" x14ac:dyDescent="0.25">
      <c r="A131" s="1">
        <v>51</v>
      </c>
      <c r="B131" s="1">
        <v>12</v>
      </c>
      <c r="C131" s="1" t="s">
        <v>19</v>
      </c>
      <c r="D131" s="1" t="s">
        <v>40</v>
      </c>
      <c r="E131" s="2">
        <v>14</v>
      </c>
      <c r="F131" s="2">
        <v>23</v>
      </c>
      <c r="G131" s="1">
        <v>2</v>
      </c>
      <c r="H131" s="1">
        <v>33</v>
      </c>
      <c r="I131" s="7">
        <f>TIME(0,Tabla1[[#This Row],[Tiempo de Preparación]],0)</f>
        <v>2.2916666666666665E-2</v>
      </c>
      <c r="J131" s="16">
        <f>Tabla1[[#This Row],[Precio Unitario]]*Tabla1[[#This Row],[Cantidad Ordenada]]</f>
        <v>46</v>
      </c>
      <c r="K131" s="3">
        <f>Tabla1[[#This Row],[Costo Unitario]]*Tabla1[[#This Row],[Cantidad Ordenada]]</f>
        <v>28</v>
      </c>
      <c r="L131" s="3">
        <f>(Tabla1[[#This Row],[Precio Unitario]]-Tabla1[[#This Row],[Costo Unitario]])*Tabla1[[#This Row],[Cantidad Ordenada]]</f>
        <v>18</v>
      </c>
      <c r="M131" s="20">
        <v>0.1</v>
      </c>
      <c r="N131" s="5">
        <f>Tabla1[[#This Row],[Total del Pedido]]*M131</f>
        <v>4.6000000000000005</v>
      </c>
      <c r="O131" s="5">
        <f>Tabla1[[#This Row],[Total del Pedido]]-(Tabla1[[#This Row],[Costo Total]]+N131)</f>
        <v>13.399999999999999</v>
      </c>
    </row>
    <row r="132" spans="1:15" x14ac:dyDescent="0.25">
      <c r="A132" s="1">
        <v>51</v>
      </c>
      <c r="B132" s="1">
        <v>12</v>
      </c>
      <c r="C132" s="1" t="s">
        <v>11</v>
      </c>
      <c r="D132" s="1" t="s">
        <v>32</v>
      </c>
      <c r="E132" s="2">
        <v>20</v>
      </c>
      <c r="F132" s="2">
        <v>33</v>
      </c>
      <c r="G132" s="1">
        <v>3</v>
      </c>
      <c r="H132" s="1">
        <v>56</v>
      </c>
      <c r="I132" s="7">
        <f>TIME(0,Tabla1[[#This Row],[Tiempo de Preparación]],0)</f>
        <v>3.888888888888889E-2</v>
      </c>
      <c r="J132" s="16">
        <f>Tabla1[[#This Row],[Precio Unitario]]*Tabla1[[#This Row],[Cantidad Ordenada]]</f>
        <v>99</v>
      </c>
      <c r="K132" s="3">
        <f>Tabla1[[#This Row],[Costo Unitario]]*Tabla1[[#This Row],[Cantidad Ordenada]]</f>
        <v>60</v>
      </c>
      <c r="L132" s="3">
        <f>(Tabla1[[#This Row],[Precio Unitario]]-Tabla1[[#This Row],[Costo Unitario]])*Tabla1[[#This Row],[Cantidad Ordenada]]</f>
        <v>39</v>
      </c>
      <c r="M132" s="20">
        <v>0.1</v>
      </c>
      <c r="N132" s="5">
        <f>Tabla1[[#This Row],[Total del Pedido]]*M132</f>
        <v>9.9</v>
      </c>
      <c r="O132" s="5">
        <f>Tabla1[[#This Row],[Total del Pedido]]-(Tabla1[[#This Row],[Costo Total]]+N132)</f>
        <v>29.099999999999994</v>
      </c>
    </row>
    <row r="133" spans="1:15" x14ac:dyDescent="0.25">
      <c r="A133" s="1">
        <v>51</v>
      </c>
      <c r="B133" s="1">
        <v>12</v>
      </c>
      <c r="C133" s="1" t="s">
        <v>16</v>
      </c>
      <c r="D133" s="1" t="s">
        <v>37</v>
      </c>
      <c r="E133" s="2">
        <v>13</v>
      </c>
      <c r="F133" s="2">
        <v>22</v>
      </c>
      <c r="G133" s="1">
        <v>2</v>
      </c>
      <c r="H133" s="1">
        <v>53</v>
      </c>
      <c r="I133" s="7">
        <f>TIME(0,Tabla1[[#This Row],[Tiempo de Preparación]],0)</f>
        <v>3.6805555555555557E-2</v>
      </c>
      <c r="J133" s="16">
        <f>Tabla1[[#This Row],[Precio Unitario]]*Tabla1[[#This Row],[Cantidad Ordenada]]</f>
        <v>44</v>
      </c>
      <c r="K133" s="3">
        <f>Tabla1[[#This Row],[Costo Unitario]]*Tabla1[[#This Row],[Cantidad Ordenada]]</f>
        <v>26</v>
      </c>
      <c r="L133" s="3">
        <f>(Tabla1[[#This Row],[Precio Unitario]]-Tabla1[[#This Row],[Costo Unitario]])*Tabla1[[#This Row],[Cantidad Ordenada]]</f>
        <v>18</v>
      </c>
      <c r="M133" s="20">
        <v>0.1</v>
      </c>
      <c r="N133" s="5">
        <f>Tabla1[[#This Row],[Total del Pedido]]*M133</f>
        <v>4.4000000000000004</v>
      </c>
      <c r="O133" s="5">
        <f>Tabla1[[#This Row],[Total del Pedido]]-(Tabla1[[#This Row],[Costo Total]]+N133)</f>
        <v>13.600000000000001</v>
      </c>
    </row>
    <row r="134" spans="1:15" x14ac:dyDescent="0.25">
      <c r="A134" s="1">
        <v>51</v>
      </c>
      <c r="B134" s="1">
        <v>12</v>
      </c>
      <c r="C134" s="1" t="s">
        <v>21</v>
      </c>
      <c r="D134" s="1" t="s">
        <v>42</v>
      </c>
      <c r="E134" s="2">
        <v>10</v>
      </c>
      <c r="F134" s="2">
        <v>18</v>
      </c>
      <c r="G134" s="1">
        <v>2</v>
      </c>
      <c r="H134" s="1">
        <v>22</v>
      </c>
      <c r="I134" s="7">
        <f>TIME(0,Tabla1[[#This Row],[Tiempo de Preparación]],0)</f>
        <v>1.5277777777777777E-2</v>
      </c>
      <c r="J134" s="16">
        <f>Tabla1[[#This Row],[Precio Unitario]]*Tabla1[[#This Row],[Cantidad Ordenada]]</f>
        <v>36</v>
      </c>
      <c r="K134" s="3">
        <f>Tabla1[[#This Row],[Costo Unitario]]*Tabla1[[#This Row],[Cantidad Ordenada]]</f>
        <v>20</v>
      </c>
      <c r="L134" s="3">
        <f>(Tabla1[[#This Row],[Precio Unitario]]-Tabla1[[#This Row],[Costo Unitario]])*Tabla1[[#This Row],[Cantidad Ordenada]]</f>
        <v>16</v>
      </c>
      <c r="M134" s="20">
        <v>0.1</v>
      </c>
      <c r="N134" s="5">
        <f>Tabla1[[#This Row],[Total del Pedido]]*M134</f>
        <v>3.6</v>
      </c>
      <c r="O134" s="5">
        <f>Tabla1[[#This Row],[Total del Pedido]]-(Tabla1[[#This Row],[Costo Total]]+N134)</f>
        <v>12.399999999999999</v>
      </c>
    </row>
    <row r="135" spans="1:15" x14ac:dyDescent="0.25">
      <c r="A135" s="1">
        <v>52</v>
      </c>
      <c r="B135" s="1">
        <v>7</v>
      </c>
      <c r="C135" s="1" t="s">
        <v>11</v>
      </c>
      <c r="D135" s="1" t="s">
        <v>32</v>
      </c>
      <c r="E135" s="2">
        <v>20</v>
      </c>
      <c r="F135" s="2">
        <v>33</v>
      </c>
      <c r="G135" s="1">
        <v>3</v>
      </c>
      <c r="H135" s="1">
        <v>13</v>
      </c>
      <c r="I135" s="7">
        <f>TIME(0,Tabla1[[#This Row],[Tiempo de Preparación]],0)</f>
        <v>9.0277777777777769E-3</v>
      </c>
      <c r="J135" s="16">
        <f>Tabla1[[#This Row],[Precio Unitario]]*Tabla1[[#This Row],[Cantidad Ordenada]]</f>
        <v>99</v>
      </c>
      <c r="K135" s="3">
        <f>Tabla1[[#This Row],[Costo Unitario]]*Tabla1[[#This Row],[Cantidad Ordenada]]</f>
        <v>60</v>
      </c>
      <c r="L135" s="3">
        <f>(Tabla1[[#This Row],[Precio Unitario]]-Tabla1[[#This Row],[Costo Unitario]])*Tabla1[[#This Row],[Cantidad Ordenada]]</f>
        <v>39</v>
      </c>
      <c r="M135" s="20">
        <v>0.1</v>
      </c>
      <c r="N135" s="5">
        <f>Tabla1[[#This Row],[Total del Pedido]]*M135</f>
        <v>9.9</v>
      </c>
      <c r="O135" s="5">
        <f>Tabla1[[#This Row],[Total del Pedido]]-(Tabla1[[#This Row],[Costo Total]]+N135)</f>
        <v>29.099999999999994</v>
      </c>
    </row>
    <row r="136" spans="1:15" x14ac:dyDescent="0.25">
      <c r="A136" s="1">
        <v>52</v>
      </c>
      <c r="B136" s="1">
        <v>7</v>
      </c>
      <c r="C136" s="1" t="s">
        <v>6</v>
      </c>
      <c r="D136" s="1" t="s">
        <v>27</v>
      </c>
      <c r="E136" s="2">
        <v>19</v>
      </c>
      <c r="F136" s="2">
        <v>31</v>
      </c>
      <c r="G136" s="1">
        <v>2</v>
      </c>
      <c r="H136" s="1">
        <v>17</v>
      </c>
      <c r="I136" s="7">
        <f>TIME(0,Tabla1[[#This Row],[Tiempo de Preparación]],0)</f>
        <v>1.1805555555555555E-2</v>
      </c>
      <c r="J136" s="16">
        <f>Tabla1[[#This Row],[Precio Unitario]]*Tabla1[[#This Row],[Cantidad Ordenada]]</f>
        <v>62</v>
      </c>
      <c r="K136" s="3">
        <f>Tabla1[[#This Row],[Costo Unitario]]*Tabla1[[#This Row],[Cantidad Ordenada]]</f>
        <v>38</v>
      </c>
      <c r="L136" s="3">
        <f>(Tabla1[[#This Row],[Precio Unitario]]-Tabla1[[#This Row],[Costo Unitario]])*Tabla1[[#This Row],[Cantidad Ordenada]]</f>
        <v>24</v>
      </c>
      <c r="M136" s="20">
        <v>0.1</v>
      </c>
      <c r="N136" s="5">
        <f>Tabla1[[#This Row],[Total del Pedido]]*M136</f>
        <v>6.2</v>
      </c>
      <c r="O136" s="5">
        <f>Tabla1[[#This Row],[Total del Pedido]]-(Tabla1[[#This Row],[Costo Total]]+N136)</f>
        <v>17.799999999999997</v>
      </c>
    </row>
    <row r="137" spans="1:15" x14ac:dyDescent="0.25">
      <c r="A137" s="1">
        <v>52</v>
      </c>
      <c r="B137" s="1">
        <v>7</v>
      </c>
      <c r="C137" s="1" t="s">
        <v>17</v>
      </c>
      <c r="D137" s="1" t="s">
        <v>38</v>
      </c>
      <c r="E137" s="2">
        <v>20</v>
      </c>
      <c r="F137" s="2">
        <v>34</v>
      </c>
      <c r="G137" s="1">
        <v>3</v>
      </c>
      <c r="H137" s="1">
        <v>32</v>
      </c>
      <c r="I137" s="7">
        <f>TIME(0,Tabla1[[#This Row],[Tiempo de Preparación]],0)</f>
        <v>2.2222222222222223E-2</v>
      </c>
      <c r="J137" s="16">
        <f>Tabla1[[#This Row],[Precio Unitario]]*Tabla1[[#This Row],[Cantidad Ordenada]]</f>
        <v>102</v>
      </c>
      <c r="K137" s="3">
        <f>Tabla1[[#This Row],[Costo Unitario]]*Tabla1[[#This Row],[Cantidad Ordenada]]</f>
        <v>60</v>
      </c>
      <c r="L137" s="3">
        <f>(Tabla1[[#This Row],[Precio Unitario]]-Tabla1[[#This Row],[Costo Unitario]])*Tabla1[[#This Row],[Cantidad Ordenada]]</f>
        <v>42</v>
      </c>
      <c r="M137" s="20">
        <v>0.1</v>
      </c>
      <c r="N137" s="5">
        <f>Tabla1[[#This Row],[Total del Pedido]]*M137</f>
        <v>10.200000000000001</v>
      </c>
      <c r="O137" s="5">
        <f>Tabla1[[#This Row],[Total del Pedido]]-(Tabla1[[#This Row],[Costo Total]]+N137)</f>
        <v>31.799999999999997</v>
      </c>
    </row>
    <row r="138" spans="1:15" x14ac:dyDescent="0.25">
      <c r="A138" s="1">
        <v>53</v>
      </c>
      <c r="B138" s="1">
        <v>16</v>
      </c>
      <c r="C138" s="1" t="s">
        <v>19</v>
      </c>
      <c r="D138" s="1" t="s">
        <v>40</v>
      </c>
      <c r="E138" s="2">
        <v>14</v>
      </c>
      <c r="F138" s="2">
        <v>23</v>
      </c>
      <c r="G138" s="1">
        <v>3</v>
      </c>
      <c r="H138" s="1">
        <v>47</v>
      </c>
      <c r="I138" s="7">
        <f>TIME(0,Tabla1[[#This Row],[Tiempo de Preparación]],0)</f>
        <v>3.2638888888888891E-2</v>
      </c>
      <c r="J138" s="16">
        <f>Tabla1[[#This Row],[Precio Unitario]]*Tabla1[[#This Row],[Cantidad Ordenada]]</f>
        <v>69</v>
      </c>
      <c r="K138" s="3">
        <f>Tabla1[[#This Row],[Costo Unitario]]*Tabla1[[#This Row],[Cantidad Ordenada]]</f>
        <v>42</v>
      </c>
      <c r="L138" s="3">
        <f>(Tabla1[[#This Row],[Precio Unitario]]-Tabla1[[#This Row],[Costo Unitario]])*Tabla1[[#This Row],[Cantidad Ordenada]]</f>
        <v>27</v>
      </c>
      <c r="M138" s="20">
        <v>0.1</v>
      </c>
      <c r="N138" s="5">
        <f>Tabla1[[#This Row],[Total del Pedido]]*M138</f>
        <v>6.9</v>
      </c>
      <c r="O138" s="5">
        <f>Tabla1[[#This Row],[Total del Pedido]]-(Tabla1[[#This Row],[Costo Total]]+N138)</f>
        <v>20.100000000000001</v>
      </c>
    </row>
    <row r="139" spans="1:15" x14ac:dyDescent="0.25">
      <c r="A139" s="1">
        <v>53</v>
      </c>
      <c r="B139" s="1">
        <v>16</v>
      </c>
      <c r="C139" s="1" t="s">
        <v>5</v>
      </c>
      <c r="D139" s="1" t="s">
        <v>26</v>
      </c>
      <c r="E139" s="2">
        <v>18</v>
      </c>
      <c r="F139" s="2">
        <v>30</v>
      </c>
      <c r="G139" s="1">
        <v>3</v>
      </c>
      <c r="H139" s="1">
        <v>39</v>
      </c>
      <c r="I139" s="7">
        <f>TIME(0,Tabla1[[#This Row],[Tiempo de Preparación]],0)</f>
        <v>2.7083333333333334E-2</v>
      </c>
      <c r="J139" s="16">
        <f>Tabla1[[#This Row],[Precio Unitario]]*Tabla1[[#This Row],[Cantidad Ordenada]]</f>
        <v>90</v>
      </c>
      <c r="K139" s="3">
        <f>Tabla1[[#This Row],[Costo Unitario]]*Tabla1[[#This Row],[Cantidad Ordenada]]</f>
        <v>54</v>
      </c>
      <c r="L139" s="3">
        <f>(Tabla1[[#This Row],[Precio Unitario]]-Tabla1[[#This Row],[Costo Unitario]])*Tabla1[[#This Row],[Cantidad Ordenada]]</f>
        <v>36</v>
      </c>
      <c r="M139" s="20">
        <v>0.1</v>
      </c>
      <c r="N139" s="5">
        <f>Tabla1[[#This Row],[Total del Pedido]]*M139</f>
        <v>9</v>
      </c>
      <c r="O139" s="5">
        <f>Tabla1[[#This Row],[Total del Pedido]]-(Tabla1[[#This Row],[Costo Total]]+N139)</f>
        <v>27</v>
      </c>
    </row>
    <row r="140" spans="1:15" x14ac:dyDescent="0.25">
      <c r="A140" s="1">
        <v>53</v>
      </c>
      <c r="B140" s="1">
        <v>16</v>
      </c>
      <c r="C140" s="1" t="s">
        <v>9</v>
      </c>
      <c r="D140" s="1" t="s">
        <v>30</v>
      </c>
      <c r="E140" s="2">
        <v>22</v>
      </c>
      <c r="F140" s="2">
        <v>36</v>
      </c>
      <c r="G140" s="1">
        <v>3</v>
      </c>
      <c r="H140" s="1">
        <v>26</v>
      </c>
      <c r="I140" s="7">
        <f>TIME(0,Tabla1[[#This Row],[Tiempo de Preparación]],0)</f>
        <v>1.8055555555555554E-2</v>
      </c>
      <c r="J140" s="16">
        <f>Tabla1[[#This Row],[Precio Unitario]]*Tabla1[[#This Row],[Cantidad Ordenada]]</f>
        <v>108</v>
      </c>
      <c r="K140" s="3">
        <f>Tabla1[[#This Row],[Costo Unitario]]*Tabla1[[#This Row],[Cantidad Ordenada]]</f>
        <v>66</v>
      </c>
      <c r="L140" s="3">
        <f>(Tabla1[[#This Row],[Precio Unitario]]-Tabla1[[#This Row],[Costo Unitario]])*Tabla1[[#This Row],[Cantidad Ordenada]]</f>
        <v>42</v>
      </c>
      <c r="M140" s="20">
        <v>0.1</v>
      </c>
      <c r="N140" s="5">
        <f>Tabla1[[#This Row],[Total del Pedido]]*M140</f>
        <v>10.8</v>
      </c>
      <c r="O140" s="5">
        <f>Tabla1[[#This Row],[Total del Pedido]]-(Tabla1[[#This Row],[Costo Total]]+N140)</f>
        <v>31.200000000000003</v>
      </c>
    </row>
    <row r="141" spans="1:15" x14ac:dyDescent="0.25">
      <c r="A141" s="1">
        <v>54</v>
      </c>
      <c r="B141" s="1">
        <v>6</v>
      </c>
      <c r="C141" s="1" t="s">
        <v>14</v>
      </c>
      <c r="D141" s="1" t="s">
        <v>35</v>
      </c>
      <c r="E141" s="2">
        <v>21</v>
      </c>
      <c r="F141" s="2">
        <v>35</v>
      </c>
      <c r="G141" s="1">
        <v>3</v>
      </c>
      <c r="H141" s="1">
        <v>47</v>
      </c>
      <c r="I141" s="7">
        <f>TIME(0,Tabla1[[#This Row],[Tiempo de Preparación]],0)</f>
        <v>3.2638888888888891E-2</v>
      </c>
      <c r="J141" s="16">
        <f>Tabla1[[#This Row],[Precio Unitario]]*Tabla1[[#This Row],[Cantidad Ordenada]]</f>
        <v>105</v>
      </c>
      <c r="K141" s="3">
        <f>Tabla1[[#This Row],[Costo Unitario]]*Tabla1[[#This Row],[Cantidad Ordenada]]</f>
        <v>63</v>
      </c>
      <c r="L141" s="3">
        <f>(Tabla1[[#This Row],[Precio Unitario]]-Tabla1[[#This Row],[Costo Unitario]])*Tabla1[[#This Row],[Cantidad Ordenada]]</f>
        <v>42</v>
      </c>
      <c r="M141" s="20">
        <v>0.1</v>
      </c>
      <c r="N141" s="5">
        <f>Tabla1[[#This Row],[Total del Pedido]]*M141</f>
        <v>10.5</v>
      </c>
      <c r="O141" s="5">
        <f>Tabla1[[#This Row],[Total del Pedido]]-(Tabla1[[#This Row],[Costo Total]]+N141)</f>
        <v>31.5</v>
      </c>
    </row>
    <row r="142" spans="1:15" x14ac:dyDescent="0.25">
      <c r="A142" s="1">
        <v>54</v>
      </c>
      <c r="B142" s="1">
        <v>6</v>
      </c>
      <c r="C142" s="1" t="s">
        <v>6</v>
      </c>
      <c r="D142" s="1" t="s">
        <v>27</v>
      </c>
      <c r="E142" s="2">
        <v>19</v>
      </c>
      <c r="F142" s="2">
        <v>31</v>
      </c>
      <c r="G142" s="1">
        <v>1</v>
      </c>
      <c r="H142" s="1">
        <v>55</v>
      </c>
      <c r="I142" s="7">
        <f>TIME(0,Tabla1[[#This Row],[Tiempo de Preparación]],0)</f>
        <v>3.8194444444444448E-2</v>
      </c>
      <c r="J142" s="16">
        <f>Tabla1[[#This Row],[Precio Unitario]]*Tabla1[[#This Row],[Cantidad Ordenada]]</f>
        <v>31</v>
      </c>
      <c r="K142" s="3">
        <f>Tabla1[[#This Row],[Costo Unitario]]*Tabla1[[#This Row],[Cantidad Ordenada]]</f>
        <v>19</v>
      </c>
      <c r="L142" s="3">
        <f>(Tabla1[[#This Row],[Precio Unitario]]-Tabla1[[#This Row],[Costo Unitario]])*Tabla1[[#This Row],[Cantidad Ordenada]]</f>
        <v>12</v>
      </c>
      <c r="M142" s="20">
        <v>0.1</v>
      </c>
      <c r="N142" s="5">
        <f>Tabla1[[#This Row],[Total del Pedido]]*M142</f>
        <v>3.1</v>
      </c>
      <c r="O142" s="5">
        <f>Tabla1[[#This Row],[Total del Pedido]]-(Tabla1[[#This Row],[Costo Total]]+N142)</f>
        <v>8.8999999999999986</v>
      </c>
    </row>
    <row r="143" spans="1:15" x14ac:dyDescent="0.25">
      <c r="A143" s="1">
        <v>54</v>
      </c>
      <c r="B143" s="1">
        <v>6</v>
      </c>
      <c r="C143" s="1" t="s">
        <v>21</v>
      </c>
      <c r="D143" s="1" t="s">
        <v>42</v>
      </c>
      <c r="E143" s="2">
        <v>10</v>
      </c>
      <c r="F143" s="2">
        <v>18</v>
      </c>
      <c r="G143" s="1">
        <v>1</v>
      </c>
      <c r="H143" s="1">
        <v>55</v>
      </c>
      <c r="I143" s="7">
        <f>TIME(0,Tabla1[[#This Row],[Tiempo de Preparación]],0)</f>
        <v>3.8194444444444448E-2</v>
      </c>
      <c r="J143" s="16">
        <f>Tabla1[[#This Row],[Precio Unitario]]*Tabla1[[#This Row],[Cantidad Ordenada]]</f>
        <v>18</v>
      </c>
      <c r="K143" s="3">
        <f>Tabla1[[#This Row],[Costo Unitario]]*Tabla1[[#This Row],[Cantidad Ordenada]]</f>
        <v>10</v>
      </c>
      <c r="L143" s="3">
        <f>(Tabla1[[#This Row],[Precio Unitario]]-Tabla1[[#This Row],[Costo Unitario]])*Tabla1[[#This Row],[Cantidad Ordenada]]</f>
        <v>8</v>
      </c>
      <c r="M143" s="20">
        <v>0.1</v>
      </c>
      <c r="N143" s="5">
        <f>Tabla1[[#This Row],[Total del Pedido]]*M143</f>
        <v>1.8</v>
      </c>
      <c r="O143" s="5">
        <f>Tabla1[[#This Row],[Total del Pedido]]-(Tabla1[[#This Row],[Costo Total]]+N143)</f>
        <v>6.1999999999999993</v>
      </c>
    </row>
    <row r="144" spans="1:15" x14ac:dyDescent="0.25">
      <c r="A144" s="1">
        <v>54</v>
      </c>
      <c r="B144" s="1">
        <v>6</v>
      </c>
      <c r="C144" s="1" t="s">
        <v>11</v>
      </c>
      <c r="D144" s="1" t="s">
        <v>32</v>
      </c>
      <c r="E144" s="2">
        <v>20</v>
      </c>
      <c r="F144" s="2">
        <v>33</v>
      </c>
      <c r="G144" s="1">
        <v>1</v>
      </c>
      <c r="H144" s="1">
        <v>46</v>
      </c>
      <c r="I144" s="7">
        <f>TIME(0,Tabla1[[#This Row],[Tiempo de Preparación]],0)</f>
        <v>3.1944444444444442E-2</v>
      </c>
      <c r="J144" s="16">
        <f>Tabla1[[#This Row],[Precio Unitario]]*Tabla1[[#This Row],[Cantidad Ordenada]]</f>
        <v>33</v>
      </c>
      <c r="K144" s="3">
        <f>Tabla1[[#This Row],[Costo Unitario]]*Tabla1[[#This Row],[Cantidad Ordenada]]</f>
        <v>20</v>
      </c>
      <c r="L144" s="3">
        <f>(Tabla1[[#This Row],[Precio Unitario]]-Tabla1[[#This Row],[Costo Unitario]])*Tabla1[[#This Row],[Cantidad Ordenada]]</f>
        <v>13</v>
      </c>
      <c r="M144" s="20">
        <v>0.1</v>
      </c>
      <c r="N144" s="5">
        <f>Tabla1[[#This Row],[Total del Pedido]]*M144</f>
        <v>3.3000000000000003</v>
      </c>
      <c r="O144" s="5">
        <f>Tabla1[[#This Row],[Total del Pedido]]-(Tabla1[[#This Row],[Costo Total]]+N144)</f>
        <v>9.6999999999999993</v>
      </c>
    </row>
    <row r="145" spans="1:15" x14ac:dyDescent="0.25">
      <c r="A145" s="1">
        <v>55</v>
      </c>
      <c r="B145" s="1">
        <v>20</v>
      </c>
      <c r="C145" s="1" t="s">
        <v>11</v>
      </c>
      <c r="D145" s="1" t="s">
        <v>32</v>
      </c>
      <c r="E145" s="2">
        <v>20</v>
      </c>
      <c r="F145" s="2">
        <v>33</v>
      </c>
      <c r="G145" s="1">
        <v>3</v>
      </c>
      <c r="H145" s="1">
        <v>27</v>
      </c>
      <c r="I145" s="7">
        <f>TIME(0,Tabla1[[#This Row],[Tiempo de Preparación]],0)</f>
        <v>1.8749999999999999E-2</v>
      </c>
      <c r="J145" s="16">
        <f>Tabla1[[#This Row],[Precio Unitario]]*Tabla1[[#This Row],[Cantidad Ordenada]]</f>
        <v>99</v>
      </c>
      <c r="K145" s="3">
        <f>Tabla1[[#This Row],[Costo Unitario]]*Tabla1[[#This Row],[Cantidad Ordenada]]</f>
        <v>60</v>
      </c>
      <c r="L145" s="3">
        <f>(Tabla1[[#This Row],[Precio Unitario]]-Tabla1[[#This Row],[Costo Unitario]])*Tabla1[[#This Row],[Cantidad Ordenada]]</f>
        <v>39</v>
      </c>
      <c r="M145" s="20">
        <v>0.1</v>
      </c>
      <c r="N145" s="5">
        <f>Tabla1[[#This Row],[Total del Pedido]]*M145</f>
        <v>9.9</v>
      </c>
      <c r="O145" s="5">
        <f>Tabla1[[#This Row],[Total del Pedido]]-(Tabla1[[#This Row],[Costo Total]]+N145)</f>
        <v>29.099999999999994</v>
      </c>
    </row>
    <row r="146" spans="1:15" x14ac:dyDescent="0.25">
      <c r="A146" s="1">
        <v>55</v>
      </c>
      <c r="B146" s="1">
        <v>20</v>
      </c>
      <c r="C146" s="1" t="s">
        <v>4</v>
      </c>
      <c r="D146" s="1" t="s">
        <v>25</v>
      </c>
      <c r="E146" s="2">
        <v>14</v>
      </c>
      <c r="F146" s="2">
        <v>24</v>
      </c>
      <c r="G146" s="1">
        <v>1</v>
      </c>
      <c r="H146" s="1">
        <v>5</v>
      </c>
      <c r="I146" s="7">
        <f>TIME(0,Tabla1[[#This Row],[Tiempo de Preparación]],0)</f>
        <v>3.472222222222222E-3</v>
      </c>
      <c r="J146" s="16">
        <f>Tabla1[[#This Row],[Precio Unitario]]*Tabla1[[#This Row],[Cantidad Ordenada]]</f>
        <v>24</v>
      </c>
      <c r="K146" s="3">
        <f>Tabla1[[#This Row],[Costo Unitario]]*Tabla1[[#This Row],[Cantidad Ordenada]]</f>
        <v>14</v>
      </c>
      <c r="L146" s="3">
        <f>(Tabla1[[#This Row],[Precio Unitario]]-Tabla1[[#This Row],[Costo Unitario]])*Tabla1[[#This Row],[Cantidad Ordenada]]</f>
        <v>10</v>
      </c>
      <c r="M146" s="20">
        <v>0.1</v>
      </c>
      <c r="N146" s="5">
        <f>Tabla1[[#This Row],[Total del Pedido]]*M146</f>
        <v>2.4000000000000004</v>
      </c>
      <c r="O146" s="5">
        <f>Tabla1[[#This Row],[Total del Pedido]]-(Tabla1[[#This Row],[Costo Total]]+N146)</f>
        <v>7.6000000000000014</v>
      </c>
    </row>
    <row r="147" spans="1:15" x14ac:dyDescent="0.25">
      <c r="A147" s="1">
        <v>55</v>
      </c>
      <c r="B147" s="1">
        <v>20</v>
      </c>
      <c r="C147" s="1" t="s">
        <v>9</v>
      </c>
      <c r="D147" s="1" t="s">
        <v>30</v>
      </c>
      <c r="E147" s="2">
        <v>22</v>
      </c>
      <c r="F147" s="2">
        <v>36</v>
      </c>
      <c r="G147" s="1">
        <v>1</v>
      </c>
      <c r="H147" s="1">
        <v>51</v>
      </c>
      <c r="I147" s="7">
        <f>TIME(0,Tabla1[[#This Row],[Tiempo de Preparación]],0)</f>
        <v>3.5416666666666666E-2</v>
      </c>
      <c r="J147" s="16">
        <f>Tabla1[[#This Row],[Precio Unitario]]*Tabla1[[#This Row],[Cantidad Ordenada]]</f>
        <v>36</v>
      </c>
      <c r="K147" s="3">
        <f>Tabla1[[#This Row],[Costo Unitario]]*Tabla1[[#This Row],[Cantidad Ordenada]]</f>
        <v>22</v>
      </c>
      <c r="L147" s="3">
        <f>(Tabla1[[#This Row],[Precio Unitario]]-Tabla1[[#This Row],[Costo Unitario]])*Tabla1[[#This Row],[Cantidad Ordenada]]</f>
        <v>14</v>
      </c>
      <c r="M147" s="20">
        <v>0.1</v>
      </c>
      <c r="N147" s="5">
        <f>Tabla1[[#This Row],[Total del Pedido]]*M147</f>
        <v>3.6</v>
      </c>
      <c r="O147" s="5">
        <f>Tabla1[[#This Row],[Total del Pedido]]-(Tabla1[[#This Row],[Costo Total]]+N147)</f>
        <v>10.399999999999999</v>
      </c>
    </row>
    <row r="148" spans="1:15" x14ac:dyDescent="0.25">
      <c r="A148" s="1">
        <v>55</v>
      </c>
      <c r="B148" s="1">
        <v>20</v>
      </c>
      <c r="C148" s="1" t="s">
        <v>15</v>
      </c>
      <c r="D148" s="1" t="s">
        <v>36</v>
      </c>
      <c r="E148" s="2">
        <v>19</v>
      </c>
      <c r="F148" s="2">
        <v>32</v>
      </c>
      <c r="G148" s="1">
        <v>3</v>
      </c>
      <c r="H148" s="1">
        <v>13</v>
      </c>
      <c r="I148" s="7">
        <f>TIME(0,Tabla1[[#This Row],[Tiempo de Preparación]],0)</f>
        <v>9.0277777777777769E-3</v>
      </c>
      <c r="J148" s="16">
        <f>Tabla1[[#This Row],[Precio Unitario]]*Tabla1[[#This Row],[Cantidad Ordenada]]</f>
        <v>96</v>
      </c>
      <c r="K148" s="3">
        <f>Tabla1[[#This Row],[Costo Unitario]]*Tabla1[[#This Row],[Cantidad Ordenada]]</f>
        <v>57</v>
      </c>
      <c r="L148" s="3">
        <f>(Tabla1[[#This Row],[Precio Unitario]]-Tabla1[[#This Row],[Costo Unitario]])*Tabla1[[#This Row],[Cantidad Ordenada]]</f>
        <v>39</v>
      </c>
      <c r="M148" s="20">
        <v>0.1</v>
      </c>
      <c r="N148" s="5">
        <f>Tabla1[[#This Row],[Total del Pedido]]*M148</f>
        <v>9.6000000000000014</v>
      </c>
      <c r="O148" s="5">
        <f>Tabla1[[#This Row],[Total del Pedido]]-(Tabla1[[#This Row],[Costo Total]]+N148)</f>
        <v>29.400000000000006</v>
      </c>
    </row>
    <row r="149" spans="1:15" x14ac:dyDescent="0.25">
      <c r="A149" s="1">
        <v>56</v>
      </c>
      <c r="B149" s="1">
        <v>1</v>
      </c>
      <c r="C149" s="1" t="s">
        <v>10</v>
      </c>
      <c r="D149" s="1" t="s">
        <v>31</v>
      </c>
      <c r="E149" s="2">
        <v>17</v>
      </c>
      <c r="F149" s="2">
        <v>29</v>
      </c>
      <c r="G149" s="1">
        <v>1</v>
      </c>
      <c r="H149" s="1">
        <v>38</v>
      </c>
      <c r="I149" s="7">
        <f>TIME(0,Tabla1[[#This Row],[Tiempo de Preparación]],0)</f>
        <v>2.6388888888888889E-2</v>
      </c>
      <c r="J149" s="16">
        <f>Tabla1[[#This Row],[Precio Unitario]]*Tabla1[[#This Row],[Cantidad Ordenada]]</f>
        <v>29</v>
      </c>
      <c r="K149" s="3">
        <f>Tabla1[[#This Row],[Costo Unitario]]*Tabla1[[#This Row],[Cantidad Ordenada]]</f>
        <v>17</v>
      </c>
      <c r="L149" s="3">
        <f>(Tabla1[[#This Row],[Precio Unitario]]-Tabla1[[#This Row],[Costo Unitario]])*Tabla1[[#This Row],[Cantidad Ordenada]]</f>
        <v>12</v>
      </c>
      <c r="M149" s="20">
        <v>0.1</v>
      </c>
      <c r="N149" s="5">
        <f>Tabla1[[#This Row],[Total del Pedido]]*M149</f>
        <v>2.9000000000000004</v>
      </c>
      <c r="O149" s="5">
        <f>Tabla1[[#This Row],[Total del Pedido]]-(Tabla1[[#This Row],[Costo Total]]+N149)</f>
        <v>9.1000000000000014</v>
      </c>
    </row>
    <row r="150" spans="1:15" x14ac:dyDescent="0.25">
      <c r="A150" s="1">
        <v>56</v>
      </c>
      <c r="B150" s="1">
        <v>1</v>
      </c>
      <c r="C150" s="1" t="s">
        <v>13</v>
      </c>
      <c r="D150" s="1" t="s">
        <v>34</v>
      </c>
      <c r="E150" s="2">
        <v>11</v>
      </c>
      <c r="F150" s="2">
        <v>19</v>
      </c>
      <c r="G150" s="1">
        <v>1</v>
      </c>
      <c r="H150" s="1">
        <v>40</v>
      </c>
      <c r="I150" s="7">
        <f>TIME(0,Tabla1[[#This Row],[Tiempo de Preparación]],0)</f>
        <v>2.7777777777777776E-2</v>
      </c>
      <c r="J150" s="16">
        <f>Tabla1[[#This Row],[Precio Unitario]]*Tabla1[[#This Row],[Cantidad Ordenada]]</f>
        <v>19</v>
      </c>
      <c r="K150" s="3">
        <f>Tabla1[[#This Row],[Costo Unitario]]*Tabla1[[#This Row],[Cantidad Ordenada]]</f>
        <v>11</v>
      </c>
      <c r="L150" s="3">
        <f>(Tabla1[[#This Row],[Precio Unitario]]-Tabla1[[#This Row],[Costo Unitario]])*Tabla1[[#This Row],[Cantidad Ordenada]]</f>
        <v>8</v>
      </c>
      <c r="M150" s="20">
        <v>0.1</v>
      </c>
      <c r="N150" s="5">
        <f>Tabla1[[#This Row],[Total del Pedido]]*M150</f>
        <v>1.9000000000000001</v>
      </c>
      <c r="O150" s="5">
        <f>Tabla1[[#This Row],[Total del Pedido]]-(Tabla1[[#This Row],[Costo Total]]+N150)</f>
        <v>6.1</v>
      </c>
    </row>
    <row r="151" spans="1:15" x14ac:dyDescent="0.25">
      <c r="A151" s="1">
        <v>57</v>
      </c>
      <c r="B151" s="1">
        <v>18</v>
      </c>
      <c r="C151" s="1" t="s">
        <v>14</v>
      </c>
      <c r="D151" s="1" t="s">
        <v>35</v>
      </c>
      <c r="E151" s="2">
        <v>21</v>
      </c>
      <c r="F151" s="2">
        <v>35</v>
      </c>
      <c r="G151" s="1">
        <v>1</v>
      </c>
      <c r="H151" s="1">
        <v>21</v>
      </c>
      <c r="I151" s="7">
        <f>TIME(0,Tabla1[[#This Row],[Tiempo de Preparación]],0)</f>
        <v>1.4583333333333334E-2</v>
      </c>
      <c r="J151" s="16">
        <f>Tabla1[[#This Row],[Precio Unitario]]*Tabla1[[#This Row],[Cantidad Ordenada]]</f>
        <v>35</v>
      </c>
      <c r="K151" s="3">
        <f>Tabla1[[#This Row],[Costo Unitario]]*Tabla1[[#This Row],[Cantidad Ordenada]]</f>
        <v>21</v>
      </c>
      <c r="L151" s="3">
        <f>(Tabla1[[#This Row],[Precio Unitario]]-Tabla1[[#This Row],[Costo Unitario]])*Tabla1[[#This Row],[Cantidad Ordenada]]</f>
        <v>14</v>
      </c>
      <c r="M151" s="20">
        <v>0.1</v>
      </c>
      <c r="N151" s="5">
        <f>Tabla1[[#This Row],[Total del Pedido]]*M151</f>
        <v>3.5</v>
      </c>
      <c r="O151" s="5">
        <f>Tabla1[[#This Row],[Total del Pedido]]-(Tabla1[[#This Row],[Costo Total]]+N151)</f>
        <v>10.5</v>
      </c>
    </row>
    <row r="152" spans="1:15" x14ac:dyDescent="0.25">
      <c r="A152" s="1">
        <v>57</v>
      </c>
      <c r="B152" s="1">
        <v>18</v>
      </c>
      <c r="C152" s="1" t="s">
        <v>8</v>
      </c>
      <c r="D152" s="1" t="s">
        <v>29</v>
      </c>
      <c r="E152" s="2">
        <v>25</v>
      </c>
      <c r="F152" s="2">
        <v>40</v>
      </c>
      <c r="G152" s="1">
        <v>1</v>
      </c>
      <c r="H152" s="1">
        <v>30</v>
      </c>
      <c r="I152" s="7">
        <f>TIME(0,Tabla1[[#This Row],[Tiempo de Preparación]],0)</f>
        <v>2.0833333333333332E-2</v>
      </c>
      <c r="J152" s="16">
        <f>Tabla1[[#This Row],[Precio Unitario]]*Tabla1[[#This Row],[Cantidad Ordenada]]</f>
        <v>40</v>
      </c>
      <c r="K152" s="3">
        <f>Tabla1[[#This Row],[Costo Unitario]]*Tabla1[[#This Row],[Cantidad Ordenada]]</f>
        <v>25</v>
      </c>
      <c r="L152" s="3">
        <f>(Tabla1[[#This Row],[Precio Unitario]]-Tabla1[[#This Row],[Costo Unitario]])*Tabla1[[#This Row],[Cantidad Ordenada]]</f>
        <v>15</v>
      </c>
      <c r="M152" s="20">
        <v>0.1</v>
      </c>
      <c r="N152" s="5">
        <f>Tabla1[[#This Row],[Total del Pedido]]*M152</f>
        <v>4</v>
      </c>
      <c r="O152" s="5">
        <f>Tabla1[[#This Row],[Total del Pedido]]-(Tabla1[[#This Row],[Costo Total]]+N152)</f>
        <v>11</v>
      </c>
    </row>
    <row r="153" spans="1:15" x14ac:dyDescent="0.25">
      <c r="A153" s="1">
        <v>57</v>
      </c>
      <c r="B153" s="1">
        <v>18</v>
      </c>
      <c r="C153" s="1" t="s">
        <v>16</v>
      </c>
      <c r="D153" s="1" t="s">
        <v>37</v>
      </c>
      <c r="E153" s="2">
        <v>13</v>
      </c>
      <c r="F153" s="2">
        <v>22</v>
      </c>
      <c r="G153" s="1">
        <v>1</v>
      </c>
      <c r="H153" s="1">
        <v>10</v>
      </c>
      <c r="I153" s="7">
        <f>TIME(0,Tabla1[[#This Row],[Tiempo de Preparación]],0)</f>
        <v>6.9444444444444441E-3</v>
      </c>
      <c r="J153" s="16">
        <f>Tabla1[[#This Row],[Precio Unitario]]*Tabla1[[#This Row],[Cantidad Ordenada]]</f>
        <v>22</v>
      </c>
      <c r="K153" s="3">
        <f>Tabla1[[#This Row],[Costo Unitario]]*Tabla1[[#This Row],[Cantidad Ordenada]]</f>
        <v>13</v>
      </c>
      <c r="L153" s="3">
        <f>(Tabla1[[#This Row],[Precio Unitario]]-Tabla1[[#This Row],[Costo Unitario]])*Tabla1[[#This Row],[Cantidad Ordenada]]</f>
        <v>9</v>
      </c>
      <c r="M153" s="20">
        <v>0.1</v>
      </c>
      <c r="N153" s="5">
        <f>Tabla1[[#This Row],[Total del Pedido]]*M153</f>
        <v>2.2000000000000002</v>
      </c>
      <c r="O153" s="5">
        <f>Tabla1[[#This Row],[Total del Pedido]]-(Tabla1[[#This Row],[Costo Total]]+N153)</f>
        <v>6.8000000000000007</v>
      </c>
    </row>
    <row r="154" spans="1:15" x14ac:dyDescent="0.25">
      <c r="A154" s="1">
        <v>57</v>
      </c>
      <c r="B154" s="1">
        <v>18</v>
      </c>
      <c r="C154" s="1" t="s">
        <v>9</v>
      </c>
      <c r="D154" s="1" t="s">
        <v>30</v>
      </c>
      <c r="E154" s="2">
        <v>22</v>
      </c>
      <c r="F154" s="2">
        <v>36</v>
      </c>
      <c r="G154" s="1">
        <v>2</v>
      </c>
      <c r="H154" s="1">
        <v>7</v>
      </c>
      <c r="I154" s="7">
        <f>TIME(0,Tabla1[[#This Row],[Tiempo de Preparación]],0)</f>
        <v>4.8611111111111112E-3</v>
      </c>
      <c r="J154" s="16">
        <f>Tabla1[[#This Row],[Precio Unitario]]*Tabla1[[#This Row],[Cantidad Ordenada]]</f>
        <v>72</v>
      </c>
      <c r="K154" s="3">
        <f>Tabla1[[#This Row],[Costo Unitario]]*Tabla1[[#This Row],[Cantidad Ordenada]]</f>
        <v>44</v>
      </c>
      <c r="L154" s="3">
        <f>(Tabla1[[#This Row],[Precio Unitario]]-Tabla1[[#This Row],[Costo Unitario]])*Tabla1[[#This Row],[Cantidad Ordenada]]</f>
        <v>28</v>
      </c>
      <c r="M154" s="20">
        <v>0.1</v>
      </c>
      <c r="N154" s="5">
        <f>Tabla1[[#This Row],[Total del Pedido]]*M154</f>
        <v>7.2</v>
      </c>
      <c r="O154" s="5">
        <f>Tabla1[[#This Row],[Total del Pedido]]-(Tabla1[[#This Row],[Costo Total]]+N154)</f>
        <v>20.799999999999997</v>
      </c>
    </row>
    <row r="155" spans="1:15" x14ac:dyDescent="0.25">
      <c r="A155" s="1">
        <v>58</v>
      </c>
      <c r="B155" s="1">
        <v>8</v>
      </c>
      <c r="C155" s="1" t="s">
        <v>16</v>
      </c>
      <c r="D155" s="1" t="s">
        <v>37</v>
      </c>
      <c r="E155" s="2">
        <v>13</v>
      </c>
      <c r="F155" s="2">
        <v>22</v>
      </c>
      <c r="G155" s="1">
        <v>1</v>
      </c>
      <c r="H155" s="1">
        <v>17</v>
      </c>
      <c r="I155" s="7">
        <f>TIME(0,Tabla1[[#This Row],[Tiempo de Preparación]],0)</f>
        <v>1.1805555555555555E-2</v>
      </c>
      <c r="J155" s="16">
        <f>Tabla1[[#This Row],[Precio Unitario]]*Tabla1[[#This Row],[Cantidad Ordenada]]</f>
        <v>22</v>
      </c>
      <c r="K155" s="3">
        <f>Tabla1[[#This Row],[Costo Unitario]]*Tabla1[[#This Row],[Cantidad Ordenada]]</f>
        <v>13</v>
      </c>
      <c r="L155" s="3">
        <f>(Tabla1[[#This Row],[Precio Unitario]]-Tabla1[[#This Row],[Costo Unitario]])*Tabla1[[#This Row],[Cantidad Ordenada]]</f>
        <v>9</v>
      </c>
      <c r="M155" s="20">
        <v>0.1</v>
      </c>
      <c r="N155" s="5">
        <f>Tabla1[[#This Row],[Total del Pedido]]*M155</f>
        <v>2.2000000000000002</v>
      </c>
      <c r="O155" s="5">
        <f>Tabla1[[#This Row],[Total del Pedido]]-(Tabla1[[#This Row],[Costo Total]]+N155)</f>
        <v>6.8000000000000007</v>
      </c>
    </row>
    <row r="156" spans="1:15" x14ac:dyDescent="0.25">
      <c r="A156" s="1">
        <v>58</v>
      </c>
      <c r="B156" s="1">
        <v>8</v>
      </c>
      <c r="C156" s="1" t="s">
        <v>18</v>
      </c>
      <c r="D156" s="1" t="s">
        <v>39</v>
      </c>
      <c r="E156" s="2">
        <v>12</v>
      </c>
      <c r="F156" s="2">
        <v>20</v>
      </c>
      <c r="G156" s="1">
        <v>3</v>
      </c>
      <c r="H156" s="1">
        <v>56</v>
      </c>
      <c r="I156" s="7">
        <f>TIME(0,Tabla1[[#This Row],[Tiempo de Preparación]],0)</f>
        <v>3.888888888888889E-2</v>
      </c>
      <c r="J156" s="16">
        <f>Tabla1[[#This Row],[Precio Unitario]]*Tabla1[[#This Row],[Cantidad Ordenada]]</f>
        <v>60</v>
      </c>
      <c r="K156" s="3">
        <f>Tabla1[[#This Row],[Costo Unitario]]*Tabla1[[#This Row],[Cantidad Ordenada]]</f>
        <v>36</v>
      </c>
      <c r="L156" s="3">
        <f>(Tabla1[[#This Row],[Precio Unitario]]-Tabla1[[#This Row],[Costo Unitario]])*Tabla1[[#This Row],[Cantidad Ordenada]]</f>
        <v>24</v>
      </c>
      <c r="M156" s="20">
        <v>0.1</v>
      </c>
      <c r="N156" s="5">
        <f>Tabla1[[#This Row],[Total del Pedido]]*M156</f>
        <v>6</v>
      </c>
      <c r="O156" s="5">
        <f>Tabla1[[#This Row],[Total del Pedido]]-(Tabla1[[#This Row],[Costo Total]]+N156)</f>
        <v>18</v>
      </c>
    </row>
    <row r="157" spans="1:15" x14ac:dyDescent="0.25">
      <c r="A157" s="1">
        <v>59</v>
      </c>
      <c r="B157" s="1">
        <v>8</v>
      </c>
      <c r="C157" s="1" t="s">
        <v>13</v>
      </c>
      <c r="D157" s="1" t="s">
        <v>34</v>
      </c>
      <c r="E157" s="2">
        <v>11</v>
      </c>
      <c r="F157" s="2">
        <v>19</v>
      </c>
      <c r="G157" s="1">
        <v>2</v>
      </c>
      <c r="H157" s="1">
        <v>13</v>
      </c>
      <c r="I157" s="7">
        <f>TIME(0,Tabla1[[#This Row],[Tiempo de Preparación]],0)</f>
        <v>9.0277777777777769E-3</v>
      </c>
      <c r="J157" s="16">
        <f>Tabla1[[#This Row],[Precio Unitario]]*Tabla1[[#This Row],[Cantidad Ordenada]]</f>
        <v>38</v>
      </c>
      <c r="K157" s="3">
        <f>Tabla1[[#This Row],[Costo Unitario]]*Tabla1[[#This Row],[Cantidad Ordenada]]</f>
        <v>22</v>
      </c>
      <c r="L157" s="3">
        <f>(Tabla1[[#This Row],[Precio Unitario]]-Tabla1[[#This Row],[Costo Unitario]])*Tabla1[[#This Row],[Cantidad Ordenada]]</f>
        <v>16</v>
      </c>
      <c r="M157" s="20">
        <v>0.1</v>
      </c>
      <c r="N157" s="5">
        <f>Tabla1[[#This Row],[Total del Pedido]]*M157</f>
        <v>3.8000000000000003</v>
      </c>
      <c r="O157" s="5">
        <f>Tabla1[[#This Row],[Total del Pedido]]-(Tabla1[[#This Row],[Costo Total]]+N157)</f>
        <v>12.2</v>
      </c>
    </row>
    <row r="158" spans="1:15" x14ac:dyDescent="0.25">
      <c r="A158" s="1">
        <v>59</v>
      </c>
      <c r="B158" s="1">
        <v>8</v>
      </c>
      <c r="C158" s="1" t="s">
        <v>19</v>
      </c>
      <c r="D158" s="1" t="s">
        <v>40</v>
      </c>
      <c r="E158" s="2">
        <v>14</v>
      </c>
      <c r="F158" s="2">
        <v>23</v>
      </c>
      <c r="G158" s="1">
        <v>2</v>
      </c>
      <c r="H158" s="1">
        <v>9</v>
      </c>
      <c r="I158" s="7">
        <f>TIME(0,Tabla1[[#This Row],[Tiempo de Preparación]],0)</f>
        <v>6.2500000000000003E-3</v>
      </c>
      <c r="J158" s="16">
        <f>Tabla1[[#This Row],[Precio Unitario]]*Tabla1[[#This Row],[Cantidad Ordenada]]</f>
        <v>46</v>
      </c>
      <c r="K158" s="3">
        <f>Tabla1[[#This Row],[Costo Unitario]]*Tabla1[[#This Row],[Cantidad Ordenada]]</f>
        <v>28</v>
      </c>
      <c r="L158" s="3">
        <f>(Tabla1[[#This Row],[Precio Unitario]]-Tabla1[[#This Row],[Costo Unitario]])*Tabla1[[#This Row],[Cantidad Ordenada]]</f>
        <v>18</v>
      </c>
      <c r="M158" s="20">
        <v>0.1</v>
      </c>
      <c r="N158" s="5">
        <f>Tabla1[[#This Row],[Total del Pedido]]*M158</f>
        <v>4.6000000000000005</v>
      </c>
      <c r="O158" s="5">
        <f>Tabla1[[#This Row],[Total del Pedido]]-(Tabla1[[#This Row],[Costo Total]]+N158)</f>
        <v>13.399999999999999</v>
      </c>
    </row>
    <row r="159" spans="1:15" x14ac:dyDescent="0.25">
      <c r="A159" s="1">
        <v>59</v>
      </c>
      <c r="B159" s="1">
        <v>8</v>
      </c>
      <c r="C159" s="1" t="s">
        <v>21</v>
      </c>
      <c r="D159" s="1" t="s">
        <v>42</v>
      </c>
      <c r="E159" s="2">
        <v>10</v>
      </c>
      <c r="F159" s="2">
        <v>18</v>
      </c>
      <c r="G159" s="1">
        <v>2</v>
      </c>
      <c r="H159" s="1">
        <v>13</v>
      </c>
      <c r="I159" s="7">
        <f>TIME(0,Tabla1[[#This Row],[Tiempo de Preparación]],0)</f>
        <v>9.0277777777777769E-3</v>
      </c>
      <c r="J159" s="16">
        <f>Tabla1[[#This Row],[Precio Unitario]]*Tabla1[[#This Row],[Cantidad Ordenada]]</f>
        <v>36</v>
      </c>
      <c r="K159" s="3">
        <f>Tabla1[[#This Row],[Costo Unitario]]*Tabla1[[#This Row],[Cantidad Ordenada]]</f>
        <v>20</v>
      </c>
      <c r="L159" s="3">
        <f>(Tabla1[[#This Row],[Precio Unitario]]-Tabla1[[#This Row],[Costo Unitario]])*Tabla1[[#This Row],[Cantidad Ordenada]]</f>
        <v>16</v>
      </c>
      <c r="M159" s="20">
        <v>0.1</v>
      </c>
      <c r="N159" s="5">
        <f>Tabla1[[#This Row],[Total del Pedido]]*M159</f>
        <v>3.6</v>
      </c>
      <c r="O159" s="5">
        <f>Tabla1[[#This Row],[Total del Pedido]]-(Tabla1[[#This Row],[Costo Total]]+N159)</f>
        <v>12.399999999999999</v>
      </c>
    </row>
    <row r="160" spans="1:15" x14ac:dyDescent="0.25">
      <c r="A160" s="1">
        <v>59</v>
      </c>
      <c r="B160" s="1">
        <v>8</v>
      </c>
      <c r="C160" s="1" t="s">
        <v>8</v>
      </c>
      <c r="D160" s="1" t="s">
        <v>29</v>
      </c>
      <c r="E160" s="2">
        <v>25</v>
      </c>
      <c r="F160" s="2">
        <v>40</v>
      </c>
      <c r="G160" s="1">
        <v>1</v>
      </c>
      <c r="H160" s="1">
        <v>13</v>
      </c>
      <c r="I160" s="7">
        <f>TIME(0,Tabla1[[#This Row],[Tiempo de Preparación]],0)</f>
        <v>9.0277777777777769E-3</v>
      </c>
      <c r="J160" s="16">
        <f>Tabla1[[#This Row],[Precio Unitario]]*Tabla1[[#This Row],[Cantidad Ordenada]]</f>
        <v>40</v>
      </c>
      <c r="K160" s="3">
        <f>Tabla1[[#This Row],[Costo Unitario]]*Tabla1[[#This Row],[Cantidad Ordenada]]</f>
        <v>25</v>
      </c>
      <c r="L160" s="3">
        <f>(Tabla1[[#This Row],[Precio Unitario]]-Tabla1[[#This Row],[Costo Unitario]])*Tabla1[[#This Row],[Cantidad Ordenada]]</f>
        <v>15</v>
      </c>
      <c r="M160" s="20">
        <v>0.1</v>
      </c>
      <c r="N160" s="5">
        <f>Tabla1[[#This Row],[Total del Pedido]]*M160</f>
        <v>4</v>
      </c>
      <c r="O160" s="5">
        <f>Tabla1[[#This Row],[Total del Pedido]]-(Tabla1[[#This Row],[Costo Total]]+N160)</f>
        <v>11</v>
      </c>
    </row>
    <row r="161" spans="1:15" x14ac:dyDescent="0.25">
      <c r="A161" s="1">
        <v>60</v>
      </c>
      <c r="B161" s="1">
        <v>6</v>
      </c>
      <c r="C161" s="1" t="s">
        <v>21</v>
      </c>
      <c r="D161" s="1" t="s">
        <v>42</v>
      </c>
      <c r="E161" s="2">
        <v>10</v>
      </c>
      <c r="F161" s="2">
        <v>18</v>
      </c>
      <c r="G161" s="1">
        <v>2</v>
      </c>
      <c r="H161" s="1">
        <v>23</v>
      </c>
      <c r="I161" s="7">
        <f>TIME(0,Tabla1[[#This Row],[Tiempo de Preparación]],0)</f>
        <v>1.5972222222222221E-2</v>
      </c>
      <c r="J161" s="16">
        <f>Tabla1[[#This Row],[Precio Unitario]]*Tabla1[[#This Row],[Cantidad Ordenada]]</f>
        <v>36</v>
      </c>
      <c r="K161" s="3">
        <f>Tabla1[[#This Row],[Costo Unitario]]*Tabla1[[#This Row],[Cantidad Ordenada]]</f>
        <v>20</v>
      </c>
      <c r="L161" s="3">
        <f>(Tabla1[[#This Row],[Precio Unitario]]-Tabla1[[#This Row],[Costo Unitario]])*Tabla1[[#This Row],[Cantidad Ordenada]]</f>
        <v>16</v>
      </c>
      <c r="M161" s="20">
        <v>0.1</v>
      </c>
      <c r="N161" s="5">
        <f>Tabla1[[#This Row],[Total del Pedido]]*M161</f>
        <v>3.6</v>
      </c>
      <c r="O161" s="5">
        <f>Tabla1[[#This Row],[Total del Pedido]]-(Tabla1[[#This Row],[Costo Total]]+N161)</f>
        <v>12.399999999999999</v>
      </c>
    </row>
    <row r="162" spans="1:15" x14ac:dyDescent="0.25">
      <c r="A162" s="1">
        <v>60</v>
      </c>
      <c r="B162" s="1">
        <v>6</v>
      </c>
      <c r="C162" s="1" t="s">
        <v>11</v>
      </c>
      <c r="D162" s="1" t="s">
        <v>32</v>
      </c>
      <c r="E162" s="2">
        <v>20</v>
      </c>
      <c r="F162" s="2">
        <v>33</v>
      </c>
      <c r="G162" s="1">
        <v>2</v>
      </c>
      <c r="H162" s="1">
        <v>20</v>
      </c>
      <c r="I162" s="7">
        <f>TIME(0,Tabla1[[#This Row],[Tiempo de Preparación]],0)</f>
        <v>1.3888888888888888E-2</v>
      </c>
      <c r="J162" s="16">
        <f>Tabla1[[#This Row],[Precio Unitario]]*Tabla1[[#This Row],[Cantidad Ordenada]]</f>
        <v>66</v>
      </c>
      <c r="K162" s="3">
        <f>Tabla1[[#This Row],[Costo Unitario]]*Tabla1[[#This Row],[Cantidad Ordenada]]</f>
        <v>40</v>
      </c>
      <c r="L162" s="3">
        <f>(Tabla1[[#This Row],[Precio Unitario]]-Tabla1[[#This Row],[Costo Unitario]])*Tabla1[[#This Row],[Cantidad Ordenada]]</f>
        <v>26</v>
      </c>
      <c r="M162" s="20">
        <v>0.1</v>
      </c>
      <c r="N162" s="5">
        <f>Tabla1[[#This Row],[Total del Pedido]]*M162</f>
        <v>6.6000000000000005</v>
      </c>
      <c r="O162" s="5">
        <f>Tabla1[[#This Row],[Total del Pedido]]-(Tabla1[[#This Row],[Costo Total]]+N162)</f>
        <v>19.399999999999999</v>
      </c>
    </row>
    <row r="163" spans="1:15" x14ac:dyDescent="0.25">
      <c r="A163" s="1">
        <v>61</v>
      </c>
      <c r="B163" s="1">
        <v>10</v>
      </c>
      <c r="C163" s="1" t="s">
        <v>8</v>
      </c>
      <c r="D163" s="1" t="s">
        <v>29</v>
      </c>
      <c r="E163" s="2">
        <v>25</v>
      </c>
      <c r="F163" s="2">
        <v>40</v>
      </c>
      <c r="G163" s="1">
        <v>2</v>
      </c>
      <c r="H163" s="1">
        <v>56</v>
      </c>
      <c r="I163" s="7">
        <f>TIME(0,Tabla1[[#This Row],[Tiempo de Preparación]],0)</f>
        <v>3.888888888888889E-2</v>
      </c>
      <c r="J163" s="16">
        <f>Tabla1[[#This Row],[Precio Unitario]]*Tabla1[[#This Row],[Cantidad Ordenada]]</f>
        <v>80</v>
      </c>
      <c r="K163" s="3">
        <f>Tabla1[[#This Row],[Costo Unitario]]*Tabla1[[#This Row],[Cantidad Ordenada]]</f>
        <v>50</v>
      </c>
      <c r="L163" s="3">
        <f>(Tabla1[[#This Row],[Precio Unitario]]-Tabla1[[#This Row],[Costo Unitario]])*Tabla1[[#This Row],[Cantidad Ordenada]]</f>
        <v>30</v>
      </c>
      <c r="M163" s="20">
        <v>0.1</v>
      </c>
      <c r="N163" s="5">
        <f>Tabla1[[#This Row],[Total del Pedido]]*M163</f>
        <v>8</v>
      </c>
      <c r="O163" s="5">
        <f>Tabla1[[#This Row],[Total del Pedido]]-(Tabla1[[#This Row],[Costo Total]]+N163)</f>
        <v>22</v>
      </c>
    </row>
    <row r="164" spans="1:15" x14ac:dyDescent="0.25">
      <c r="A164" s="1">
        <v>61</v>
      </c>
      <c r="B164" s="1">
        <v>10</v>
      </c>
      <c r="C164" s="1" t="s">
        <v>21</v>
      </c>
      <c r="D164" s="1" t="s">
        <v>42</v>
      </c>
      <c r="E164" s="2">
        <v>10</v>
      </c>
      <c r="F164" s="2">
        <v>18</v>
      </c>
      <c r="G164" s="1">
        <v>1</v>
      </c>
      <c r="H164" s="1">
        <v>39</v>
      </c>
      <c r="I164" s="7">
        <f>TIME(0,Tabla1[[#This Row],[Tiempo de Preparación]],0)</f>
        <v>2.7083333333333334E-2</v>
      </c>
      <c r="J164" s="16">
        <f>Tabla1[[#This Row],[Precio Unitario]]*Tabla1[[#This Row],[Cantidad Ordenada]]</f>
        <v>18</v>
      </c>
      <c r="K164" s="3">
        <f>Tabla1[[#This Row],[Costo Unitario]]*Tabla1[[#This Row],[Cantidad Ordenada]]</f>
        <v>10</v>
      </c>
      <c r="L164" s="3">
        <f>(Tabla1[[#This Row],[Precio Unitario]]-Tabla1[[#This Row],[Costo Unitario]])*Tabla1[[#This Row],[Cantidad Ordenada]]</f>
        <v>8</v>
      </c>
      <c r="M164" s="20">
        <v>0.1</v>
      </c>
      <c r="N164" s="5">
        <f>Tabla1[[#This Row],[Total del Pedido]]*M164</f>
        <v>1.8</v>
      </c>
      <c r="O164" s="5">
        <f>Tabla1[[#This Row],[Total del Pedido]]-(Tabla1[[#This Row],[Costo Total]]+N164)</f>
        <v>6.1999999999999993</v>
      </c>
    </row>
    <row r="165" spans="1:15" x14ac:dyDescent="0.25">
      <c r="A165" s="1">
        <v>61</v>
      </c>
      <c r="B165" s="1">
        <v>10</v>
      </c>
      <c r="C165" s="1" t="s">
        <v>5</v>
      </c>
      <c r="D165" s="1" t="s">
        <v>26</v>
      </c>
      <c r="E165" s="2">
        <v>18</v>
      </c>
      <c r="F165" s="2">
        <v>30</v>
      </c>
      <c r="G165" s="1">
        <v>2</v>
      </c>
      <c r="H165" s="1">
        <v>13</v>
      </c>
      <c r="I165" s="7">
        <f>TIME(0,Tabla1[[#This Row],[Tiempo de Preparación]],0)</f>
        <v>9.0277777777777769E-3</v>
      </c>
      <c r="J165" s="16">
        <f>Tabla1[[#This Row],[Precio Unitario]]*Tabla1[[#This Row],[Cantidad Ordenada]]</f>
        <v>60</v>
      </c>
      <c r="K165" s="3">
        <f>Tabla1[[#This Row],[Costo Unitario]]*Tabla1[[#This Row],[Cantidad Ordenada]]</f>
        <v>36</v>
      </c>
      <c r="L165" s="3">
        <f>(Tabla1[[#This Row],[Precio Unitario]]-Tabla1[[#This Row],[Costo Unitario]])*Tabla1[[#This Row],[Cantidad Ordenada]]</f>
        <v>24</v>
      </c>
      <c r="M165" s="20">
        <v>0.1</v>
      </c>
      <c r="N165" s="5">
        <f>Tabla1[[#This Row],[Total del Pedido]]*M165</f>
        <v>6</v>
      </c>
      <c r="O165" s="5">
        <f>Tabla1[[#This Row],[Total del Pedido]]-(Tabla1[[#This Row],[Costo Total]]+N165)</f>
        <v>18</v>
      </c>
    </row>
    <row r="166" spans="1:15" x14ac:dyDescent="0.25">
      <c r="A166" s="1">
        <v>61</v>
      </c>
      <c r="B166" s="1">
        <v>10</v>
      </c>
      <c r="C166" s="1" t="s">
        <v>12</v>
      </c>
      <c r="D166" s="1" t="s">
        <v>33</v>
      </c>
      <c r="E166" s="2">
        <v>16</v>
      </c>
      <c r="F166" s="2">
        <v>28</v>
      </c>
      <c r="G166" s="1">
        <v>3</v>
      </c>
      <c r="H166" s="1">
        <v>51</v>
      </c>
      <c r="I166" s="7">
        <f>TIME(0,Tabla1[[#This Row],[Tiempo de Preparación]],0)</f>
        <v>3.5416666666666666E-2</v>
      </c>
      <c r="J166" s="16">
        <f>Tabla1[[#This Row],[Precio Unitario]]*Tabla1[[#This Row],[Cantidad Ordenada]]</f>
        <v>84</v>
      </c>
      <c r="K166" s="3">
        <f>Tabla1[[#This Row],[Costo Unitario]]*Tabla1[[#This Row],[Cantidad Ordenada]]</f>
        <v>48</v>
      </c>
      <c r="L166" s="3">
        <f>(Tabla1[[#This Row],[Precio Unitario]]-Tabla1[[#This Row],[Costo Unitario]])*Tabla1[[#This Row],[Cantidad Ordenada]]</f>
        <v>36</v>
      </c>
      <c r="M166" s="20">
        <v>0.1</v>
      </c>
      <c r="N166" s="5">
        <f>Tabla1[[#This Row],[Total del Pedido]]*M166</f>
        <v>8.4</v>
      </c>
      <c r="O166" s="5">
        <f>Tabla1[[#This Row],[Total del Pedido]]-(Tabla1[[#This Row],[Costo Total]]+N166)</f>
        <v>27.6</v>
      </c>
    </row>
    <row r="167" spans="1:15" x14ac:dyDescent="0.25">
      <c r="A167" s="1">
        <v>62</v>
      </c>
      <c r="B167" s="1">
        <v>2</v>
      </c>
      <c r="C167" s="1" t="s">
        <v>5</v>
      </c>
      <c r="D167" s="1" t="s">
        <v>26</v>
      </c>
      <c r="E167" s="2">
        <v>18</v>
      </c>
      <c r="F167" s="2">
        <v>30</v>
      </c>
      <c r="G167" s="1">
        <v>2</v>
      </c>
      <c r="H167" s="1">
        <v>59</v>
      </c>
      <c r="I167" s="7">
        <f>TIME(0,Tabla1[[#This Row],[Tiempo de Preparación]],0)</f>
        <v>4.0972222222222222E-2</v>
      </c>
      <c r="J167" s="16">
        <f>Tabla1[[#This Row],[Precio Unitario]]*Tabla1[[#This Row],[Cantidad Ordenada]]</f>
        <v>60</v>
      </c>
      <c r="K167" s="3">
        <f>Tabla1[[#This Row],[Costo Unitario]]*Tabla1[[#This Row],[Cantidad Ordenada]]</f>
        <v>36</v>
      </c>
      <c r="L167" s="3">
        <f>(Tabla1[[#This Row],[Precio Unitario]]-Tabla1[[#This Row],[Costo Unitario]])*Tabla1[[#This Row],[Cantidad Ordenada]]</f>
        <v>24</v>
      </c>
      <c r="M167" s="20">
        <v>0.1</v>
      </c>
      <c r="N167" s="5">
        <f>Tabla1[[#This Row],[Total del Pedido]]*M167</f>
        <v>6</v>
      </c>
      <c r="O167" s="5">
        <f>Tabla1[[#This Row],[Total del Pedido]]-(Tabla1[[#This Row],[Costo Total]]+N167)</f>
        <v>18</v>
      </c>
    </row>
    <row r="168" spans="1:15" x14ac:dyDescent="0.25">
      <c r="A168" s="1">
        <v>62</v>
      </c>
      <c r="B168" s="1">
        <v>2</v>
      </c>
      <c r="C168" s="1" t="s">
        <v>13</v>
      </c>
      <c r="D168" s="1" t="s">
        <v>34</v>
      </c>
      <c r="E168" s="2">
        <v>11</v>
      </c>
      <c r="F168" s="2">
        <v>19</v>
      </c>
      <c r="G168" s="1">
        <v>3</v>
      </c>
      <c r="H168" s="1">
        <v>46</v>
      </c>
      <c r="I168" s="7">
        <f>TIME(0,Tabla1[[#This Row],[Tiempo de Preparación]],0)</f>
        <v>3.1944444444444442E-2</v>
      </c>
      <c r="J168" s="16">
        <f>Tabla1[[#This Row],[Precio Unitario]]*Tabla1[[#This Row],[Cantidad Ordenada]]</f>
        <v>57</v>
      </c>
      <c r="K168" s="3">
        <f>Tabla1[[#This Row],[Costo Unitario]]*Tabla1[[#This Row],[Cantidad Ordenada]]</f>
        <v>33</v>
      </c>
      <c r="L168" s="3">
        <f>(Tabla1[[#This Row],[Precio Unitario]]-Tabla1[[#This Row],[Costo Unitario]])*Tabla1[[#This Row],[Cantidad Ordenada]]</f>
        <v>24</v>
      </c>
      <c r="M168" s="20">
        <v>0.1</v>
      </c>
      <c r="N168" s="5">
        <f>Tabla1[[#This Row],[Total del Pedido]]*M168</f>
        <v>5.7</v>
      </c>
      <c r="O168" s="5">
        <f>Tabla1[[#This Row],[Total del Pedido]]-(Tabla1[[#This Row],[Costo Total]]+N168)</f>
        <v>18.299999999999997</v>
      </c>
    </row>
    <row r="169" spans="1:15" x14ac:dyDescent="0.25">
      <c r="A169" s="1">
        <v>62</v>
      </c>
      <c r="B169" s="1">
        <v>2</v>
      </c>
      <c r="C169" s="1" t="s">
        <v>6</v>
      </c>
      <c r="D169" s="1" t="s">
        <v>27</v>
      </c>
      <c r="E169" s="2">
        <v>19</v>
      </c>
      <c r="F169" s="2">
        <v>31</v>
      </c>
      <c r="G169" s="1">
        <v>1</v>
      </c>
      <c r="H169" s="1">
        <v>50</v>
      </c>
      <c r="I169" s="7">
        <f>TIME(0,Tabla1[[#This Row],[Tiempo de Preparación]],0)</f>
        <v>3.4722222222222224E-2</v>
      </c>
      <c r="J169" s="16">
        <f>Tabla1[[#This Row],[Precio Unitario]]*Tabla1[[#This Row],[Cantidad Ordenada]]</f>
        <v>31</v>
      </c>
      <c r="K169" s="3">
        <f>Tabla1[[#This Row],[Costo Unitario]]*Tabla1[[#This Row],[Cantidad Ordenada]]</f>
        <v>19</v>
      </c>
      <c r="L169" s="3">
        <f>(Tabla1[[#This Row],[Precio Unitario]]-Tabla1[[#This Row],[Costo Unitario]])*Tabla1[[#This Row],[Cantidad Ordenada]]</f>
        <v>12</v>
      </c>
      <c r="M169" s="20">
        <v>0.1</v>
      </c>
      <c r="N169" s="5">
        <f>Tabla1[[#This Row],[Total del Pedido]]*M169</f>
        <v>3.1</v>
      </c>
      <c r="O169" s="5">
        <f>Tabla1[[#This Row],[Total del Pedido]]-(Tabla1[[#This Row],[Costo Total]]+N169)</f>
        <v>8.8999999999999986</v>
      </c>
    </row>
    <row r="170" spans="1:15" x14ac:dyDescent="0.25">
      <c r="A170" s="1">
        <v>63</v>
      </c>
      <c r="B170" s="1">
        <v>17</v>
      </c>
      <c r="C170" s="1" t="s">
        <v>18</v>
      </c>
      <c r="D170" s="1" t="s">
        <v>39</v>
      </c>
      <c r="E170" s="2">
        <v>12</v>
      </c>
      <c r="F170" s="2">
        <v>20</v>
      </c>
      <c r="G170" s="1">
        <v>1</v>
      </c>
      <c r="H170" s="1">
        <v>10</v>
      </c>
      <c r="I170" s="7">
        <f>TIME(0,Tabla1[[#This Row],[Tiempo de Preparación]],0)</f>
        <v>6.9444444444444441E-3</v>
      </c>
      <c r="J170" s="16">
        <f>Tabla1[[#This Row],[Precio Unitario]]*Tabla1[[#This Row],[Cantidad Ordenada]]</f>
        <v>20</v>
      </c>
      <c r="K170" s="3">
        <f>Tabla1[[#This Row],[Costo Unitario]]*Tabla1[[#This Row],[Cantidad Ordenada]]</f>
        <v>12</v>
      </c>
      <c r="L170" s="3">
        <f>(Tabla1[[#This Row],[Precio Unitario]]-Tabla1[[#This Row],[Costo Unitario]])*Tabla1[[#This Row],[Cantidad Ordenada]]</f>
        <v>8</v>
      </c>
      <c r="M170" s="20">
        <v>0.1</v>
      </c>
      <c r="N170" s="5">
        <f>Tabla1[[#This Row],[Total del Pedido]]*M170</f>
        <v>2</v>
      </c>
      <c r="O170" s="5">
        <f>Tabla1[[#This Row],[Total del Pedido]]-(Tabla1[[#This Row],[Costo Total]]+N170)</f>
        <v>6</v>
      </c>
    </row>
    <row r="171" spans="1:15" x14ac:dyDescent="0.25">
      <c r="A171" s="1">
        <v>63</v>
      </c>
      <c r="B171" s="1">
        <v>17</v>
      </c>
      <c r="C171" s="1" t="s">
        <v>14</v>
      </c>
      <c r="D171" s="1" t="s">
        <v>35</v>
      </c>
      <c r="E171" s="2">
        <v>21</v>
      </c>
      <c r="F171" s="2">
        <v>35</v>
      </c>
      <c r="G171" s="1">
        <v>1</v>
      </c>
      <c r="H171" s="1">
        <v>20</v>
      </c>
      <c r="I171" s="7">
        <f>TIME(0,Tabla1[[#This Row],[Tiempo de Preparación]],0)</f>
        <v>1.3888888888888888E-2</v>
      </c>
      <c r="J171" s="16">
        <f>Tabla1[[#This Row],[Precio Unitario]]*Tabla1[[#This Row],[Cantidad Ordenada]]</f>
        <v>35</v>
      </c>
      <c r="K171" s="3">
        <f>Tabla1[[#This Row],[Costo Unitario]]*Tabla1[[#This Row],[Cantidad Ordenada]]</f>
        <v>21</v>
      </c>
      <c r="L171" s="3">
        <f>(Tabla1[[#This Row],[Precio Unitario]]-Tabla1[[#This Row],[Costo Unitario]])*Tabla1[[#This Row],[Cantidad Ordenada]]</f>
        <v>14</v>
      </c>
      <c r="M171" s="20">
        <v>0.1</v>
      </c>
      <c r="N171" s="5">
        <f>Tabla1[[#This Row],[Total del Pedido]]*M171</f>
        <v>3.5</v>
      </c>
      <c r="O171" s="5">
        <f>Tabla1[[#This Row],[Total del Pedido]]-(Tabla1[[#This Row],[Costo Total]]+N171)</f>
        <v>10.5</v>
      </c>
    </row>
    <row r="172" spans="1:15" x14ac:dyDescent="0.25">
      <c r="A172" s="1">
        <v>64</v>
      </c>
      <c r="B172" s="1">
        <v>3</v>
      </c>
      <c r="C172" s="1" t="s">
        <v>18</v>
      </c>
      <c r="D172" s="1" t="s">
        <v>39</v>
      </c>
      <c r="E172" s="2">
        <v>12</v>
      </c>
      <c r="F172" s="2">
        <v>20</v>
      </c>
      <c r="G172" s="1">
        <v>3</v>
      </c>
      <c r="H172" s="1">
        <v>25</v>
      </c>
      <c r="I172" s="7">
        <f>TIME(0,Tabla1[[#This Row],[Tiempo de Preparación]],0)</f>
        <v>1.7361111111111112E-2</v>
      </c>
      <c r="J172" s="16">
        <f>Tabla1[[#This Row],[Precio Unitario]]*Tabla1[[#This Row],[Cantidad Ordenada]]</f>
        <v>60</v>
      </c>
      <c r="K172" s="3">
        <f>Tabla1[[#This Row],[Costo Unitario]]*Tabla1[[#This Row],[Cantidad Ordenada]]</f>
        <v>36</v>
      </c>
      <c r="L172" s="3">
        <f>(Tabla1[[#This Row],[Precio Unitario]]-Tabla1[[#This Row],[Costo Unitario]])*Tabla1[[#This Row],[Cantidad Ordenada]]</f>
        <v>24</v>
      </c>
      <c r="M172" s="20">
        <v>0.1</v>
      </c>
      <c r="N172" s="5">
        <f>Tabla1[[#This Row],[Total del Pedido]]*M172</f>
        <v>6</v>
      </c>
      <c r="O172" s="5">
        <f>Tabla1[[#This Row],[Total del Pedido]]-(Tabla1[[#This Row],[Costo Total]]+N172)</f>
        <v>18</v>
      </c>
    </row>
    <row r="173" spans="1:15" x14ac:dyDescent="0.25">
      <c r="A173" s="1">
        <v>64</v>
      </c>
      <c r="B173" s="1">
        <v>3</v>
      </c>
      <c r="C173" s="1" t="s">
        <v>8</v>
      </c>
      <c r="D173" s="1" t="s">
        <v>29</v>
      </c>
      <c r="E173" s="2">
        <v>25</v>
      </c>
      <c r="F173" s="2">
        <v>40</v>
      </c>
      <c r="G173" s="1">
        <v>3</v>
      </c>
      <c r="H173" s="1">
        <v>47</v>
      </c>
      <c r="I173" s="7">
        <f>TIME(0,Tabla1[[#This Row],[Tiempo de Preparación]],0)</f>
        <v>3.2638888888888891E-2</v>
      </c>
      <c r="J173" s="16">
        <f>Tabla1[[#This Row],[Precio Unitario]]*Tabla1[[#This Row],[Cantidad Ordenada]]</f>
        <v>120</v>
      </c>
      <c r="K173" s="3">
        <f>Tabla1[[#This Row],[Costo Unitario]]*Tabla1[[#This Row],[Cantidad Ordenada]]</f>
        <v>75</v>
      </c>
      <c r="L173" s="3">
        <f>(Tabla1[[#This Row],[Precio Unitario]]-Tabla1[[#This Row],[Costo Unitario]])*Tabla1[[#This Row],[Cantidad Ordenada]]</f>
        <v>45</v>
      </c>
      <c r="M173" s="20">
        <v>0.1</v>
      </c>
      <c r="N173" s="5">
        <f>Tabla1[[#This Row],[Total del Pedido]]*M173</f>
        <v>12</v>
      </c>
      <c r="O173" s="5">
        <f>Tabla1[[#This Row],[Total del Pedido]]-(Tabla1[[#This Row],[Costo Total]]+N173)</f>
        <v>33</v>
      </c>
    </row>
    <row r="174" spans="1:15" x14ac:dyDescent="0.25">
      <c r="A174" s="1">
        <v>64</v>
      </c>
      <c r="B174" s="1">
        <v>3</v>
      </c>
      <c r="C174" s="1" t="s">
        <v>9</v>
      </c>
      <c r="D174" s="1" t="s">
        <v>30</v>
      </c>
      <c r="E174" s="2">
        <v>22</v>
      </c>
      <c r="F174" s="2">
        <v>36</v>
      </c>
      <c r="G174" s="1">
        <v>3</v>
      </c>
      <c r="H174" s="1">
        <v>10</v>
      </c>
      <c r="I174" s="7">
        <f>TIME(0,Tabla1[[#This Row],[Tiempo de Preparación]],0)</f>
        <v>6.9444444444444441E-3</v>
      </c>
      <c r="J174" s="16">
        <f>Tabla1[[#This Row],[Precio Unitario]]*Tabla1[[#This Row],[Cantidad Ordenada]]</f>
        <v>108</v>
      </c>
      <c r="K174" s="3">
        <f>Tabla1[[#This Row],[Costo Unitario]]*Tabla1[[#This Row],[Cantidad Ordenada]]</f>
        <v>66</v>
      </c>
      <c r="L174" s="3">
        <f>(Tabla1[[#This Row],[Precio Unitario]]-Tabla1[[#This Row],[Costo Unitario]])*Tabla1[[#This Row],[Cantidad Ordenada]]</f>
        <v>42</v>
      </c>
      <c r="M174" s="20">
        <v>0.1</v>
      </c>
      <c r="N174" s="5">
        <f>Tabla1[[#This Row],[Total del Pedido]]*M174</f>
        <v>10.8</v>
      </c>
      <c r="O174" s="5">
        <f>Tabla1[[#This Row],[Total del Pedido]]-(Tabla1[[#This Row],[Costo Total]]+N174)</f>
        <v>31.200000000000003</v>
      </c>
    </row>
    <row r="175" spans="1:15" x14ac:dyDescent="0.25">
      <c r="A175" s="1">
        <v>65</v>
      </c>
      <c r="B175" s="1">
        <v>5</v>
      </c>
      <c r="C175" s="1" t="s">
        <v>12</v>
      </c>
      <c r="D175" s="1" t="s">
        <v>33</v>
      </c>
      <c r="E175" s="2">
        <v>16</v>
      </c>
      <c r="F175" s="2">
        <v>28</v>
      </c>
      <c r="G175" s="1">
        <v>1</v>
      </c>
      <c r="H175" s="1">
        <v>32</v>
      </c>
      <c r="I175" s="7">
        <f>TIME(0,Tabla1[[#This Row],[Tiempo de Preparación]],0)</f>
        <v>2.2222222222222223E-2</v>
      </c>
      <c r="J175" s="16">
        <f>Tabla1[[#This Row],[Precio Unitario]]*Tabla1[[#This Row],[Cantidad Ordenada]]</f>
        <v>28</v>
      </c>
      <c r="K175" s="3">
        <f>Tabla1[[#This Row],[Costo Unitario]]*Tabla1[[#This Row],[Cantidad Ordenada]]</f>
        <v>16</v>
      </c>
      <c r="L175" s="3">
        <f>(Tabla1[[#This Row],[Precio Unitario]]-Tabla1[[#This Row],[Costo Unitario]])*Tabla1[[#This Row],[Cantidad Ordenada]]</f>
        <v>12</v>
      </c>
      <c r="M175" s="20">
        <v>0.1</v>
      </c>
      <c r="N175" s="5">
        <f>Tabla1[[#This Row],[Total del Pedido]]*M175</f>
        <v>2.8000000000000003</v>
      </c>
      <c r="O175" s="5">
        <f>Tabla1[[#This Row],[Total del Pedido]]-(Tabla1[[#This Row],[Costo Total]]+N175)</f>
        <v>9.1999999999999993</v>
      </c>
    </row>
    <row r="176" spans="1:15" x14ac:dyDescent="0.25">
      <c r="A176" s="1">
        <v>65</v>
      </c>
      <c r="B176" s="1">
        <v>5</v>
      </c>
      <c r="C176" s="1" t="s">
        <v>6</v>
      </c>
      <c r="D176" s="1" t="s">
        <v>27</v>
      </c>
      <c r="E176" s="2">
        <v>19</v>
      </c>
      <c r="F176" s="2">
        <v>31</v>
      </c>
      <c r="G176" s="1">
        <v>1</v>
      </c>
      <c r="H176" s="1">
        <v>55</v>
      </c>
      <c r="I176" s="7">
        <f>TIME(0,Tabla1[[#This Row],[Tiempo de Preparación]],0)</f>
        <v>3.8194444444444448E-2</v>
      </c>
      <c r="J176" s="16">
        <f>Tabla1[[#This Row],[Precio Unitario]]*Tabla1[[#This Row],[Cantidad Ordenada]]</f>
        <v>31</v>
      </c>
      <c r="K176" s="3">
        <f>Tabla1[[#This Row],[Costo Unitario]]*Tabla1[[#This Row],[Cantidad Ordenada]]</f>
        <v>19</v>
      </c>
      <c r="L176" s="3">
        <f>(Tabla1[[#This Row],[Precio Unitario]]-Tabla1[[#This Row],[Costo Unitario]])*Tabla1[[#This Row],[Cantidad Ordenada]]</f>
        <v>12</v>
      </c>
      <c r="M176" s="20">
        <v>0.1</v>
      </c>
      <c r="N176" s="5">
        <f>Tabla1[[#This Row],[Total del Pedido]]*M176</f>
        <v>3.1</v>
      </c>
      <c r="O176" s="5">
        <f>Tabla1[[#This Row],[Total del Pedido]]-(Tabla1[[#This Row],[Costo Total]]+N176)</f>
        <v>8.8999999999999986</v>
      </c>
    </row>
    <row r="177" spans="1:15" x14ac:dyDescent="0.25">
      <c r="A177" s="1">
        <v>65</v>
      </c>
      <c r="B177" s="1">
        <v>5</v>
      </c>
      <c r="C177" s="1" t="s">
        <v>13</v>
      </c>
      <c r="D177" s="1" t="s">
        <v>34</v>
      </c>
      <c r="E177" s="2">
        <v>11</v>
      </c>
      <c r="F177" s="2">
        <v>19</v>
      </c>
      <c r="G177" s="1">
        <v>3</v>
      </c>
      <c r="H177" s="1">
        <v>51</v>
      </c>
      <c r="I177" s="7">
        <f>TIME(0,Tabla1[[#This Row],[Tiempo de Preparación]],0)</f>
        <v>3.5416666666666666E-2</v>
      </c>
      <c r="J177" s="16">
        <f>Tabla1[[#This Row],[Precio Unitario]]*Tabla1[[#This Row],[Cantidad Ordenada]]</f>
        <v>57</v>
      </c>
      <c r="K177" s="3">
        <f>Tabla1[[#This Row],[Costo Unitario]]*Tabla1[[#This Row],[Cantidad Ordenada]]</f>
        <v>33</v>
      </c>
      <c r="L177" s="3">
        <f>(Tabla1[[#This Row],[Precio Unitario]]-Tabla1[[#This Row],[Costo Unitario]])*Tabla1[[#This Row],[Cantidad Ordenada]]</f>
        <v>24</v>
      </c>
      <c r="M177" s="20">
        <v>0.1</v>
      </c>
      <c r="N177" s="5">
        <f>Tabla1[[#This Row],[Total del Pedido]]*M177</f>
        <v>5.7</v>
      </c>
      <c r="O177" s="5">
        <f>Tabla1[[#This Row],[Total del Pedido]]-(Tabla1[[#This Row],[Costo Total]]+N177)</f>
        <v>18.299999999999997</v>
      </c>
    </row>
    <row r="178" spans="1:15" x14ac:dyDescent="0.25">
      <c r="A178" s="1">
        <v>65</v>
      </c>
      <c r="B178" s="1">
        <v>5</v>
      </c>
      <c r="C178" s="1" t="s">
        <v>8</v>
      </c>
      <c r="D178" s="1" t="s">
        <v>29</v>
      </c>
      <c r="E178" s="2">
        <v>25</v>
      </c>
      <c r="F178" s="2">
        <v>40</v>
      </c>
      <c r="G178" s="1">
        <v>2</v>
      </c>
      <c r="H178" s="1">
        <v>17</v>
      </c>
      <c r="I178" s="7">
        <f>TIME(0,Tabla1[[#This Row],[Tiempo de Preparación]],0)</f>
        <v>1.1805555555555555E-2</v>
      </c>
      <c r="J178" s="16">
        <f>Tabla1[[#This Row],[Precio Unitario]]*Tabla1[[#This Row],[Cantidad Ordenada]]</f>
        <v>80</v>
      </c>
      <c r="K178" s="3">
        <f>Tabla1[[#This Row],[Costo Unitario]]*Tabla1[[#This Row],[Cantidad Ordenada]]</f>
        <v>50</v>
      </c>
      <c r="L178" s="3">
        <f>(Tabla1[[#This Row],[Precio Unitario]]-Tabla1[[#This Row],[Costo Unitario]])*Tabla1[[#This Row],[Cantidad Ordenada]]</f>
        <v>30</v>
      </c>
      <c r="M178" s="20">
        <v>0.1</v>
      </c>
      <c r="N178" s="5">
        <f>Tabla1[[#This Row],[Total del Pedido]]*M178</f>
        <v>8</v>
      </c>
      <c r="O178" s="5">
        <f>Tabla1[[#This Row],[Total del Pedido]]-(Tabla1[[#This Row],[Costo Total]]+N178)</f>
        <v>22</v>
      </c>
    </row>
    <row r="179" spans="1:15" x14ac:dyDescent="0.25">
      <c r="A179" s="1">
        <v>66</v>
      </c>
      <c r="B179" s="1">
        <v>18</v>
      </c>
      <c r="C179" s="1" t="s">
        <v>9</v>
      </c>
      <c r="D179" s="1" t="s">
        <v>30</v>
      </c>
      <c r="E179" s="2">
        <v>22</v>
      </c>
      <c r="F179" s="2">
        <v>36</v>
      </c>
      <c r="G179" s="1">
        <v>1</v>
      </c>
      <c r="H179" s="1">
        <v>29</v>
      </c>
      <c r="I179" s="7">
        <f>TIME(0,Tabla1[[#This Row],[Tiempo de Preparación]],0)</f>
        <v>2.013888888888889E-2</v>
      </c>
      <c r="J179" s="16">
        <f>Tabla1[[#This Row],[Precio Unitario]]*Tabla1[[#This Row],[Cantidad Ordenada]]</f>
        <v>36</v>
      </c>
      <c r="K179" s="3">
        <f>Tabla1[[#This Row],[Costo Unitario]]*Tabla1[[#This Row],[Cantidad Ordenada]]</f>
        <v>22</v>
      </c>
      <c r="L179" s="3">
        <f>(Tabla1[[#This Row],[Precio Unitario]]-Tabla1[[#This Row],[Costo Unitario]])*Tabla1[[#This Row],[Cantidad Ordenada]]</f>
        <v>14</v>
      </c>
      <c r="M179" s="20">
        <v>0.1</v>
      </c>
      <c r="N179" s="5">
        <f>Tabla1[[#This Row],[Total del Pedido]]*M179</f>
        <v>3.6</v>
      </c>
      <c r="O179" s="5">
        <f>Tabla1[[#This Row],[Total del Pedido]]-(Tabla1[[#This Row],[Costo Total]]+N179)</f>
        <v>10.399999999999999</v>
      </c>
    </row>
    <row r="180" spans="1:15" x14ac:dyDescent="0.25">
      <c r="A180" s="1">
        <v>66</v>
      </c>
      <c r="B180" s="1">
        <v>18</v>
      </c>
      <c r="C180" s="1" t="s">
        <v>8</v>
      </c>
      <c r="D180" s="1" t="s">
        <v>29</v>
      </c>
      <c r="E180" s="2">
        <v>25</v>
      </c>
      <c r="F180" s="2">
        <v>40</v>
      </c>
      <c r="G180" s="1">
        <v>3</v>
      </c>
      <c r="H180" s="1">
        <v>30</v>
      </c>
      <c r="I180" s="7">
        <f>TIME(0,Tabla1[[#This Row],[Tiempo de Preparación]],0)</f>
        <v>2.0833333333333332E-2</v>
      </c>
      <c r="J180" s="16">
        <f>Tabla1[[#This Row],[Precio Unitario]]*Tabla1[[#This Row],[Cantidad Ordenada]]</f>
        <v>120</v>
      </c>
      <c r="K180" s="3">
        <f>Tabla1[[#This Row],[Costo Unitario]]*Tabla1[[#This Row],[Cantidad Ordenada]]</f>
        <v>75</v>
      </c>
      <c r="L180" s="3">
        <f>(Tabla1[[#This Row],[Precio Unitario]]-Tabla1[[#This Row],[Costo Unitario]])*Tabla1[[#This Row],[Cantidad Ordenada]]</f>
        <v>45</v>
      </c>
      <c r="M180" s="20">
        <v>0.1</v>
      </c>
      <c r="N180" s="5">
        <f>Tabla1[[#This Row],[Total del Pedido]]*M180</f>
        <v>12</v>
      </c>
      <c r="O180" s="5">
        <f>Tabla1[[#This Row],[Total del Pedido]]-(Tabla1[[#This Row],[Costo Total]]+N180)</f>
        <v>33</v>
      </c>
    </row>
    <row r="181" spans="1:15" x14ac:dyDescent="0.25">
      <c r="A181" s="1">
        <v>66</v>
      </c>
      <c r="B181" s="1">
        <v>18</v>
      </c>
      <c r="C181" s="1" t="s">
        <v>21</v>
      </c>
      <c r="D181" s="1" t="s">
        <v>42</v>
      </c>
      <c r="E181" s="2">
        <v>10</v>
      </c>
      <c r="F181" s="2">
        <v>18</v>
      </c>
      <c r="G181" s="1">
        <v>3</v>
      </c>
      <c r="H181" s="1">
        <v>55</v>
      </c>
      <c r="I181" s="7">
        <f>TIME(0,Tabla1[[#This Row],[Tiempo de Preparación]],0)</f>
        <v>3.8194444444444448E-2</v>
      </c>
      <c r="J181" s="16">
        <f>Tabla1[[#This Row],[Precio Unitario]]*Tabla1[[#This Row],[Cantidad Ordenada]]</f>
        <v>54</v>
      </c>
      <c r="K181" s="3">
        <f>Tabla1[[#This Row],[Costo Unitario]]*Tabla1[[#This Row],[Cantidad Ordenada]]</f>
        <v>30</v>
      </c>
      <c r="L181" s="3">
        <f>(Tabla1[[#This Row],[Precio Unitario]]-Tabla1[[#This Row],[Costo Unitario]])*Tabla1[[#This Row],[Cantidad Ordenada]]</f>
        <v>24</v>
      </c>
      <c r="M181" s="20">
        <v>0.1</v>
      </c>
      <c r="N181" s="5">
        <f>Tabla1[[#This Row],[Total del Pedido]]*M181</f>
        <v>5.4</v>
      </c>
      <c r="O181" s="5">
        <f>Tabla1[[#This Row],[Total del Pedido]]-(Tabla1[[#This Row],[Costo Total]]+N181)</f>
        <v>18.600000000000001</v>
      </c>
    </row>
    <row r="182" spans="1:15" x14ac:dyDescent="0.25">
      <c r="A182" s="1">
        <v>67</v>
      </c>
      <c r="B182" s="1">
        <v>2</v>
      </c>
      <c r="C182" s="1" t="s">
        <v>8</v>
      </c>
      <c r="D182" s="1" t="s">
        <v>29</v>
      </c>
      <c r="E182" s="2">
        <v>25</v>
      </c>
      <c r="F182" s="2">
        <v>40</v>
      </c>
      <c r="G182" s="1">
        <v>1</v>
      </c>
      <c r="H182" s="1">
        <v>22</v>
      </c>
      <c r="I182" s="7">
        <f>TIME(0,Tabla1[[#This Row],[Tiempo de Preparación]],0)</f>
        <v>1.5277777777777777E-2</v>
      </c>
      <c r="J182" s="16">
        <f>Tabla1[[#This Row],[Precio Unitario]]*Tabla1[[#This Row],[Cantidad Ordenada]]</f>
        <v>40</v>
      </c>
      <c r="K182" s="3">
        <f>Tabla1[[#This Row],[Costo Unitario]]*Tabla1[[#This Row],[Cantidad Ordenada]]</f>
        <v>25</v>
      </c>
      <c r="L182" s="3">
        <f>(Tabla1[[#This Row],[Precio Unitario]]-Tabla1[[#This Row],[Costo Unitario]])*Tabla1[[#This Row],[Cantidad Ordenada]]</f>
        <v>15</v>
      </c>
      <c r="M182" s="20">
        <v>0.1</v>
      </c>
      <c r="N182" s="5">
        <f>Tabla1[[#This Row],[Total del Pedido]]*M182</f>
        <v>4</v>
      </c>
      <c r="O182" s="5">
        <f>Tabla1[[#This Row],[Total del Pedido]]-(Tabla1[[#This Row],[Costo Total]]+N182)</f>
        <v>11</v>
      </c>
    </row>
    <row r="183" spans="1:15" x14ac:dyDescent="0.25">
      <c r="A183" s="1">
        <v>67</v>
      </c>
      <c r="B183" s="1">
        <v>2</v>
      </c>
      <c r="C183" s="1" t="s">
        <v>9</v>
      </c>
      <c r="D183" s="1" t="s">
        <v>30</v>
      </c>
      <c r="E183" s="2">
        <v>22</v>
      </c>
      <c r="F183" s="2">
        <v>36</v>
      </c>
      <c r="G183" s="1">
        <v>3</v>
      </c>
      <c r="H183" s="1">
        <v>59</v>
      </c>
      <c r="I183" s="7">
        <f>TIME(0,Tabla1[[#This Row],[Tiempo de Preparación]],0)</f>
        <v>4.0972222222222222E-2</v>
      </c>
      <c r="J183" s="16">
        <f>Tabla1[[#This Row],[Precio Unitario]]*Tabla1[[#This Row],[Cantidad Ordenada]]</f>
        <v>108</v>
      </c>
      <c r="K183" s="3">
        <f>Tabla1[[#This Row],[Costo Unitario]]*Tabla1[[#This Row],[Cantidad Ordenada]]</f>
        <v>66</v>
      </c>
      <c r="L183" s="3">
        <f>(Tabla1[[#This Row],[Precio Unitario]]-Tabla1[[#This Row],[Costo Unitario]])*Tabla1[[#This Row],[Cantidad Ordenada]]</f>
        <v>42</v>
      </c>
      <c r="M183" s="20">
        <v>0.1</v>
      </c>
      <c r="N183" s="5">
        <f>Tabla1[[#This Row],[Total del Pedido]]*M183</f>
        <v>10.8</v>
      </c>
      <c r="O183" s="5">
        <f>Tabla1[[#This Row],[Total del Pedido]]-(Tabla1[[#This Row],[Costo Total]]+N183)</f>
        <v>31.200000000000003</v>
      </c>
    </row>
    <row r="184" spans="1:15" x14ac:dyDescent="0.25">
      <c r="A184" s="1">
        <v>67</v>
      </c>
      <c r="B184" s="1">
        <v>2</v>
      </c>
      <c r="C184" s="1" t="s">
        <v>22</v>
      </c>
      <c r="D184" s="1" t="s">
        <v>43</v>
      </c>
      <c r="E184" s="2">
        <v>15</v>
      </c>
      <c r="F184" s="2">
        <v>26</v>
      </c>
      <c r="G184" s="1">
        <v>3</v>
      </c>
      <c r="H184" s="1">
        <v>15</v>
      </c>
      <c r="I184" s="7">
        <f>TIME(0,Tabla1[[#This Row],[Tiempo de Preparación]],0)</f>
        <v>1.0416666666666666E-2</v>
      </c>
      <c r="J184" s="16">
        <f>Tabla1[[#This Row],[Precio Unitario]]*Tabla1[[#This Row],[Cantidad Ordenada]]</f>
        <v>78</v>
      </c>
      <c r="K184" s="3">
        <f>Tabla1[[#This Row],[Costo Unitario]]*Tabla1[[#This Row],[Cantidad Ordenada]]</f>
        <v>45</v>
      </c>
      <c r="L184" s="3">
        <f>(Tabla1[[#This Row],[Precio Unitario]]-Tabla1[[#This Row],[Costo Unitario]])*Tabla1[[#This Row],[Cantidad Ordenada]]</f>
        <v>33</v>
      </c>
      <c r="M184" s="20">
        <v>0.1</v>
      </c>
      <c r="N184" s="5">
        <f>Tabla1[[#This Row],[Total del Pedido]]*M184</f>
        <v>7.8000000000000007</v>
      </c>
      <c r="O184" s="5">
        <f>Tabla1[[#This Row],[Total del Pedido]]-(Tabla1[[#This Row],[Costo Total]]+N184)</f>
        <v>25.200000000000003</v>
      </c>
    </row>
    <row r="185" spans="1:15" x14ac:dyDescent="0.25">
      <c r="A185" s="1">
        <v>67</v>
      </c>
      <c r="B185" s="1">
        <v>2</v>
      </c>
      <c r="C185" s="1" t="s">
        <v>5</v>
      </c>
      <c r="D185" s="1" t="s">
        <v>26</v>
      </c>
      <c r="E185" s="2">
        <v>18</v>
      </c>
      <c r="F185" s="2">
        <v>30</v>
      </c>
      <c r="G185" s="1">
        <v>1</v>
      </c>
      <c r="H185" s="1">
        <v>35</v>
      </c>
      <c r="I185" s="7">
        <f>TIME(0,Tabla1[[#This Row],[Tiempo de Preparación]],0)</f>
        <v>2.4305555555555556E-2</v>
      </c>
      <c r="J185" s="16">
        <f>Tabla1[[#This Row],[Precio Unitario]]*Tabla1[[#This Row],[Cantidad Ordenada]]</f>
        <v>30</v>
      </c>
      <c r="K185" s="3">
        <f>Tabla1[[#This Row],[Costo Unitario]]*Tabla1[[#This Row],[Cantidad Ordenada]]</f>
        <v>18</v>
      </c>
      <c r="L185" s="3">
        <f>(Tabla1[[#This Row],[Precio Unitario]]-Tabla1[[#This Row],[Costo Unitario]])*Tabla1[[#This Row],[Cantidad Ordenada]]</f>
        <v>12</v>
      </c>
      <c r="M185" s="20">
        <v>0.1</v>
      </c>
      <c r="N185" s="5">
        <f>Tabla1[[#This Row],[Total del Pedido]]*M185</f>
        <v>3</v>
      </c>
      <c r="O185" s="5">
        <f>Tabla1[[#This Row],[Total del Pedido]]-(Tabla1[[#This Row],[Costo Total]]+N185)</f>
        <v>9</v>
      </c>
    </row>
    <row r="186" spans="1:15" x14ac:dyDescent="0.25">
      <c r="A186" s="1">
        <v>68</v>
      </c>
      <c r="B186" s="1">
        <v>8</v>
      </c>
      <c r="C186" s="1" t="s">
        <v>19</v>
      </c>
      <c r="D186" s="1" t="s">
        <v>40</v>
      </c>
      <c r="E186" s="2">
        <v>14</v>
      </c>
      <c r="F186" s="2">
        <v>23</v>
      </c>
      <c r="G186" s="1">
        <v>3</v>
      </c>
      <c r="H186" s="1">
        <v>43</v>
      </c>
      <c r="I186" s="7">
        <f>TIME(0,Tabla1[[#This Row],[Tiempo de Preparación]],0)</f>
        <v>2.9861111111111113E-2</v>
      </c>
      <c r="J186" s="16">
        <f>Tabla1[[#This Row],[Precio Unitario]]*Tabla1[[#This Row],[Cantidad Ordenada]]</f>
        <v>69</v>
      </c>
      <c r="K186" s="3">
        <f>Tabla1[[#This Row],[Costo Unitario]]*Tabla1[[#This Row],[Cantidad Ordenada]]</f>
        <v>42</v>
      </c>
      <c r="L186" s="3">
        <f>(Tabla1[[#This Row],[Precio Unitario]]-Tabla1[[#This Row],[Costo Unitario]])*Tabla1[[#This Row],[Cantidad Ordenada]]</f>
        <v>27</v>
      </c>
      <c r="M186" s="20">
        <v>0.1</v>
      </c>
      <c r="N186" s="5">
        <f>Tabla1[[#This Row],[Total del Pedido]]*M186</f>
        <v>6.9</v>
      </c>
      <c r="O186" s="5">
        <f>Tabla1[[#This Row],[Total del Pedido]]-(Tabla1[[#This Row],[Costo Total]]+N186)</f>
        <v>20.100000000000001</v>
      </c>
    </row>
    <row r="187" spans="1:15" x14ac:dyDescent="0.25">
      <c r="A187" s="1">
        <v>68</v>
      </c>
      <c r="B187" s="1">
        <v>8</v>
      </c>
      <c r="C187" s="1" t="s">
        <v>12</v>
      </c>
      <c r="D187" s="1" t="s">
        <v>33</v>
      </c>
      <c r="E187" s="2">
        <v>16</v>
      </c>
      <c r="F187" s="2">
        <v>28</v>
      </c>
      <c r="G187" s="1">
        <v>1</v>
      </c>
      <c r="H187" s="1">
        <v>19</v>
      </c>
      <c r="I187" s="7">
        <f>TIME(0,Tabla1[[#This Row],[Tiempo de Preparación]],0)</f>
        <v>1.3194444444444444E-2</v>
      </c>
      <c r="J187" s="16">
        <f>Tabla1[[#This Row],[Precio Unitario]]*Tabla1[[#This Row],[Cantidad Ordenada]]</f>
        <v>28</v>
      </c>
      <c r="K187" s="3">
        <f>Tabla1[[#This Row],[Costo Unitario]]*Tabla1[[#This Row],[Cantidad Ordenada]]</f>
        <v>16</v>
      </c>
      <c r="L187" s="3">
        <f>(Tabla1[[#This Row],[Precio Unitario]]-Tabla1[[#This Row],[Costo Unitario]])*Tabla1[[#This Row],[Cantidad Ordenada]]</f>
        <v>12</v>
      </c>
      <c r="M187" s="20">
        <v>0.1</v>
      </c>
      <c r="N187" s="5">
        <f>Tabla1[[#This Row],[Total del Pedido]]*M187</f>
        <v>2.8000000000000003</v>
      </c>
      <c r="O187" s="5">
        <f>Tabla1[[#This Row],[Total del Pedido]]-(Tabla1[[#This Row],[Costo Total]]+N187)</f>
        <v>9.1999999999999993</v>
      </c>
    </row>
    <row r="188" spans="1:15" x14ac:dyDescent="0.25">
      <c r="A188" s="1">
        <v>68</v>
      </c>
      <c r="B188" s="1">
        <v>8</v>
      </c>
      <c r="C188" s="1" t="s">
        <v>15</v>
      </c>
      <c r="D188" s="1" t="s">
        <v>36</v>
      </c>
      <c r="E188" s="2">
        <v>19</v>
      </c>
      <c r="F188" s="2">
        <v>32</v>
      </c>
      <c r="G188" s="1">
        <v>3</v>
      </c>
      <c r="H188" s="1">
        <v>57</v>
      </c>
      <c r="I188" s="7">
        <f>TIME(0,Tabla1[[#This Row],[Tiempo de Preparación]],0)</f>
        <v>3.9583333333333331E-2</v>
      </c>
      <c r="J188" s="16">
        <f>Tabla1[[#This Row],[Precio Unitario]]*Tabla1[[#This Row],[Cantidad Ordenada]]</f>
        <v>96</v>
      </c>
      <c r="K188" s="3">
        <f>Tabla1[[#This Row],[Costo Unitario]]*Tabla1[[#This Row],[Cantidad Ordenada]]</f>
        <v>57</v>
      </c>
      <c r="L188" s="3">
        <f>(Tabla1[[#This Row],[Precio Unitario]]-Tabla1[[#This Row],[Costo Unitario]])*Tabla1[[#This Row],[Cantidad Ordenada]]</f>
        <v>39</v>
      </c>
      <c r="M188" s="20">
        <v>0.1</v>
      </c>
      <c r="N188" s="5">
        <f>Tabla1[[#This Row],[Total del Pedido]]*M188</f>
        <v>9.6000000000000014</v>
      </c>
      <c r="O188" s="5">
        <f>Tabla1[[#This Row],[Total del Pedido]]-(Tabla1[[#This Row],[Costo Total]]+N188)</f>
        <v>29.400000000000006</v>
      </c>
    </row>
    <row r="189" spans="1:15" x14ac:dyDescent="0.25">
      <c r="A189" s="1">
        <v>68</v>
      </c>
      <c r="B189" s="1">
        <v>8</v>
      </c>
      <c r="C189" s="1" t="s">
        <v>23</v>
      </c>
      <c r="D189" s="1" t="s">
        <v>44</v>
      </c>
      <c r="E189" s="2">
        <v>15</v>
      </c>
      <c r="F189" s="2">
        <v>25</v>
      </c>
      <c r="G189" s="1">
        <v>1</v>
      </c>
      <c r="H189" s="1">
        <v>26</v>
      </c>
      <c r="I189" s="7">
        <f>TIME(0,Tabla1[[#This Row],[Tiempo de Preparación]],0)</f>
        <v>1.8055555555555554E-2</v>
      </c>
      <c r="J189" s="16">
        <f>Tabla1[[#This Row],[Precio Unitario]]*Tabla1[[#This Row],[Cantidad Ordenada]]</f>
        <v>25</v>
      </c>
      <c r="K189" s="3">
        <f>Tabla1[[#This Row],[Costo Unitario]]*Tabla1[[#This Row],[Cantidad Ordenada]]</f>
        <v>15</v>
      </c>
      <c r="L189" s="3">
        <f>(Tabla1[[#This Row],[Precio Unitario]]-Tabla1[[#This Row],[Costo Unitario]])*Tabla1[[#This Row],[Cantidad Ordenada]]</f>
        <v>10</v>
      </c>
      <c r="M189" s="20">
        <v>0.1</v>
      </c>
      <c r="N189" s="5">
        <f>Tabla1[[#This Row],[Total del Pedido]]*M189</f>
        <v>2.5</v>
      </c>
      <c r="O189" s="5">
        <f>Tabla1[[#This Row],[Total del Pedido]]-(Tabla1[[#This Row],[Costo Total]]+N189)</f>
        <v>7.5</v>
      </c>
    </row>
    <row r="190" spans="1:15" x14ac:dyDescent="0.25">
      <c r="A190" s="1">
        <v>69</v>
      </c>
      <c r="B190" s="1">
        <v>5</v>
      </c>
      <c r="C190" s="1" t="s">
        <v>20</v>
      </c>
      <c r="D190" s="1" t="s">
        <v>41</v>
      </c>
      <c r="E190" s="2">
        <v>13</v>
      </c>
      <c r="F190" s="2">
        <v>21</v>
      </c>
      <c r="G190" s="1">
        <v>3</v>
      </c>
      <c r="H190" s="1">
        <v>20</v>
      </c>
      <c r="I190" s="7">
        <f>TIME(0,Tabla1[[#This Row],[Tiempo de Preparación]],0)</f>
        <v>1.3888888888888888E-2</v>
      </c>
      <c r="J190" s="16">
        <f>Tabla1[[#This Row],[Precio Unitario]]*Tabla1[[#This Row],[Cantidad Ordenada]]</f>
        <v>63</v>
      </c>
      <c r="K190" s="3">
        <f>Tabla1[[#This Row],[Costo Unitario]]*Tabla1[[#This Row],[Cantidad Ordenada]]</f>
        <v>39</v>
      </c>
      <c r="L190" s="3">
        <f>(Tabla1[[#This Row],[Precio Unitario]]-Tabla1[[#This Row],[Costo Unitario]])*Tabla1[[#This Row],[Cantidad Ordenada]]</f>
        <v>24</v>
      </c>
      <c r="M190" s="20">
        <v>0.1</v>
      </c>
      <c r="N190" s="5">
        <f>Tabla1[[#This Row],[Total del Pedido]]*M190</f>
        <v>6.3000000000000007</v>
      </c>
      <c r="O190" s="5">
        <f>Tabla1[[#This Row],[Total del Pedido]]-(Tabla1[[#This Row],[Costo Total]]+N190)</f>
        <v>17.700000000000003</v>
      </c>
    </row>
    <row r="191" spans="1:15" x14ac:dyDescent="0.25">
      <c r="A191" s="1">
        <v>69</v>
      </c>
      <c r="B191" s="1">
        <v>5</v>
      </c>
      <c r="C191" s="1" t="s">
        <v>4</v>
      </c>
      <c r="D191" s="1" t="s">
        <v>25</v>
      </c>
      <c r="E191" s="2">
        <v>14</v>
      </c>
      <c r="F191" s="2">
        <v>24</v>
      </c>
      <c r="G191" s="1">
        <v>3</v>
      </c>
      <c r="H191" s="1">
        <v>48</v>
      </c>
      <c r="I191" s="7">
        <f>TIME(0,Tabla1[[#This Row],[Tiempo de Preparación]],0)</f>
        <v>3.3333333333333333E-2</v>
      </c>
      <c r="J191" s="16">
        <f>Tabla1[[#This Row],[Precio Unitario]]*Tabla1[[#This Row],[Cantidad Ordenada]]</f>
        <v>72</v>
      </c>
      <c r="K191" s="3">
        <f>Tabla1[[#This Row],[Costo Unitario]]*Tabla1[[#This Row],[Cantidad Ordenada]]</f>
        <v>42</v>
      </c>
      <c r="L191" s="3">
        <f>(Tabla1[[#This Row],[Precio Unitario]]-Tabla1[[#This Row],[Costo Unitario]])*Tabla1[[#This Row],[Cantidad Ordenada]]</f>
        <v>30</v>
      </c>
      <c r="M191" s="20">
        <v>0.1</v>
      </c>
      <c r="N191" s="5">
        <f>Tabla1[[#This Row],[Total del Pedido]]*M191</f>
        <v>7.2</v>
      </c>
      <c r="O191" s="5">
        <f>Tabla1[[#This Row],[Total del Pedido]]-(Tabla1[[#This Row],[Costo Total]]+N191)</f>
        <v>22.799999999999997</v>
      </c>
    </row>
    <row r="192" spans="1:15" x14ac:dyDescent="0.25">
      <c r="A192" s="1">
        <v>69</v>
      </c>
      <c r="B192" s="1">
        <v>5</v>
      </c>
      <c r="C192" s="1" t="s">
        <v>11</v>
      </c>
      <c r="D192" s="1" t="s">
        <v>32</v>
      </c>
      <c r="E192" s="2">
        <v>20</v>
      </c>
      <c r="F192" s="2">
        <v>33</v>
      </c>
      <c r="G192" s="1">
        <v>3</v>
      </c>
      <c r="H192" s="1">
        <v>24</v>
      </c>
      <c r="I192" s="7">
        <f>TIME(0,Tabla1[[#This Row],[Tiempo de Preparación]],0)</f>
        <v>1.6666666666666666E-2</v>
      </c>
      <c r="J192" s="16">
        <f>Tabla1[[#This Row],[Precio Unitario]]*Tabla1[[#This Row],[Cantidad Ordenada]]</f>
        <v>99</v>
      </c>
      <c r="K192" s="3">
        <f>Tabla1[[#This Row],[Costo Unitario]]*Tabla1[[#This Row],[Cantidad Ordenada]]</f>
        <v>60</v>
      </c>
      <c r="L192" s="3">
        <f>(Tabla1[[#This Row],[Precio Unitario]]-Tabla1[[#This Row],[Costo Unitario]])*Tabla1[[#This Row],[Cantidad Ordenada]]</f>
        <v>39</v>
      </c>
      <c r="M192" s="20">
        <v>0.1</v>
      </c>
      <c r="N192" s="5">
        <f>Tabla1[[#This Row],[Total del Pedido]]*M192</f>
        <v>9.9</v>
      </c>
      <c r="O192" s="5">
        <f>Tabla1[[#This Row],[Total del Pedido]]-(Tabla1[[#This Row],[Costo Total]]+N192)</f>
        <v>29.099999999999994</v>
      </c>
    </row>
    <row r="193" spans="1:15" x14ac:dyDescent="0.25">
      <c r="A193" s="1">
        <v>70</v>
      </c>
      <c r="B193" s="1">
        <v>17</v>
      </c>
      <c r="C193" s="1" t="s">
        <v>23</v>
      </c>
      <c r="D193" s="1" t="s">
        <v>44</v>
      </c>
      <c r="E193" s="2">
        <v>15</v>
      </c>
      <c r="F193" s="2">
        <v>25</v>
      </c>
      <c r="G193" s="1">
        <v>2</v>
      </c>
      <c r="H193" s="1">
        <v>19</v>
      </c>
      <c r="I193" s="7">
        <f>TIME(0,Tabla1[[#This Row],[Tiempo de Preparación]],0)</f>
        <v>1.3194444444444444E-2</v>
      </c>
      <c r="J193" s="16">
        <f>Tabla1[[#This Row],[Precio Unitario]]*Tabla1[[#This Row],[Cantidad Ordenada]]</f>
        <v>50</v>
      </c>
      <c r="K193" s="3">
        <f>Tabla1[[#This Row],[Costo Unitario]]*Tabla1[[#This Row],[Cantidad Ordenada]]</f>
        <v>30</v>
      </c>
      <c r="L193" s="3">
        <f>(Tabla1[[#This Row],[Precio Unitario]]-Tabla1[[#This Row],[Costo Unitario]])*Tabla1[[#This Row],[Cantidad Ordenada]]</f>
        <v>20</v>
      </c>
      <c r="M193" s="20">
        <v>0.1</v>
      </c>
      <c r="N193" s="5">
        <f>Tabla1[[#This Row],[Total del Pedido]]*M193</f>
        <v>5</v>
      </c>
      <c r="O193" s="5">
        <f>Tabla1[[#This Row],[Total del Pedido]]-(Tabla1[[#This Row],[Costo Total]]+N193)</f>
        <v>15</v>
      </c>
    </row>
    <row r="194" spans="1:15" x14ac:dyDescent="0.25">
      <c r="A194" s="1">
        <v>70</v>
      </c>
      <c r="B194" s="1">
        <v>17</v>
      </c>
      <c r="C194" s="1" t="s">
        <v>17</v>
      </c>
      <c r="D194" s="1" t="s">
        <v>38</v>
      </c>
      <c r="E194" s="2">
        <v>20</v>
      </c>
      <c r="F194" s="2">
        <v>34</v>
      </c>
      <c r="G194" s="1">
        <v>2</v>
      </c>
      <c r="H194" s="1">
        <v>21</v>
      </c>
      <c r="I194" s="7">
        <f>TIME(0,Tabla1[[#This Row],[Tiempo de Preparación]],0)</f>
        <v>1.4583333333333334E-2</v>
      </c>
      <c r="J194" s="16">
        <f>Tabla1[[#This Row],[Precio Unitario]]*Tabla1[[#This Row],[Cantidad Ordenada]]</f>
        <v>68</v>
      </c>
      <c r="K194" s="3">
        <f>Tabla1[[#This Row],[Costo Unitario]]*Tabla1[[#This Row],[Cantidad Ordenada]]</f>
        <v>40</v>
      </c>
      <c r="L194" s="3">
        <f>(Tabla1[[#This Row],[Precio Unitario]]-Tabla1[[#This Row],[Costo Unitario]])*Tabla1[[#This Row],[Cantidad Ordenada]]</f>
        <v>28</v>
      </c>
      <c r="M194" s="20">
        <v>0.1</v>
      </c>
      <c r="N194" s="5">
        <f>Tabla1[[#This Row],[Total del Pedido]]*M194</f>
        <v>6.8000000000000007</v>
      </c>
      <c r="O194" s="5">
        <f>Tabla1[[#This Row],[Total del Pedido]]-(Tabla1[[#This Row],[Costo Total]]+N194)</f>
        <v>21.200000000000003</v>
      </c>
    </row>
    <row r="195" spans="1:15" x14ac:dyDescent="0.25">
      <c r="A195" s="1">
        <v>71</v>
      </c>
      <c r="B195" s="1">
        <v>18</v>
      </c>
      <c r="C195" s="1" t="s">
        <v>5</v>
      </c>
      <c r="D195" s="1" t="s">
        <v>26</v>
      </c>
      <c r="E195" s="2">
        <v>18</v>
      </c>
      <c r="F195" s="2">
        <v>30</v>
      </c>
      <c r="G195" s="1">
        <v>3</v>
      </c>
      <c r="H195" s="1">
        <v>20</v>
      </c>
      <c r="I195" s="7">
        <f>TIME(0,Tabla1[[#This Row],[Tiempo de Preparación]],0)</f>
        <v>1.3888888888888888E-2</v>
      </c>
      <c r="J195" s="16">
        <f>Tabla1[[#This Row],[Precio Unitario]]*Tabla1[[#This Row],[Cantidad Ordenada]]</f>
        <v>90</v>
      </c>
      <c r="K195" s="3">
        <f>Tabla1[[#This Row],[Costo Unitario]]*Tabla1[[#This Row],[Cantidad Ordenada]]</f>
        <v>54</v>
      </c>
      <c r="L195" s="3">
        <f>(Tabla1[[#This Row],[Precio Unitario]]-Tabla1[[#This Row],[Costo Unitario]])*Tabla1[[#This Row],[Cantidad Ordenada]]</f>
        <v>36</v>
      </c>
      <c r="M195" s="20">
        <v>0.1</v>
      </c>
      <c r="N195" s="5">
        <f>Tabla1[[#This Row],[Total del Pedido]]*M195</f>
        <v>9</v>
      </c>
      <c r="O195" s="5">
        <f>Tabla1[[#This Row],[Total del Pedido]]-(Tabla1[[#This Row],[Costo Total]]+N195)</f>
        <v>27</v>
      </c>
    </row>
    <row r="196" spans="1:15" x14ac:dyDescent="0.25">
      <c r="A196" s="1">
        <v>71</v>
      </c>
      <c r="B196" s="1">
        <v>18</v>
      </c>
      <c r="C196" s="1" t="s">
        <v>19</v>
      </c>
      <c r="D196" s="1" t="s">
        <v>40</v>
      </c>
      <c r="E196" s="2">
        <v>14</v>
      </c>
      <c r="F196" s="2">
        <v>23</v>
      </c>
      <c r="G196" s="1">
        <v>2</v>
      </c>
      <c r="H196" s="1">
        <v>29</v>
      </c>
      <c r="I196" s="7">
        <f>TIME(0,Tabla1[[#This Row],[Tiempo de Preparación]],0)</f>
        <v>2.013888888888889E-2</v>
      </c>
      <c r="J196" s="16">
        <f>Tabla1[[#This Row],[Precio Unitario]]*Tabla1[[#This Row],[Cantidad Ordenada]]</f>
        <v>46</v>
      </c>
      <c r="K196" s="3">
        <f>Tabla1[[#This Row],[Costo Unitario]]*Tabla1[[#This Row],[Cantidad Ordenada]]</f>
        <v>28</v>
      </c>
      <c r="L196" s="3">
        <f>(Tabla1[[#This Row],[Precio Unitario]]-Tabla1[[#This Row],[Costo Unitario]])*Tabla1[[#This Row],[Cantidad Ordenada]]</f>
        <v>18</v>
      </c>
      <c r="M196" s="20">
        <v>0.1</v>
      </c>
      <c r="N196" s="5">
        <f>Tabla1[[#This Row],[Total del Pedido]]*M196</f>
        <v>4.6000000000000005</v>
      </c>
      <c r="O196" s="5">
        <f>Tabla1[[#This Row],[Total del Pedido]]-(Tabla1[[#This Row],[Costo Total]]+N196)</f>
        <v>13.399999999999999</v>
      </c>
    </row>
    <row r="197" spans="1:15" x14ac:dyDescent="0.25">
      <c r="A197" s="1">
        <v>72</v>
      </c>
      <c r="B197" s="1">
        <v>17</v>
      </c>
      <c r="C197" s="1" t="s">
        <v>20</v>
      </c>
      <c r="D197" s="1" t="s">
        <v>41</v>
      </c>
      <c r="E197" s="2">
        <v>13</v>
      </c>
      <c r="F197" s="2">
        <v>21</v>
      </c>
      <c r="G197" s="1">
        <v>1</v>
      </c>
      <c r="H197" s="1">
        <v>17</v>
      </c>
      <c r="I197" s="7">
        <f>TIME(0,Tabla1[[#This Row],[Tiempo de Preparación]],0)</f>
        <v>1.1805555555555555E-2</v>
      </c>
      <c r="J197" s="16">
        <f>Tabla1[[#This Row],[Precio Unitario]]*Tabla1[[#This Row],[Cantidad Ordenada]]</f>
        <v>21</v>
      </c>
      <c r="K197" s="3">
        <f>Tabla1[[#This Row],[Costo Unitario]]*Tabla1[[#This Row],[Cantidad Ordenada]]</f>
        <v>13</v>
      </c>
      <c r="L197" s="3">
        <f>(Tabla1[[#This Row],[Precio Unitario]]-Tabla1[[#This Row],[Costo Unitario]])*Tabla1[[#This Row],[Cantidad Ordenada]]</f>
        <v>8</v>
      </c>
      <c r="M197" s="20">
        <v>0.1</v>
      </c>
      <c r="N197" s="5">
        <f>Tabla1[[#This Row],[Total del Pedido]]*M197</f>
        <v>2.1</v>
      </c>
      <c r="O197" s="5">
        <f>Tabla1[[#This Row],[Total del Pedido]]-(Tabla1[[#This Row],[Costo Total]]+N197)</f>
        <v>5.9</v>
      </c>
    </row>
    <row r="198" spans="1:15" x14ac:dyDescent="0.25">
      <c r="A198" s="1">
        <v>72</v>
      </c>
      <c r="B198" s="1">
        <v>17</v>
      </c>
      <c r="C198" s="1" t="s">
        <v>21</v>
      </c>
      <c r="D198" s="1" t="s">
        <v>42</v>
      </c>
      <c r="E198" s="2">
        <v>10</v>
      </c>
      <c r="F198" s="2">
        <v>18</v>
      </c>
      <c r="G198" s="1">
        <v>3</v>
      </c>
      <c r="H198" s="1">
        <v>37</v>
      </c>
      <c r="I198" s="7">
        <f>TIME(0,Tabla1[[#This Row],[Tiempo de Preparación]],0)</f>
        <v>2.5694444444444443E-2</v>
      </c>
      <c r="J198" s="16">
        <f>Tabla1[[#This Row],[Precio Unitario]]*Tabla1[[#This Row],[Cantidad Ordenada]]</f>
        <v>54</v>
      </c>
      <c r="K198" s="3">
        <f>Tabla1[[#This Row],[Costo Unitario]]*Tabla1[[#This Row],[Cantidad Ordenada]]</f>
        <v>30</v>
      </c>
      <c r="L198" s="3">
        <f>(Tabla1[[#This Row],[Precio Unitario]]-Tabla1[[#This Row],[Costo Unitario]])*Tabla1[[#This Row],[Cantidad Ordenada]]</f>
        <v>24</v>
      </c>
      <c r="M198" s="20">
        <v>0.1</v>
      </c>
      <c r="N198" s="5">
        <f>Tabla1[[#This Row],[Total del Pedido]]*M198</f>
        <v>5.4</v>
      </c>
      <c r="O198" s="5">
        <f>Tabla1[[#This Row],[Total del Pedido]]-(Tabla1[[#This Row],[Costo Total]]+N198)</f>
        <v>18.600000000000001</v>
      </c>
    </row>
    <row r="199" spans="1:15" x14ac:dyDescent="0.25">
      <c r="A199" s="1">
        <v>73</v>
      </c>
      <c r="B199" s="1">
        <v>1</v>
      </c>
      <c r="C199" s="1" t="s">
        <v>7</v>
      </c>
      <c r="D199" s="1" t="s">
        <v>28</v>
      </c>
      <c r="E199" s="2">
        <v>16</v>
      </c>
      <c r="F199" s="2">
        <v>27</v>
      </c>
      <c r="G199" s="1">
        <v>3</v>
      </c>
      <c r="H199" s="1">
        <v>20</v>
      </c>
      <c r="I199" s="7">
        <f>TIME(0,Tabla1[[#This Row],[Tiempo de Preparación]],0)</f>
        <v>1.3888888888888888E-2</v>
      </c>
      <c r="J199" s="16">
        <f>Tabla1[[#This Row],[Precio Unitario]]*Tabla1[[#This Row],[Cantidad Ordenada]]</f>
        <v>81</v>
      </c>
      <c r="K199" s="3">
        <f>Tabla1[[#This Row],[Costo Unitario]]*Tabla1[[#This Row],[Cantidad Ordenada]]</f>
        <v>48</v>
      </c>
      <c r="L199" s="3">
        <f>(Tabla1[[#This Row],[Precio Unitario]]-Tabla1[[#This Row],[Costo Unitario]])*Tabla1[[#This Row],[Cantidad Ordenada]]</f>
        <v>33</v>
      </c>
      <c r="M199" s="20">
        <v>0.1</v>
      </c>
      <c r="N199" s="5">
        <f>Tabla1[[#This Row],[Total del Pedido]]*M199</f>
        <v>8.1</v>
      </c>
      <c r="O199" s="5">
        <f>Tabla1[[#This Row],[Total del Pedido]]-(Tabla1[[#This Row],[Costo Total]]+N199)</f>
        <v>24.9</v>
      </c>
    </row>
    <row r="200" spans="1:15" x14ac:dyDescent="0.25">
      <c r="A200" s="1">
        <v>74</v>
      </c>
      <c r="B200" s="1">
        <v>19</v>
      </c>
      <c r="C200" s="1" t="s">
        <v>22</v>
      </c>
      <c r="D200" s="1" t="s">
        <v>43</v>
      </c>
      <c r="E200" s="2">
        <v>15</v>
      </c>
      <c r="F200" s="2">
        <v>26</v>
      </c>
      <c r="G200" s="1">
        <v>2</v>
      </c>
      <c r="H200" s="1">
        <v>39</v>
      </c>
      <c r="I200" s="7">
        <f>TIME(0,Tabla1[[#This Row],[Tiempo de Preparación]],0)</f>
        <v>2.7083333333333334E-2</v>
      </c>
      <c r="J200" s="16">
        <f>Tabla1[[#This Row],[Precio Unitario]]*Tabla1[[#This Row],[Cantidad Ordenada]]</f>
        <v>52</v>
      </c>
      <c r="K200" s="3">
        <f>Tabla1[[#This Row],[Costo Unitario]]*Tabla1[[#This Row],[Cantidad Ordenada]]</f>
        <v>30</v>
      </c>
      <c r="L200" s="3">
        <f>(Tabla1[[#This Row],[Precio Unitario]]-Tabla1[[#This Row],[Costo Unitario]])*Tabla1[[#This Row],[Cantidad Ordenada]]</f>
        <v>22</v>
      </c>
      <c r="M200" s="20">
        <v>0.1</v>
      </c>
      <c r="N200" s="5">
        <f>Tabla1[[#This Row],[Total del Pedido]]*M200</f>
        <v>5.2</v>
      </c>
      <c r="O200" s="5">
        <f>Tabla1[[#This Row],[Total del Pedido]]-(Tabla1[[#This Row],[Costo Total]]+N200)</f>
        <v>16.799999999999997</v>
      </c>
    </row>
    <row r="201" spans="1:15" x14ac:dyDescent="0.25">
      <c r="A201" s="1">
        <v>74</v>
      </c>
      <c r="B201" s="1">
        <v>19</v>
      </c>
      <c r="C201" s="1" t="s">
        <v>17</v>
      </c>
      <c r="D201" s="1" t="s">
        <v>38</v>
      </c>
      <c r="E201" s="2">
        <v>20</v>
      </c>
      <c r="F201" s="2">
        <v>34</v>
      </c>
      <c r="G201" s="1">
        <v>3</v>
      </c>
      <c r="H201" s="1">
        <v>37</v>
      </c>
      <c r="I201" s="7">
        <f>TIME(0,Tabla1[[#This Row],[Tiempo de Preparación]],0)</f>
        <v>2.5694444444444443E-2</v>
      </c>
      <c r="J201" s="16">
        <f>Tabla1[[#This Row],[Precio Unitario]]*Tabla1[[#This Row],[Cantidad Ordenada]]</f>
        <v>102</v>
      </c>
      <c r="K201" s="3">
        <f>Tabla1[[#This Row],[Costo Unitario]]*Tabla1[[#This Row],[Cantidad Ordenada]]</f>
        <v>60</v>
      </c>
      <c r="L201" s="3">
        <f>(Tabla1[[#This Row],[Precio Unitario]]-Tabla1[[#This Row],[Costo Unitario]])*Tabla1[[#This Row],[Cantidad Ordenada]]</f>
        <v>42</v>
      </c>
      <c r="M201" s="20">
        <v>0.1</v>
      </c>
      <c r="N201" s="5">
        <f>Tabla1[[#This Row],[Total del Pedido]]*M201</f>
        <v>10.200000000000001</v>
      </c>
      <c r="O201" s="5">
        <f>Tabla1[[#This Row],[Total del Pedido]]-(Tabla1[[#This Row],[Costo Total]]+N201)</f>
        <v>31.799999999999997</v>
      </c>
    </row>
    <row r="202" spans="1:15" x14ac:dyDescent="0.25">
      <c r="A202" s="1">
        <v>74</v>
      </c>
      <c r="B202" s="1">
        <v>19</v>
      </c>
      <c r="C202" s="1" t="s">
        <v>15</v>
      </c>
      <c r="D202" s="1" t="s">
        <v>36</v>
      </c>
      <c r="E202" s="2">
        <v>19</v>
      </c>
      <c r="F202" s="2">
        <v>32</v>
      </c>
      <c r="G202" s="1">
        <v>2</v>
      </c>
      <c r="H202" s="1">
        <v>24</v>
      </c>
      <c r="I202" s="7">
        <f>TIME(0,Tabla1[[#This Row],[Tiempo de Preparación]],0)</f>
        <v>1.6666666666666666E-2</v>
      </c>
      <c r="J202" s="16">
        <f>Tabla1[[#This Row],[Precio Unitario]]*Tabla1[[#This Row],[Cantidad Ordenada]]</f>
        <v>64</v>
      </c>
      <c r="K202" s="3">
        <f>Tabla1[[#This Row],[Costo Unitario]]*Tabla1[[#This Row],[Cantidad Ordenada]]</f>
        <v>38</v>
      </c>
      <c r="L202" s="3">
        <f>(Tabla1[[#This Row],[Precio Unitario]]-Tabla1[[#This Row],[Costo Unitario]])*Tabla1[[#This Row],[Cantidad Ordenada]]</f>
        <v>26</v>
      </c>
      <c r="M202" s="20">
        <v>0.1</v>
      </c>
      <c r="N202" s="5">
        <f>Tabla1[[#This Row],[Total del Pedido]]*M202</f>
        <v>6.4</v>
      </c>
      <c r="O202" s="5">
        <f>Tabla1[[#This Row],[Total del Pedido]]-(Tabla1[[#This Row],[Costo Total]]+N202)</f>
        <v>19.600000000000001</v>
      </c>
    </row>
    <row r="203" spans="1:15" x14ac:dyDescent="0.25">
      <c r="A203" s="1">
        <v>75</v>
      </c>
      <c r="B203" s="1">
        <v>19</v>
      </c>
      <c r="C203" s="1" t="s">
        <v>8</v>
      </c>
      <c r="D203" s="1" t="s">
        <v>29</v>
      </c>
      <c r="E203" s="2">
        <v>25</v>
      </c>
      <c r="F203" s="2">
        <v>40</v>
      </c>
      <c r="G203" s="1">
        <v>1</v>
      </c>
      <c r="H203" s="1">
        <v>35</v>
      </c>
      <c r="I203" s="7">
        <f>TIME(0,Tabla1[[#This Row],[Tiempo de Preparación]],0)</f>
        <v>2.4305555555555556E-2</v>
      </c>
      <c r="J203" s="16">
        <f>Tabla1[[#This Row],[Precio Unitario]]*Tabla1[[#This Row],[Cantidad Ordenada]]</f>
        <v>40</v>
      </c>
      <c r="K203" s="3">
        <f>Tabla1[[#This Row],[Costo Unitario]]*Tabla1[[#This Row],[Cantidad Ordenada]]</f>
        <v>25</v>
      </c>
      <c r="L203" s="3">
        <f>(Tabla1[[#This Row],[Precio Unitario]]-Tabla1[[#This Row],[Costo Unitario]])*Tabla1[[#This Row],[Cantidad Ordenada]]</f>
        <v>15</v>
      </c>
      <c r="M203" s="20">
        <v>0.1</v>
      </c>
      <c r="N203" s="5">
        <f>Tabla1[[#This Row],[Total del Pedido]]*M203</f>
        <v>4</v>
      </c>
      <c r="O203" s="5">
        <f>Tabla1[[#This Row],[Total del Pedido]]-(Tabla1[[#This Row],[Costo Total]]+N203)</f>
        <v>11</v>
      </c>
    </row>
    <row r="204" spans="1:15" x14ac:dyDescent="0.25">
      <c r="A204" s="1">
        <v>75</v>
      </c>
      <c r="B204" s="1">
        <v>19</v>
      </c>
      <c r="C204" s="1" t="s">
        <v>19</v>
      </c>
      <c r="D204" s="1" t="s">
        <v>40</v>
      </c>
      <c r="E204" s="2">
        <v>14</v>
      </c>
      <c r="F204" s="2">
        <v>23</v>
      </c>
      <c r="G204" s="1">
        <v>3</v>
      </c>
      <c r="H204" s="1">
        <v>16</v>
      </c>
      <c r="I204" s="7">
        <f>TIME(0,Tabla1[[#This Row],[Tiempo de Preparación]],0)</f>
        <v>1.1111111111111112E-2</v>
      </c>
      <c r="J204" s="16">
        <f>Tabla1[[#This Row],[Precio Unitario]]*Tabla1[[#This Row],[Cantidad Ordenada]]</f>
        <v>69</v>
      </c>
      <c r="K204" s="3">
        <f>Tabla1[[#This Row],[Costo Unitario]]*Tabla1[[#This Row],[Cantidad Ordenada]]</f>
        <v>42</v>
      </c>
      <c r="L204" s="3">
        <f>(Tabla1[[#This Row],[Precio Unitario]]-Tabla1[[#This Row],[Costo Unitario]])*Tabla1[[#This Row],[Cantidad Ordenada]]</f>
        <v>27</v>
      </c>
      <c r="M204" s="20">
        <v>0.1</v>
      </c>
      <c r="N204" s="5">
        <f>Tabla1[[#This Row],[Total del Pedido]]*M204</f>
        <v>6.9</v>
      </c>
      <c r="O204" s="5">
        <f>Tabla1[[#This Row],[Total del Pedido]]-(Tabla1[[#This Row],[Costo Total]]+N204)</f>
        <v>20.100000000000001</v>
      </c>
    </row>
    <row r="205" spans="1:15" x14ac:dyDescent="0.25">
      <c r="A205" s="1">
        <v>76</v>
      </c>
      <c r="B205" s="1">
        <v>17</v>
      </c>
      <c r="C205" s="1" t="s">
        <v>5</v>
      </c>
      <c r="D205" s="1" t="s">
        <v>26</v>
      </c>
      <c r="E205" s="2">
        <v>18</v>
      </c>
      <c r="F205" s="2">
        <v>30</v>
      </c>
      <c r="G205" s="1">
        <v>3</v>
      </c>
      <c r="H205" s="1">
        <v>13</v>
      </c>
      <c r="I205" s="7">
        <f>TIME(0,Tabla1[[#This Row],[Tiempo de Preparación]],0)</f>
        <v>9.0277777777777769E-3</v>
      </c>
      <c r="J205" s="16">
        <f>Tabla1[[#This Row],[Precio Unitario]]*Tabla1[[#This Row],[Cantidad Ordenada]]</f>
        <v>90</v>
      </c>
      <c r="K205" s="3">
        <f>Tabla1[[#This Row],[Costo Unitario]]*Tabla1[[#This Row],[Cantidad Ordenada]]</f>
        <v>54</v>
      </c>
      <c r="L205" s="3">
        <f>(Tabla1[[#This Row],[Precio Unitario]]-Tabla1[[#This Row],[Costo Unitario]])*Tabla1[[#This Row],[Cantidad Ordenada]]</f>
        <v>36</v>
      </c>
      <c r="M205" s="20">
        <v>0.1</v>
      </c>
      <c r="N205" s="5">
        <f>Tabla1[[#This Row],[Total del Pedido]]*M205</f>
        <v>9</v>
      </c>
      <c r="O205" s="5">
        <f>Tabla1[[#This Row],[Total del Pedido]]-(Tabla1[[#This Row],[Costo Total]]+N205)</f>
        <v>27</v>
      </c>
    </row>
    <row r="206" spans="1:15" x14ac:dyDescent="0.25">
      <c r="A206" s="1">
        <v>76</v>
      </c>
      <c r="B206" s="1">
        <v>17</v>
      </c>
      <c r="C206" s="1" t="s">
        <v>21</v>
      </c>
      <c r="D206" s="1" t="s">
        <v>42</v>
      </c>
      <c r="E206" s="2">
        <v>10</v>
      </c>
      <c r="F206" s="2">
        <v>18</v>
      </c>
      <c r="G206" s="1">
        <v>1</v>
      </c>
      <c r="H206" s="1">
        <v>34</v>
      </c>
      <c r="I206" s="7">
        <f>TIME(0,Tabla1[[#This Row],[Tiempo de Preparación]],0)</f>
        <v>2.361111111111111E-2</v>
      </c>
      <c r="J206" s="16">
        <f>Tabla1[[#This Row],[Precio Unitario]]*Tabla1[[#This Row],[Cantidad Ordenada]]</f>
        <v>18</v>
      </c>
      <c r="K206" s="3">
        <f>Tabla1[[#This Row],[Costo Unitario]]*Tabla1[[#This Row],[Cantidad Ordenada]]</f>
        <v>10</v>
      </c>
      <c r="L206" s="3">
        <f>(Tabla1[[#This Row],[Precio Unitario]]-Tabla1[[#This Row],[Costo Unitario]])*Tabla1[[#This Row],[Cantidad Ordenada]]</f>
        <v>8</v>
      </c>
      <c r="M206" s="20">
        <v>0.1</v>
      </c>
      <c r="N206" s="5">
        <f>Tabla1[[#This Row],[Total del Pedido]]*M206</f>
        <v>1.8</v>
      </c>
      <c r="O206" s="5">
        <f>Tabla1[[#This Row],[Total del Pedido]]-(Tabla1[[#This Row],[Costo Total]]+N206)</f>
        <v>6.1999999999999993</v>
      </c>
    </row>
    <row r="207" spans="1:15" x14ac:dyDescent="0.25">
      <c r="A207" s="1">
        <v>76</v>
      </c>
      <c r="B207" s="1">
        <v>17</v>
      </c>
      <c r="C207" s="1" t="s">
        <v>4</v>
      </c>
      <c r="D207" s="1" t="s">
        <v>25</v>
      </c>
      <c r="E207" s="2">
        <v>14</v>
      </c>
      <c r="F207" s="2">
        <v>24</v>
      </c>
      <c r="G207" s="1">
        <v>1</v>
      </c>
      <c r="H207" s="1">
        <v>20</v>
      </c>
      <c r="I207" s="7">
        <f>TIME(0,Tabla1[[#This Row],[Tiempo de Preparación]],0)</f>
        <v>1.3888888888888888E-2</v>
      </c>
      <c r="J207" s="16">
        <f>Tabla1[[#This Row],[Precio Unitario]]*Tabla1[[#This Row],[Cantidad Ordenada]]</f>
        <v>24</v>
      </c>
      <c r="K207" s="3">
        <f>Tabla1[[#This Row],[Costo Unitario]]*Tabla1[[#This Row],[Cantidad Ordenada]]</f>
        <v>14</v>
      </c>
      <c r="L207" s="3">
        <f>(Tabla1[[#This Row],[Precio Unitario]]-Tabla1[[#This Row],[Costo Unitario]])*Tabla1[[#This Row],[Cantidad Ordenada]]</f>
        <v>10</v>
      </c>
      <c r="M207" s="20">
        <v>0.1</v>
      </c>
      <c r="N207" s="5">
        <f>Tabla1[[#This Row],[Total del Pedido]]*M207</f>
        <v>2.4000000000000004</v>
      </c>
      <c r="O207" s="5">
        <f>Tabla1[[#This Row],[Total del Pedido]]-(Tabla1[[#This Row],[Costo Total]]+N207)</f>
        <v>7.6000000000000014</v>
      </c>
    </row>
    <row r="208" spans="1:15" x14ac:dyDescent="0.25">
      <c r="A208" s="1">
        <v>76</v>
      </c>
      <c r="B208" s="1">
        <v>17</v>
      </c>
      <c r="C208" s="1" t="s">
        <v>22</v>
      </c>
      <c r="D208" s="1" t="s">
        <v>43</v>
      </c>
      <c r="E208" s="2">
        <v>15</v>
      </c>
      <c r="F208" s="2">
        <v>26</v>
      </c>
      <c r="G208" s="1">
        <v>1</v>
      </c>
      <c r="H208" s="1">
        <v>30</v>
      </c>
      <c r="I208" s="7">
        <f>TIME(0,Tabla1[[#This Row],[Tiempo de Preparación]],0)</f>
        <v>2.0833333333333332E-2</v>
      </c>
      <c r="J208" s="16">
        <f>Tabla1[[#This Row],[Precio Unitario]]*Tabla1[[#This Row],[Cantidad Ordenada]]</f>
        <v>26</v>
      </c>
      <c r="K208" s="3">
        <f>Tabla1[[#This Row],[Costo Unitario]]*Tabla1[[#This Row],[Cantidad Ordenada]]</f>
        <v>15</v>
      </c>
      <c r="L208" s="3">
        <f>(Tabla1[[#This Row],[Precio Unitario]]-Tabla1[[#This Row],[Costo Unitario]])*Tabla1[[#This Row],[Cantidad Ordenada]]</f>
        <v>11</v>
      </c>
      <c r="M208" s="20">
        <v>0.1</v>
      </c>
      <c r="N208" s="5">
        <f>Tabla1[[#This Row],[Total del Pedido]]*M208</f>
        <v>2.6</v>
      </c>
      <c r="O208" s="5">
        <f>Tabla1[[#This Row],[Total del Pedido]]-(Tabla1[[#This Row],[Costo Total]]+N208)</f>
        <v>8.3999999999999986</v>
      </c>
    </row>
    <row r="209" spans="1:15" x14ac:dyDescent="0.25">
      <c r="A209" s="1">
        <v>77</v>
      </c>
      <c r="B209" s="1">
        <v>3</v>
      </c>
      <c r="C209" s="1" t="s">
        <v>21</v>
      </c>
      <c r="D209" s="1" t="s">
        <v>42</v>
      </c>
      <c r="E209" s="2">
        <v>10</v>
      </c>
      <c r="F209" s="2">
        <v>18</v>
      </c>
      <c r="G209" s="1">
        <v>1</v>
      </c>
      <c r="H209" s="1">
        <v>34</v>
      </c>
      <c r="I209" s="7">
        <f>TIME(0,Tabla1[[#This Row],[Tiempo de Preparación]],0)</f>
        <v>2.361111111111111E-2</v>
      </c>
      <c r="J209" s="16">
        <f>Tabla1[[#This Row],[Precio Unitario]]*Tabla1[[#This Row],[Cantidad Ordenada]]</f>
        <v>18</v>
      </c>
      <c r="K209" s="3">
        <f>Tabla1[[#This Row],[Costo Unitario]]*Tabla1[[#This Row],[Cantidad Ordenada]]</f>
        <v>10</v>
      </c>
      <c r="L209" s="3">
        <f>(Tabla1[[#This Row],[Precio Unitario]]-Tabla1[[#This Row],[Costo Unitario]])*Tabla1[[#This Row],[Cantidad Ordenada]]</f>
        <v>8</v>
      </c>
      <c r="M209" s="20">
        <v>0.1</v>
      </c>
      <c r="N209" s="5">
        <f>Tabla1[[#This Row],[Total del Pedido]]*M209</f>
        <v>1.8</v>
      </c>
      <c r="O209" s="5">
        <f>Tabla1[[#This Row],[Total del Pedido]]-(Tabla1[[#This Row],[Costo Total]]+N209)</f>
        <v>6.1999999999999993</v>
      </c>
    </row>
    <row r="210" spans="1:15" x14ac:dyDescent="0.25">
      <c r="A210" s="1">
        <v>77</v>
      </c>
      <c r="B210" s="1">
        <v>3</v>
      </c>
      <c r="C210" s="1" t="s">
        <v>4</v>
      </c>
      <c r="D210" s="1" t="s">
        <v>25</v>
      </c>
      <c r="E210" s="2">
        <v>14</v>
      </c>
      <c r="F210" s="2">
        <v>24</v>
      </c>
      <c r="G210" s="1">
        <v>2</v>
      </c>
      <c r="H210" s="1">
        <v>55</v>
      </c>
      <c r="I210" s="7">
        <f>TIME(0,Tabla1[[#This Row],[Tiempo de Preparación]],0)</f>
        <v>3.8194444444444448E-2</v>
      </c>
      <c r="J210" s="16">
        <f>Tabla1[[#This Row],[Precio Unitario]]*Tabla1[[#This Row],[Cantidad Ordenada]]</f>
        <v>48</v>
      </c>
      <c r="K210" s="3">
        <f>Tabla1[[#This Row],[Costo Unitario]]*Tabla1[[#This Row],[Cantidad Ordenada]]</f>
        <v>28</v>
      </c>
      <c r="L210" s="3">
        <f>(Tabla1[[#This Row],[Precio Unitario]]-Tabla1[[#This Row],[Costo Unitario]])*Tabla1[[#This Row],[Cantidad Ordenada]]</f>
        <v>20</v>
      </c>
      <c r="M210" s="20">
        <v>0.1</v>
      </c>
      <c r="N210" s="5">
        <f>Tabla1[[#This Row],[Total del Pedido]]*M210</f>
        <v>4.8000000000000007</v>
      </c>
      <c r="O210" s="5">
        <f>Tabla1[[#This Row],[Total del Pedido]]-(Tabla1[[#This Row],[Costo Total]]+N210)</f>
        <v>15.200000000000003</v>
      </c>
    </row>
    <row r="211" spans="1:15" x14ac:dyDescent="0.25">
      <c r="A211" s="1">
        <v>77</v>
      </c>
      <c r="B211" s="1">
        <v>3</v>
      </c>
      <c r="C211" s="1" t="s">
        <v>11</v>
      </c>
      <c r="D211" s="1" t="s">
        <v>32</v>
      </c>
      <c r="E211" s="2">
        <v>20</v>
      </c>
      <c r="F211" s="2">
        <v>33</v>
      </c>
      <c r="G211" s="1">
        <v>1</v>
      </c>
      <c r="H211" s="1">
        <v>8</v>
      </c>
      <c r="I211" s="7">
        <f>TIME(0,Tabla1[[#This Row],[Tiempo de Preparación]],0)</f>
        <v>5.5555555555555558E-3</v>
      </c>
      <c r="J211" s="16">
        <f>Tabla1[[#This Row],[Precio Unitario]]*Tabla1[[#This Row],[Cantidad Ordenada]]</f>
        <v>33</v>
      </c>
      <c r="K211" s="3">
        <f>Tabla1[[#This Row],[Costo Unitario]]*Tabla1[[#This Row],[Cantidad Ordenada]]</f>
        <v>20</v>
      </c>
      <c r="L211" s="3">
        <f>(Tabla1[[#This Row],[Precio Unitario]]-Tabla1[[#This Row],[Costo Unitario]])*Tabla1[[#This Row],[Cantidad Ordenada]]</f>
        <v>13</v>
      </c>
      <c r="M211" s="20">
        <v>0.1</v>
      </c>
      <c r="N211" s="5">
        <f>Tabla1[[#This Row],[Total del Pedido]]*M211</f>
        <v>3.3000000000000003</v>
      </c>
      <c r="O211" s="5">
        <f>Tabla1[[#This Row],[Total del Pedido]]-(Tabla1[[#This Row],[Costo Total]]+N211)</f>
        <v>9.6999999999999993</v>
      </c>
    </row>
    <row r="212" spans="1:15" x14ac:dyDescent="0.25">
      <c r="A212" s="1">
        <v>78</v>
      </c>
      <c r="B212" s="1">
        <v>7</v>
      </c>
      <c r="C212" s="1" t="s">
        <v>13</v>
      </c>
      <c r="D212" s="1" t="s">
        <v>34</v>
      </c>
      <c r="E212" s="2">
        <v>11</v>
      </c>
      <c r="F212" s="2">
        <v>19</v>
      </c>
      <c r="G212" s="1">
        <v>3</v>
      </c>
      <c r="H212" s="1">
        <v>54</v>
      </c>
      <c r="I212" s="7">
        <f>TIME(0,Tabla1[[#This Row],[Tiempo de Preparación]],0)</f>
        <v>3.7499999999999999E-2</v>
      </c>
      <c r="J212" s="16">
        <f>Tabla1[[#This Row],[Precio Unitario]]*Tabla1[[#This Row],[Cantidad Ordenada]]</f>
        <v>57</v>
      </c>
      <c r="K212" s="3">
        <f>Tabla1[[#This Row],[Costo Unitario]]*Tabla1[[#This Row],[Cantidad Ordenada]]</f>
        <v>33</v>
      </c>
      <c r="L212" s="3">
        <f>(Tabla1[[#This Row],[Precio Unitario]]-Tabla1[[#This Row],[Costo Unitario]])*Tabla1[[#This Row],[Cantidad Ordenada]]</f>
        <v>24</v>
      </c>
      <c r="M212" s="20">
        <v>0.1</v>
      </c>
      <c r="N212" s="5">
        <f>Tabla1[[#This Row],[Total del Pedido]]*M212</f>
        <v>5.7</v>
      </c>
      <c r="O212" s="5">
        <f>Tabla1[[#This Row],[Total del Pedido]]-(Tabla1[[#This Row],[Costo Total]]+N212)</f>
        <v>18.299999999999997</v>
      </c>
    </row>
    <row r="213" spans="1:15" x14ac:dyDescent="0.25">
      <c r="A213" s="1">
        <v>79</v>
      </c>
      <c r="B213" s="1">
        <v>16</v>
      </c>
      <c r="C213" s="1" t="s">
        <v>10</v>
      </c>
      <c r="D213" s="1" t="s">
        <v>31</v>
      </c>
      <c r="E213" s="2">
        <v>17</v>
      </c>
      <c r="F213" s="2">
        <v>29</v>
      </c>
      <c r="G213" s="1">
        <v>3</v>
      </c>
      <c r="H213" s="1">
        <v>14</v>
      </c>
      <c r="I213" s="7">
        <f>TIME(0,Tabla1[[#This Row],[Tiempo de Preparación]],0)</f>
        <v>9.7222222222222224E-3</v>
      </c>
      <c r="J213" s="16">
        <f>Tabla1[[#This Row],[Precio Unitario]]*Tabla1[[#This Row],[Cantidad Ordenada]]</f>
        <v>87</v>
      </c>
      <c r="K213" s="3">
        <f>Tabla1[[#This Row],[Costo Unitario]]*Tabla1[[#This Row],[Cantidad Ordenada]]</f>
        <v>51</v>
      </c>
      <c r="L213" s="3">
        <f>(Tabla1[[#This Row],[Precio Unitario]]-Tabla1[[#This Row],[Costo Unitario]])*Tabla1[[#This Row],[Cantidad Ordenada]]</f>
        <v>36</v>
      </c>
      <c r="M213" s="20">
        <v>0.1</v>
      </c>
      <c r="N213" s="5">
        <f>Tabla1[[#This Row],[Total del Pedido]]*M213</f>
        <v>8.7000000000000011</v>
      </c>
      <c r="O213" s="5">
        <f>Tabla1[[#This Row],[Total del Pedido]]-(Tabla1[[#This Row],[Costo Total]]+N213)</f>
        <v>27.299999999999997</v>
      </c>
    </row>
    <row r="214" spans="1:15" x14ac:dyDescent="0.25">
      <c r="A214" s="1">
        <v>79</v>
      </c>
      <c r="B214" s="1">
        <v>16</v>
      </c>
      <c r="C214" s="1" t="s">
        <v>11</v>
      </c>
      <c r="D214" s="1" t="s">
        <v>32</v>
      </c>
      <c r="E214" s="2">
        <v>20</v>
      </c>
      <c r="F214" s="2">
        <v>33</v>
      </c>
      <c r="G214" s="1">
        <v>3</v>
      </c>
      <c r="H214" s="1">
        <v>14</v>
      </c>
      <c r="I214" s="7">
        <f>TIME(0,Tabla1[[#This Row],[Tiempo de Preparación]],0)</f>
        <v>9.7222222222222224E-3</v>
      </c>
      <c r="J214" s="16">
        <f>Tabla1[[#This Row],[Precio Unitario]]*Tabla1[[#This Row],[Cantidad Ordenada]]</f>
        <v>99</v>
      </c>
      <c r="K214" s="3">
        <f>Tabla1[[#This Row],[Costo Unitario]]*Tabla1[[#This Row],[Cantidad Ordenada]]</f>
        <v>60</v>
      </c>
      <c r="L214" s="3">
        <f>(Tabla1[[#This Row],[Precio Unitario]]-Tabla1[[#This Row],[Costo Unitario]])*Tabla1[[#This Row],[Cantidad Ordenada]]</f>
        <v>39</v>
      </c>
      <c r="M214" s="20">
        <v>0.1</v>
      </c>
      <c r="N214" s="5">
        <f>Tabla1[[#This Row],[Total del Pedido]]*M214</f>
        <v>9.9</v>
      </c>
      <c r="O214" s="5">
        <f>Tabla1[[#This Row],[Total del Pedido]]-(Tabla1[[#This Row],[Costo Total]]+N214)</f>
        <v>29.099999999999994</v>
      </c>
    </row>
    <row r="215" spans="1:15" x14ac:dyDescent="0.25">
      <c r="A215" s="1">
        <v>79</v>
      </c>
      <c r="B215" s="1">
        <v>16</v>
      </c>
      <c r="C215" s="1" t="s">
        <v>18</v>
      </c>
      <c r="D215" s="1" t="s">
        <v>39</v>
      </c>
      <c r="E215" s="2">
        <v>12</v>
      </c>
      <c r="F215" s="2">
        <v>20</v>
      </c>
      <c r="G215" s="1">
        <v>3</v>
      </c>
      <c r="H215" s="1">
        <v>25</v>
      </c>
      <c r="I215" s="7">
        <f>TIME(0,Tabla1[[#This Row],[Tiempo de Preparación]],0)</f>
        <v>1.7361111111111112E-2</v>
      </c>
      <c r="J215" s="16">
        <f>Tabla1[[#This Row],[Precio Unitario]]*Tabla1[[#This Row],[Cantidad Ordenada]]</f>
        <v>60</v>
      </c>
      <c r="K215" s="3">
        <f>Tabla1[[#This Row],[Costo Unitario]]*Tabla1[[#This Row],[Cantidad Ordenada]]</f>
        <v>36</v>
      </c>
      <c r="L215" s="3">
        <f>(Tabla1[[#This Row],[Precio Unitario]]-Tabla1[[#This Row],[Costo Unitario]])*Tabla1[[#This Row],[Cantidad Ordenada]]</f>
        <v>24</v>
      </c>
      <c r="M215" s="20">
        <v>0.1</v>
      </c>
      <c r="N215" s="5">
        <f>Tabla1[[#This Row],[Total del Pedido]]*M215</f>
        <v>6</v>
      </c>
      <c r="O215" s="5">
        <f>Tabla1[[#This Row],[Total del Pedido]]-(Tabla1[[#This Row],[Costo Total]]+N215)</f>
        <v>18</v>
      </c>
    </row>
    <row r="216" spans="1:15" x14ac:dyDescent="0.25">
      <c r="A216" s="1">
        <v>79</v>
      </c>
      <c r="B216" s="1">
        <v>16</v>
      </c>
      <c r="C216" s="1" t="s">
        <v>20</v>
      </c>
      <c r="D216" s="1" t="s">
        <v>41</v>
      </c>
      <c r="E216" s="2">
        <v>13</v>
      </c>
      <c r="F216" s="2">
        <v>21</v>
      </c>
      <c r="G216" s="1">
        <v>3</v>
      </c>
      <c r="H216" s="1">
        <v>43</v>
      </c>
      <c r="I216" s="7">
        <f>TIME(0,Tabla1[[#This Row],[Tiempo de Preparación]],0)</f>
        <v>2.9861111111111113E-2</v>
      </c>
      <c r="J216" s="16">
        <f>Tabla1[[#This Row],[Precio Unitario]]*Tabla1[[#This Row],[Cantidad Ordenada]]</f>
        <v>63</v>
      </c>
      <c r="K216" s="3">
        <f>Tabla1[[#This Row],[Costo Unitario]]*Tabla1[[#This Row],[Cantidad Ordenada]]</f>
        <v>39</v>
      </c>
      <c r="L216" s="3">
        <f>(Tabla1[[#This Row],[Precio Unitario]]-Tabla1[[#This Row],[Costo Unitario]])*Tabla1[[#This Row],[Cantidad Ordenada]]</f>
        <v>24</v>
      </c>
      <c r="M216" s="20">
        <v>0.1</v>
      </c>
      <c r="N216" s="5">
        <f>Tabla1[[#This Row],[Total del Pedido]]*M216</f>
        <v>6.3000000000000007</v>
      </c>
      <c r="O216" s="5">
        <f>Tabla1[[#This Row],[Total del Pedido]]-(Tabla1[[#This Row],[Costo Total]]+N216)</f>
        <v>17.700000000000003</v>
      </c>
    </row>
    <row r="217" spans="1:15" x14ac:dyDescent="0.25">
      <c r="A217" s="1">
        <v>80</v>
      </c>
      <c r="B217" s="1">
        <v>18</v>
      </c>
      <c r="C217" s="1" t="s">
        <v>16</v>
      </c>
      <c r="D217" s="1" t="s">
        <v>37</v>
      </c>
      <c r="E217" s="2">
        <v>13</v>
      </c>
      <c r="F217" s="2">
        <v>22</v>
      </c>
      <c r="G217" s="1">
        <v>2</v>
      </c>
      <c r="H217" s="1">
        <v>5</v>
      </c>
      <c r="I217" s="7">
        <f>TIME(0,Tabla1[[#This Row],[Tiempo de Preparación]],0)</f>
        <v>3.472222222222222E-3</v>
      </c>
      <c r="J217" s="16">
        <f>Tabla1[[#This Row],[Precio Unitario]]*Tabla1[[#This Row],[Cantidad Ordenada]]</f>
        <v>44</v>
      </c>
      <c r="K217" s="3">
        <f>Tabla1[[#This Row],[Costo Unitario]]*Tabla1[[#This Row],[Cantidad Ordenada]]</f>
        <v>26</v>
      </c>
      <c r="L217" s="3">
        <f>(Tabla1[[#This Row],[Precio Unitario]]-Tabla1[[#This Row],[Costo Unitario]])*Tabla1[[#This Row],[Cantidad Ordenada]]</f>
        <v>18</v>
      </c>
      <c r="M217" s="20">
        <v>0.1</v>
      </c>
      <c r="N217" s="5">
        <f>Tabla1[[#This Row],[Total del Pedido]]*M217</f>
        <v>4.4000000000000004</v>
      </c>
      <c r="O217" s="5">
        <f>Tabla1[[#This Row],[Total del Pedido]]-(Tabla1[[#This Row],[Costo Total]]+N217)</f>
        <v>13.600000000000001</v>
      </c>
    </row>
    <row r="218" spans="1:15" x14ac:dyDescent="0.25">
      <c r="A218" s="1">
        <v>80</v>
      </c>
      <c r="B218" s="1">
        <v>18</v>
      </c>
      <c r="C218" s="1" t="s">
        <v>10</v>
      </c>
      <c r="D218" s="1" t="s">
        <v>31</v>
      </c>
      <c r="E218" s="2">
        <v>17</v>
      </c>
      <c r="F218" s="2">
        <v>29</v>
      </c>
      <c r="G218" s="1">
        <v>1</v>
      </c>
      <c r="H218" s="1">
        <v>34</v>
      </c>
      <c r="I218" s="7">
        <f>TIME(0,Tabla1[[#This Row],[Tiempo de Preparación]],0)</f>
        <v>2.361111111111111E-2</v>
      </c>
      <c r="J218" s="16">
        <f>Tabla1[[#This Row],[Precio Unitario]]*Tabla1[[#This Row],[Cantidad Ordenada]]</f>
        <v>29</v>
      </c>
      <c r="K218" s="3">
        <f>Tabla1[[#This Row],[Costo Unitario]]*Tabla1[[#This Row],[Cantidad Ordenada]]</f>
        <v>17</v>
      </c>
      <c r="L218" s="3">
        <f>(Tabla1[[#This Row],[Precio Unitario]]-Tabla1[[#This Row],[Costo Unitario]])*Tabla1[[#This Row],[Cantidad Ordenada]]</f>
        <v>12</v>
      </c>
      <c r="M218" s="20">
        <v>0.1</v>
      </c>
      <c r="N218" s="5">
        <f>Tabla1[[#This Row],[Total del Pedido]]*M218</f>
        <v>2.9000000000000004</v>
      </c>
      <c r="O218" s="5">
        <f>Tabla1[[#This Row],[Total del Pedido]]-(Tabla1[[#This Row],[Costo Total]]+N218)</f>
        <v>9.1000000000000014</v>
      </c>
    </row>
    <row r="219" spans="1:15" x14ac:dyDescent="0.25">
      <c r="A219" s="1">
        <v>80</v>
      </c>
      <c r="B219" s="1">
        <v>18</v>
      </c>
      <c r="C219" s="1" t="s">
        <v>4</v>
      </c>
      <c r="D219" s="1" t="s">
        <v>25</v>
      </c>
      <c r="E219" s="2">
        <v>14</v>
      </c>
      <c r="F219" s="2">
        <v>24</v>
      </c>
      <c r="G219" s="1">
        <v>2</v>
      </c>
      <c r="H219" s="1">
        <v>28</v>
      </c>
      <c r="I219" s="7">
        <f>TIME(0,Tabla1[[#This Row],[Tiempo de Preparación]],0)</f>
        <v>1.9444444444444445E-2</v>
      </c>
      <c r="J219" s="16">
        <f>Tabla1[[#This Row],[Precio Unitario]]*Tabla1[[#This Row],[Cantidad Ordenada]]</f>
        <v>48</v>
      </c>
      <c r="K219" s="3">
        <f>Tabla1[[#This Row],[Costo Unitario]]*Tabla1[[#This Row],[Cantidad Ordenada]]</f>
        <v>28</v>
      </c>
      <c r="L219" s="3">
        <f>(Tabla1[[#This Row],[Precio Unitario]]-Tabla1[[#This Row],[Costo Unitario]])*Tabla1[[#This Row],[Cantidad Ordenada]]</f>
        <v>20</v>
      </c>
      <c r="M219" s="20">
        <v>0.1</v>
      </c>
      <c r="N219" s="5">
        <f>Tabla1[[#This Row],[Total del Pedido]]*M219</f>
        <v>4.8000000000000007</v>
      </c>
      <c r="O219" s="5">
        <f>Tabla1[[#This Row],[Total del Pedido]]-(Tabla1[[#This Row],[Costo Total]]+N219)</f>
        <v>15.200000000000003</v>
      </c>
    </row>
    <row r="220" spans="1:15" x14ac:dyDescent="0.25">
      <c r="A220" s="1">
        <v>81</v>
      </c>
      <c r="B220" s="1">
        <v>17</v>
      </c>
      <c r="C220" s="1" t="s">
        <v>6</v>
      </c>
      <c r="D220" s="1" t="s">
        <v>27</v>
      </c>
      <c r="E220" s="2">
        <v>19</v>
      </c>
      <c r="F220" s="2">
        <v>31</v>
      </c>
      <c r="G220" s="1">
        <v>2</v>
      </c>
      <c r="H220" s="1">
        <v>59</v>
      </c>
      <c r="I220" s="7">
        <f>TIME(0,Tabla1[[#This Row],[Tiempo de Preparación]],0)</f>
        <v>4.0972222222222222E-2</v>
      </c>
      <c r="J220" s="16">
        <f>Tabla1[[#This Row],[Precio Unitario]]*Tabla1[[#This Row],[Cantidad Ordenada]]</f>
        <v>62</v>
      </c>
      <c r="K220" s="3">
        <f>Tabla1[[#This Row],[Costo Unitario]]*Tabla1[[#This Row],[Cantidad Ordenada]]</f>
        <v>38</v>
      </c>
      <c r="L220" s="3">
        <f>(Tabla1[[#This Row],[Precio Unitario]]-Tabla1[[#This Row],[Costo Unitario]])*Tabla1[[#This Row],[Cantidad Ordenada]]</f>
        <v>24</v>
      </c>
      <c r="M220" s="20">
        <v>0.1</v>
      </c>
      <c r="N220" s="5">
        <f>Tabla1[[#This Row],[Total del Pedido]]*M220</f>
        <v>6.2</v>
      </c>
      <c r="O220" s="5">
        <f>Tabla1[[#This Row],[Total del Pedido]]-(Tabla1[[#This Row],[Costo Total]]+N220)</f>
        <v>17.799999999999997</v>
      </c>
    </row>
    <row r="221" spans="1:15" x14ac:dyDescent="0.25">
      <c r="A221" s="1">
        <v>82</v>
      </c>
      <c r="B221" s="1">
        <v>16</v>
      </c>
      <c r="C221" s="1" t="s">
        <v>23</v>
      </c>
      <c r="D221" s="1" t="s">
        <v>44</v>
      </c>
      <c r="E221" s="2">
        <v>15</v>
      </c>
      <c r="F221" s="2">
        <v>25</v>
      </c>
      <c r="G221" s="1">
        <v>2</v>
      </c>
      <c r="H221" s="1">
        <v>11</v>
      </c>
      <c r="I221" s="7">
        <f>TIME(0,Tabla1[[#This Row],[Tiempo de Preparación]],0)</f>
        <v>7.6388888888888886E-3</v>
      </c>
      <c r="J221" s="16">
        <f>Tabla1[[#This Row],[Precio Unitario]]*Tabla1[[#This Row],[Cantidad Ordenada]]</f>
        <v>50</v>
      </c>
      <c r="K221" s="3">
        <f>Tabla1[[#This Row],[Costo Unitario]]*Tabla1[[#This Row],[Cantidad Ordenada]]</f>
        <v>30</v>
      </c>
      <c r="L221" s="3">
        <f>(Tabla1[[#This Row],[Precio Unitario]]-Tabla1[[#This Row],[Costo Unitario]])*Tabla1[[#This Row],[Cantidad Ordenada]]</f>
        <v>20</v>
      </c>
      <c r="M221" s="20">
        <v>0.1</v>
      </c>
      <c r="N221" s="5">
        <f>Tabla1[[#This Row],[Total del Pedido]]*M221</f>
        <v>5</v>
      </c>
      <c r="O221" s="5">
        <f>Tabla1[[#This Row],[Total del Pedido]]-(Tabla1[[#This Row],[Costo Total]]+N221)</f>
        <v>15</v>
      </c>
    </row>
    <row r="222" spans="1:15" x14ac:dyDescent="0.25">
      <c r="A222" s="1">
        <v>82</v>
      </c>
      <c r="B222" s="1">
        <v>16</v>
      </c>
      <c r="C222" s="1" t="s">
        <v>5</v>
      </c>
      <c r="D222" s="1" t="s">
        <v>26</v>
      </c>
      <c r="E222" s="2">
        <v>18</v>
      </c>
      <c r="F222" s="2">
        <v>30</v>
      </c>
      <c r="G222" s="1">
        <v>1</v>
      </c>
      <c r="H222" s="1">
        <v>8</v>
      </c>
      <c r="I222" s="7">
        <f>TIME(0,Tabla1[[#This Row],[Tiempo de Preparación]],0)</f>
        <v>5.5555555555555558E-3</v>
      </c>
      <c r="J222" s="16">
        <f>Tabla1[[#This Row],[Precio Unitario]]*Tabla1[[#This Row],[Cantidad Ordenada]]</f>
        <v>30</v>
      </c>
      <c r="K222" s="3">
        <f>Tabla1[[#This Row],[Costo Unitario]]*Tabla1[[#This Row],[Cantidad Ordenada]]</f>
        <v>18</v>
      </c>
      <c r="L222" s="3">
        <f>(Tabla1[[#This Row],[Precio Unitario]]-Tabla1[[#This Row],[Costo Unitario]])*Tabla1[[#This Row],[Cantidad Ordenada]]</f>
        <v>12</v>
      </c>
      <c r="M222" s="20">
        <v>0.1</v>
      </c>
      <c r="N222" s="5">
        <f>Tabla1[[#This Row],[Total del Pedido]]*M222</f>
        <v>3</v>
      </c>
      <c r="O222" s="5">
        <f>Tabla1[[#This Row],[Total del Pedido]]-(Tabla1[[#This Row],[Costo Total]]+N222)</f>
        <v>9</v>
      </c>
    </row>
    <row r="223" spans="1:15" x14ac:dyDescent="0.25">
      <c r="A223" s="1">
        <v>83</v>
      </c>
      <c r="B223" s="1">
        <v>15</v>
      </c>
      <c r="C223" s="1" t="s">
        <v>7</v>
      </c>
      <c r="D223" s="1" t="s">
        <v>28</v>
      </c>
      <c r="E223" s="2">
        <v>16</v>
      </c>
      <c r="F223" s="2">
        <v>27</v>
      </c>
      <c r="G223" s="1">
        <v>2</v>
      </c>
      <c r="H223" s="1">
        <v>14</v>
      </c>
      <c r="I223" s="7">
        <f>TIME(0,Tabla1[[#This Row],[Tiempo de Preparación]],0)</f>
        <v>9.7222222222222224E-3</v>
      </c>
      <c r="J223" s="16">
        <f>Tabla1[[#This Row],[Precio Unitario]]*Tabla1[[#This Row],[Cantidad Ordenada]]</f>
        <v>54</v>
      </c>
      <c r="K223" s="3">
        <f>Tabla1[[#This Row],[Costo Unitario]]*Tabla1[[#This Row],[Cantidad Ordenada]]</f>
        <v>32</v>
      </c>
      <c r="L223" s="3">
        <f>(Tabla1[[#This Row],[Precio Unitario]]-Tabla1[[#This Row],[Costo Unitario]])*Tabla1[[#This Row],[Cantidad Ordenada]]</f>
        <v>22</v>
      </c>
      <c r="M223" s="20">
        <v>0.1</v>
      </c>
      <c r="N223" s="5">
        <f>Tabla1[[#This Row],[Total del Pedido]]*M223</f>
        <v>5.4</v>
      </c>
      <c r="O223" s="5">
        <f>Tabla1[[#This Row],[Total del Pedido]]-(Tabla1[[#This Row],[Costo Total]]+N223)</f>
        <v>16.600000000000001</v>
      </c>
    </row>
    <row r="224" spans="1:15" x14ac:dyDescent="0.25">
      <c r="A224" s="1">
        <v>83</v>
      </c>
      <c r="B224" s="1">
        <v>15</v>
      </c>
      <c r="C224" s="1" t="s">
        <v>18</v>
      </c>
      <c r="D224" s="1" t="s">
        <v>39</v>
      </c>
      <c r="E224" s="2">
        <v>12</v>
      </c>
      <c r="F224" s="2">
        <v>20</v>
      </c>
      <c r="G224" s="1">
        <v>1</v>
      </c>
      <c r="H224" s="1">
        <v>30</v>
      </c>
      <c r="I224" s="7">
        <f>TIME(0,Tabla1[[#This Row],[Tiempo de Preparación]],0)</f>
        <v>2.0833333333333332E-2</v>
      </c>
      <c r="J224" s="16">
        <f>Tabla1[[#This Row],[Precio Unitario]]*Tabla1[[#This Row],[Cantidad Ordenada]]</f>
        <v>20</v>
      </c>
      <c r="K224" s="3">
        <f>Tabla1[[#This Row],[Costo Unitario]]*Tabla1[[#This Row],[Cantidad Ordenada]]</f>
        <v>12</v>
      </c>
      <c r="L224" s="3">
        <f>(Tabla1[[#This Row],[Precio Unitario]]-Tabla1[[#This Row],[Costo Unitario]])*Tabla1[[#This Row],[Cantidad Ordenada]]</f>
        <v>8</v>
      </c>
      <c r="M224" s="20">
        <v>0.1</v>
      </c>
      <c r="N224" s="5">
        <f>Tabla1[[#This Row],[Total del Pedido]]*M224</f>
        <v>2</v>
      </c>
      <c r="O224" s="5">
        <f>Tabla1[[#This Row],[Total del Pedido]]-(Tabla1[[#This Row],[Costo Total]]+N224)</f>
        <v>6</v>
      </c>
    </row>
    <row r="225" spans="1:15" x14ac:dyDescent="0.25">
      <c r="A225" s="1">
        <v>83</v>
      </c>
      <c r="B225" s="1">
        <v>15</v>
      </c>
      <c r="C225" s="1" t="s">
        <v>15</v>
      </c>
      <c r="D225" s="1" t="s">
        <v>36</v>
      </c>
      <c r="E225" s="2">
        <v>19</v>
      </c>
      <c r="F225" s="2">
        <v>32</v>
      </c>
      <c r="G225" s="1">
        <v>3</v>
      </c>
      <c r="H225" s="1">
        <v>50</v>
      </c>
      <c r="I225" s="7">
        <f>TIME(0,Tabla1[[#This Row],[Tiempo de Preparación]],0)</f>
        <v>3.4722222222222224E-2</v>
      </c>
      <c r="J225" s="16">
        <f>Tabla1[[#This Row],[Precio Unitario]]*Tabla1[[#This Row],[Cantidad Ordenada]]</f>
        <v>96</v>
      </c>
      <c r="K225" s="3">
        <f>Tabla1[[#This Row],[Costo Unitario]]*Tabla1[[#This Row],[Cantidad Ordenada]]</f>
        <v>57</v>
      </c>
      <c r="L225" s="3">
        <f>(Tabla1[[#This Row],[Precio Unitario]]-Tabla1[[#This Row],[Costo Unitario]])*Tabla1[[#This Row],[Cantidad Ordenada]]</f>
        <v>39</v>
      </c>
      <c r="M225" s="20">
        <v>0.1</v>
      </c>
      <c r="N225" s="5">
        <f>Tabla1[[#This Row],[Total del Pedido]]*M225</f>
        <v>9.6000000000000014</v>
      </c>
      <c r="O225" s="5">
        <f>Tabla1[[#This Row],[Total del Pedido]]-(Tabla1[[#This Row],[Costo Total]]+N225)</f>
        <v>29.400000000000006</v>
      </c>
    </row>
    <row r="226" spans="1:15" x14ac:dyDescent="0.25">
      <c r="A226" s="1">
        <v>84</v>
      </c>
      <c r="B226" s="1">
        <v>19</v>
      </c>
      <c r="C226" s="1" t="s">
        <v>5</v>
      </c>
      <c r="D226" s="1" t="s">
        <v>26</v>
      </c>
      <c r="E226" s="2">
        <v>18</v>
      </c>
      <c r="F226" s="2">
        <v>30</v>
      </c>
      <c r="G226" s="1">
        <v>2</v>
      </c>
      <c r="H226" s="1">
        <v>10</v>
      </c>
      <c r="I226" s="7">
        <f>TIME(0,Tabla1[[#This Row],[Tiempo de Preparación]],0)</f>
        <v>6.9444444444444441E-3</v>
      </c>
      <c r="J226" s="16">
        <f>Tabla1[[#This Row],[Precio Unitario]]*Tabla1[[#This Row],[Cantidad Ordenada]]</f>
        <v>60</v>
      </c>
      <c r="K226" s="3">
        <f>Tabla1[[#This Row],[Costo Unitario]]*Tabla1[[#This Row],[Cantidad Ordenada]]</f>
        <v>36</v>
      </c>
      <c r="L226" s="3">
        <f>(Tabla1[[#This Row],[Precio Unitario]]-Tabla1[[#This Row],[Costo Unitario]])*Tabla1[[#This Row],[Cantidad Ordenada]]</f>
        <v>24</v>
      </c>
      <c r="M226" s="20">
        <v>0.1</v>
      </c>
      <c r="N226" s="5">
        <f>Tabla1[[#This Row],[Total del Pedido]]*M226</f>
        <v>6</v>
      </c>
      <c r="O226" s="5">
        <f>Tabla1[[#This Row],[Total del Pedido]]-(Tabla1[[#This Row],[Costo Total]]+N226)</f>
        <v>18</v>
      </c>
    </row>
    <row r="227" spans="1:15" x14ac:dyDescent="0.25">
      <c r="A227" s="1">
        <v>85</v>
      </c>
      <c r="B227" s="1">
        <v>8</v>
      </c>
      <c r="C227" s="1" t="s">
        <v>12</v>
      </c>
      <c r="D227" s="1" t="s">
        <v>33</v>
      </c>
      <c r="E227" s="2">
        <v>16</v>
      </c>
      <c r="F227" s="2">
        <v>28</v>
      </c>
      <c r="G227" s="1">
        <v>3</v>
      </c>
      <c r="H227" s="1">
        <v>26</v>
      </c>
      <c r="I227" s="7">
        <f>TIME(0,Tabla1[[#This Row],[Tiempo de Preparación]],0)</f>
        <v>1.8055555555555554E-2</v>
      </c>
      <c r="J227" s="16">
        <f>Tabla1[[#This Row],[Precio Unitario]]*Tabla1[[#This Row],[Cantidad Ordenada]]</f>
        <v>84</v>
      </c>
      <c r="K227" s="3">
        <f>Tabla1[[#This Row],[Costo Unitario]]*Tabla1[[#This Row],[Cantidad Ordenada]]</f>
        <v>48</v>
      </c>
      <c r="L227" s="3">
        <f>(Tabla1[[#This Row],[Precio Unitario]]-Tabla1[[#This Row],[Costo Unitario]])*Tabla1[[#This Row],[Cantidad Ordenada]]</f>
        <v>36</v>
      </c>
      <c r="M227" s="20">
        <v>0.1</v>
      </c>
      <c r="N227" s="5">
        <f>Tabla1[[#This Row],[Total del Pedido]]*M227</f>
        <v>8.4</v>
      </c>
      <c r="O227" s="5">
        <f>Tabla1[[#This Row],[Total del Pedido]]-(Tabla1[[#This Row],[Costo Total]]+N227)</f>
        <v>27.6</v>
      </c>
    </row>
    <row r="228" spans="1:15" x14ac:dyDescent="0.25">
      <c r="A228" s="1">
        <v>85</v>
      </c>
      <c r="B228" s="1">
        <v>8</v>
      </c>
      <c r="C228" s="1" t="s">
        <v>9</v>
      </c>
      <c r="D228" s="1" t="s">
        <v>30</v>
      </c>
      <c r="E228" s="2">
        <v>22</v>
      </c>
      <c r="F228" s="2">
        <v>36</v>
      </c>
      <c r="G228" s="1">
        <v>2</v>
      </c>
      <c r="H228" s="1">
        <v>33</v>
      </c>
      <c r="I228" s="7">
        <f>TIME(0,Tabla1[[#This Row],[Tiempo de Preparación]],0)</f>
        <v>2.2916666666666665E-2</v>
      </c>
      <c r="J228" s="16">
        <f>Tabla1[[#This Row],[Precio Unitario]]*Tabla1[[#This Row],[Cantidad Ordenada]]</f>
        <v>72</v>
      </c>
      <c r="K228" s="3">
        <f>Tabla1[[#This Row],[Costo Unitario]]*Tabla1[[#This Row],[Cantidad Ordenada]]</f>
        <v>44</v>
      </c>
      <c r="L228" s="3">
        <f>(Tabla1[[#This Row],[Precio Unitario]]-Tabla1[[#This Row],[Costo Unitario]])*Tabla1[[#This Row],[Cantidad Ordenada]]</f>
        <v>28</v>
      </c>
      <c r="M228" s="20">
        <v>0.1</v>
      </c>
      <c r="N228" s="5">
        <f>Tabla1[[#This Row],[Total del Pedido]]*M228</f>
        <v>7.2</v>
      </c>
      <c r="O228" s="5">
        <f>Tabla1[[#This Row],[Total del Pedido]]-(Tabla1[[#This Row],[Costo Total]]+N228)</f>
        <v>20.799999999999997</v>
      </c>
    </row>
    <row r="229" spans="1:15" x14ac:dyDescent="0.25">
      <c r="A229" s="1">
        <v>85</v>
      </c>
      <c r="B229" s="1">
        <v>8</v>
      </c>
      <c r="C229" s="1" t="s">
        <v>18</v>
      </c>
      <c r="D229" s="1" t="s">
        <v>39</v>
      </c>
      <c r="E229" s="2">
        <v>12</v>
      </c>
      <c r="F229" s="2">
        <v>20</v>
      </c>
      <c r="G229" s="1">
        <v>1</v>
      </c>
      <c r="H229" s="1">
        <v>54</v>
      </c>
      <c r="I229" s="7">
        <f>TIME(0,Tabla1[[#This Row],[Tiempo de Preparación]],0)</f>
        <v>3.7499999999999999E-2</v>
      </c>
      <c r="J229" s="16">
        <f>Tabla1[[#This Row],[Precio Unitario]]*Tabla1[[#This Row],[Cantidad Ordenada]]</f>
        <v>20</v>
      </c>
      <c r="K229" s="3">
        <f>Tabla1[[#This Row],[Costo Unitario]]*Tabla1[[#This Row],[Cantidad Ordenada]]</f>
        <v>12</v>
      </c>
      <c r="L229" s="3">
        <f>(Tabla1[[#This Row],[Precio Unitario]]-Tabla1[[#This Row],[Costo Unitario]])*Tabla1[[#This Row],[Cantidad Ordenada]]</f>
        <v>8</v>
      </c>
      <c r="M229" s="20">
        <v>0.1</v>
      </c>
      <c r="N229" s="5">
        <f>Tabla1[[#This Row],[Total del Pedido]]*M229</f>
        <v>2</v>
      </c>
      <c r="O229" s="5">
        <f>Tabla1[[#This Row],[Total del Pedido]]-(Tabla1[[#This Row],[Costo Total]]+N229)</f>
        <v>6</v>
      </c>
    </row>
    <row r="230" spans="1:15" x14ac:dyDescent="0.25">
      <c r="A230" s="1">
        <v>85</v>
      </c>
      <c r="B230" s="1">
        <v>8</v>
      </c>
      <c r="C230" s="1" t="s">
        <v>15</v>
      </c>
      <c r="D230" s="1" t="s">
        <v>36</v>
      </c>
      <c r="E230" s="2">
        <v>19</v>
      </c>
      <c r="F230" s="2">
        <v>32</v>
      </c>
      <c r="G230" s="1">
        <v>1</v>
      </c>
      <c r="H230" s="1">
        <v>29</v>
      </c>
      <c r="I230" s="7">
        <f>TIME(0,Tabla1[[#This Row],[Tiempo de Preparación]],0)</f>
        <v>2.013888888888889E-2</v>
      </c>
      <c r="J230" s="16">
        <f>Tabla1[[#This Row],[Precio Unitario]]*Tabla1[[#This Row],[Cantidad Ordenada]]</f>
        <v>32</v>
      </c>
      <c r="K230" s="3">
        <f>Tabla1[[#This Row],[Costo Unitario]]*Tabla1[[#This Row],[Cantidad Ordenada]]</f>
        <v>19</v>
      </c>
      <c r="L230" s="3">
        <f>(Tabla1[[#This Row],[Precio Unitario]]-Tabla1[[#This Row],[Costo Unitario]])*Tabla1[[#This Row],[Cantidad Ordenada]]</f>
        <v>13</v>
      </c>
      <c r="M230" s="20">
        <v>0.1</v>
      </c>
      <c r="N230" s="5">
        <f>Tabla1[[#This Row],[Total del Pedido]]*M230</f>
        <v>3.2</v>
      </c>
      <c r="O230" s="5">
        <f>Tabla1[[#This Row],[Total del Pedido]]-(Tabla1[[#This Row],[Costo Total]]+N230)</f>
        <v>9.8000000000000007</v>
      </c>
    </row>
    <row r="231" spans="1:15" x14ac:dyDescent="0.25">
      <c r="A231" s="1">
        <v>86</v>
      </c>
      <c r="B231" s="1">
        <v>20</v>
      </c>
      <c r="C231" s="1" t="s">
        <v>23</v>
      </c>
      <c r="D231" s="1" t="s">
        <v>44</v>
      </c>
      <c r="E231" s="2">
        <v>15</v>
      </c>
      <c r="F231" s="2">
        <v>25</v>
      </c>
      <c r="G231" s="1">
        <v>2</v>
      </c>
      <c r="H231" s="1">
        <v>8</v>
      </c>
      <c r="I231" s="7">
        <f>TIME(0,Tabla1[[#This Row],[Tiempo de Preparación]],0)</f>
        <v>5.5555555555555558E-3</v>
      </c>
      <c r="J231" s="16">
        <f>Tabla1[[#This Row],[Precio Unitario]]*Tabla1[[#This Row],[Cantidad Ordenada]]</f>
        <v>50</v>
      </c>
      <c r="K231" s="3">
        <f>Tabla1[[#This Row],[Costo Unitario]]*Tabla1[[#This Row],[Cantidad Ordenada]]</f>
        <v>30</v>
      </c>
      <c r="L231" s="3">
        <f>(Tabla1[[#This Row],[Precio Unitario]]-Tabla1[[#This Row],[Costo Unitario]])*Tabla1[[#This Row],[Cantidad Ordenada]]</f>
        <v>20</v>
      </c>
      <c r="M231" s="20">
        <v>0.1</v>
      </c>
      <c r="N231" s="5">
        <f>Tabla1[[#This Row],[Total del Pedido]]*M231</f>
        <v>5</v>
      </c>
      <c r="O231" s="5">
        <f>Tabla1[[#This Row],[Total del Pedido]]-(Tabla1[[#This Row],[Costo Total]]+N231)</f>
        <v>15</v>
      </c>
    </row>
    <row r="232" spans="1:15" x14ac:dyDescent="0.25">
      <c r="A232" s="1">
        <v>87</v>
      </c>
      <c r="B232" s="1">
        <v>3</v>
      </c>
      <c r="C232" s="1" t="s">
        <v>21</v>
      </c>
      <c r="D232" s="1" t="s">
        <v>42</v>
      </c>
      <c r="E232" s="2">
        <v>10</v>
      </c>
      <c r="F232" s="2">
        <v>18</v>
      </c>
      <c r="G232" s="1">
        <v>2</v>
      </c>
      <c r="H232" s="1">
        <v>55</v>
      </c>
      <c r="I232" s="7">
        <f>TIME(0,Tabla1[[#This Row],[Tiempo de Preparación]],0)</f>
        <v>3.8194444444444448E-2</v>
      </c>
      <c r="J232" s="16">
        <f>Tabla1[[#This Row],[Precio Unitario]]*Tabla1[[#This Row],[Cantidad Ordenada]]</f>
        <v>36</v>
      </c>
      <c r="K232" s="3">
        <f>Tabla1[[#This Row],[Costo Unitario]]*Tabla1[[#This Row],[Cantidad Ordenada]]</f>
        <v>20</v>
      </c>
      <c r="L232" s="3">
        <f>(Tabla1[[#This Row],[Precio Unitario]]-Tabla1[[#This Row],[Costo Unitario]])*Tabla1[[#This Row],[Cantidad Ordenada]]</f>
        <v>16</v>
      </c>
      <c r="M232" s="20">
        <v>0.1</v>
      </c>
      <c r="N232" s="5">
        <f>Tabla1[[#This Row],[Total del Pedido]]*M232</f>
        <v>3.6</v>
      </c>
      <c r="O232" s="5">
        <f>Tabla1[[#This Row],[Total del Pedido]]-(Tabla1[[#This Row],[Costo Total]]+N232)</f>
        <v>12.399999999999999</v>
      </c>
    </row>
    <row r="233" spans="1:15" x14ac:dyDescent="0.25">
      <c r="A233" s="1">
        <v>87</v>
      </c>
      <c r="B233" s="1">
        <v>3</v>
      </c>
      <c r="C233" s="1" t="s">
        <v>15</v>
      </c>
      <c r="D233" s="1" t="s">
        <v>36</v>
      </c>
      <c r="E233" s="2">
        <v>19</v>
      </c>
      <c r="F233" s="2">
        <v>32</v>
      </c>
      <c r="G233" s="1">
        <v>1</v>
      </c>
      <c r="H233" s="1">
        <v>5</v>
      </c>
      <c r="I233" s="7">
        <f>TIME(0,Tabla1[[#This Row],[Tiempo de Preparación]],0)</f>
        <v>3.472222222222222E-3</v>
      </c>
      <c r="J233" s="16">
        <f>Tabla1[[#This Row],[Precio Unitario]]*Tabla1[[#This Row],[Cantidad Ordenada]]</f>
        <v>32</v>
      </c>
      <c r="K233" s="3">
        <f>Tabla1[[#This Row],[Costo Unitario]]*Tabla1[[#This Row],[Cantidad Ordenada]]</f>
        <v>19</v>
      </c>
      <c r="L233" s="3">
        <f>(Tabla1[[#This Row],[Precio Unitario]]-Tabla1[[#This Row],[Costo Unitario]])*Tabla1[[#This Row],[Cantidad Ordenada]]</f>
        <v>13</v>
      </c>
      <c r="M233" s="20">
        <v>0.1</v>
      </c>
      <c r="N233" s="5">
        <f>Tabla1[[#This Row],[Total del Pedido]]*M233</f>
        <v>3.2</v>
      </c>
      <c r="O233" s="5">
        <f>Tabla1[[#This Row],[Total del Pedido]]-(Tabla1[[#This Row],[Costo Total]]+N233)</f>
        <v>9.8000000000000007</v>
      </c>
    </row>
    <row r="234" spans="1:15" x14ac:dyDescent="0.25">
      <c r="A234" s="1">
        <v>87</v>
      </c>
      <c r="B234" s="1">
        <v>3</v>
      </c>
      <c r="C234" s="1" t="s">
        <v>6</v>
      </c>
      <c r="D234" s="1" t="s">
        <v>27</v>
      </c>
      <c r="E234" s="2">
        <v>19</v>
      </c>
      <c r="F234" s="2">
        <v>31</v>
      </c>
      <c r="G234" s="1">
        <v>1</v>
      </c>
      <c r="H234" s="1">
        <v>11</v>
      </c>
      <c r="I234" s="7">
        <f>TIME(0,Tabla1[[#This Row],[Tiempo de Preparación]],0)</f>
        <v>7.6388888888888886E-3</v>
      </c>
      <c r="J234" s="16">
        <f>Tabla1[[#This Row],[Precio Unitario]]*Tabla1[[#This Row],[Cantidad Ordenada]]</f>
        <v>31</v>
      </c>
      <c r="K234" s="3">
        <f>Tabla1[[#This Row],[Costo Unitario]]*Tabla1[[#This Row],[Cantidad Ordenada]]</f>
        <v>19</v>
      </c>
      <c r="L234" s="3">
        <f>(Tabla1[[#This Row],[Precio Unitario]]-Tabla1[[#This Row],[Costo Unitario]])*Tabla1[[#This Row],[Cantidad Ordenada]]</f>
        <v>12</v>
      </c>
      <c r="M234" s="20">
        <v>0.1</v>
      </c>
      <c r="N234" s="5">
        <f>Tabla1[[#This Row],[Total del Pedido]]*M234</f>
        <v>3.1</v>
      </c>
      <c r="O234" s="5">
        <f>Tabla1[[#This Row],[Total del Pedido]]-(Tabla1[[#This Row],[Costo Total]]+N234)</f>
        <v>8.8999999999999986</v>
      </c>
    </row>
    <row r="235" spans="1:15" x14ac:dyDescent="0.25">
      <c r="A235" s="1">
        <v>88</v>
      </c>
      <c r="B235" s="1">
        <v>18</v>
      </c>
      <c r="C235" s="1" t="s">
        <v>8</v>
      </c>
      <c r="D235" s="1" t="s">
        <v>29</v>
      </c>
      <c r="E235" s="2">
        <v>25</v>
      </c>
      <c r="F235" s="2">
        <v>40</v>
      </c>
      <c r="G235" s="1">
        <v>1</v>
      </c>
      <c r="H235" s="1">
        <v>12</v>
      </c>
      <c r="I235" s="7">
        <f>TIME(0,Tabla1[[#This Row],[Tiempo de Preparación]],0)</f>
        <v>8.3333333333333332E-3</v>
      </c>
      <c r="J235" s="16">
        <f>Tabla1[[#This Row],[Precio Unitario]]*Tabla1[[#This Row],[Cantidad Ordenada]]</f>
        <v>40</v>
      </c>
      <c r="K235" s="3">
        <f>Tabla1[[#This Row],[Costo Unitario]]*Tabla1[[#This Row],[Cantidad Ordenada]]</f>
        <v>25</v>
      </c>
      <c r="L235" s="3">
        <f>(Tabla1[[#This Row],[Precio Unitario]]-Tabla1[[#This Row],[Costo Unitario]])*Tabla1[[#This Row],[Cantidad Ordenada]]</f>
        <v>15</v>
      </c>
      <c r="M235" s="20">
        <v>0.1</v>
      </c>
      <c r="N235" s="5">
        <f>Tabla1[[#This Row],[Total del Pedido]]*M235</f>
        <v>4</v>
      </c>
      <c r="O235" s="5">
        <f>Tabla1[[#This Row],[Total del Pedido]]-(Tabla1[[#This Row],[Costo Total]]+N235)</f>
        <v>11</v>
      </c>
    </row>
    <row r="236" spans="1:15" x14ac:dyDescent="0.25">
      <c r="A236" s="1">
        <v>88</v>
      </c>
      <c r="B236" s="1">
        <v>18</v>
      </c>
      <c r="C236" s="1" t="s">
        <v>13</v>
      </c>
      <c r="D236" s="1" t="s">
        <v>34</v>
      </c>
      <c r="E236" s="2">
        <v>11</v>
      </c>
      <c r="F236" s="2">
        <v>19</v>
      </c>
      <c r="G236" s="1">
        <v>3</v>
      </c>
      <c r="H236" s="1">
        <v>46</v>
      </c>
      <c r="I236" s="7">
        <f>TIME(0,Tabla1[[#This Row],[Tiempo de Preparación]],0)</f>
        <v>3.1944444444444442E-2</v>
      </c>
      <c r="J236" s="16">
        <f>Tabla1[[#This Row],[Precio Unitario]]*Tabla1[[#This Row],[Cantidad Ordenada]]</f>
        <v>57</v>
      </c>
      <c r="K236" s="3">
        <f>Tabla1[[#This Row],[Costo Unitario]]*Tabla1[[#This Row],[Cantidad Ordenada]]</f>
        <v>33</v>
      </c>
      <c r="L236" s="3">
        <f>(Tabla1[[#This Row],[Precio Unitario]]-Tabla1[[#This Row],[Costo Unitario]])*Tabla1[[#This Row],[Cantidad Ordenada]]</f>
        <v>24</v>
      </c>
      <c r="M236" s="20">
        <v>0.1</v>
      </c>
      <c r="N236" s="5">
        <f>Tabla1[[#This Row],[Total del Pedido]]*M236</f>
        <v>5.7</v>
      </c>
      <c r="O236" s="5">
        <f>Tabla1[[#This Row],[Total del Pedido]]-(Tabla1[[#This Row],[Costo Total]]+N236)</f>
        <v>18.299999999999997</v>
      </c>
    </row>
    <row r="237" spans="1:15" x14ac:dyDescent="0.25">
      <c r="A237" s="1">
        <v>88</v>
      </c>
      <c r="B237" s="1">
        <v>18</v>
      </c>
      <c r="C237" s="1" t="s">
        <v>22</v>
      </c>
      <c r="D237" s="1" t="s">
        <v>43</v>
      </c>
      <c r="E237" s="2">
        <v>15</v>
      </c>
      <c r="F237" s="2">
        <v>26</v>
      </c>
      <c r="G237" s="1">
        <v>1</v>
      </c>
      <c r="H237" s="1">
        <v>59</v>
      </c>
      <c r="I237" s="7">
        <f>TIME(0,Tabla1[[#This Row],[Tiempo de Preparación]],0)</f>
        <v>4.0972222222222222E-2</v>
      </c>
      <c r="J237" s="16">
        <f>Tabla1[[#This Row],[Precio Unitario]]*Tabla1[[#This Row],[Cantidad Ordenada]]</f>
        <v>26</v>
      </c>
      <c r="K237" s="3">
        <f>Tabla1[[#This Row],[Costo Unitario]]*Tabla1[[#This Row],[Cantidad Ordenada]]</f>
        <v>15</v>
      </c>
      <c r="L237" s="3">
        <f>(Tabla1[[#This Row],[Precio Unitario]]-Tabla1[[#This Row],[Costo Unitario]])*Tabla1[[#This Row],[Cantidad Ordenada]]</f>
        <v>11</v>
      </c>
      <c r="M237" s="20">
        <v>0.1</v>
      </c>
      <c r="N237" s="5">
        <f>Tabla1[[#This Row],[Total del Pedido]]*M237</f>
        <v>2.6</v>
      </c>
      <c r="O237" s="5">
        <f>Tabla1[[#This Row],[Total del Pedido]]-(Tabla1[[#This Row],[Costo Total]]+N237)</f>
        <v>8.3999999999999986</v>
      </c>
    </row>
    <row r="238" spans="1:15" x14ac:dyDescent="0.25">
      <c r="A238" s="1">
        <v>89</v>
      </c>
      <c r="B238" s="1">
        <v>11</v>
      </c>
      <c r="C238" s="1" t="s">
        <v>19</v>
      </c>
      <c r="D238" s="1" t="s">
        <v>40</v>
      </c>
      <c r="E238" s="2">
        <v>14</v>
      </c>
      <c r="F238" s="2">
        <v>23</v>
      </c>
      <c r="G238" s="1">
        <v>3</v>
      </c>
      <c r="H238" s="1">
        <v>44</v>
      </c>
      <c r="I238" s="7">
        <f>TIME(0,Tabla1[[#This Row],[Tiempo de Preparación]],0)</f>
        <v>3.0555555555555555E-2</v>
      </c>
      <c r="J238" s="16">
        <f>Tabla1[[#This Row],[Precio Unitario]]*Tabla1[[#This Row],[Cantidad Ordenada]]</f>
        <v>69</v>
      </c>
      <c r="K238" s="3">
        <f>Tabla1[[#This Row],[Costo Unitario]]*Tabla1[[#This Row],[Cantidad Ordenada]]</f>
        <v>42</v>
      </c>
      <c r="L238" s="3">
        <f>(Tabla1[[#This Row],[Precio Unitario]]-Tabla1[[#This Row],[Costo Unitario]])*Tabla1[[#This Row],[Cantidad Ordenada]]</f>
        <v>27</v>
      </c>
      <c r="M238" s="20">
        <v>0.1</v>
      </c>
      <c r="N238" s="5">
        <f>Tabla1[[#This Row],[Total del Pedido]]*M238</f>
        <v>6.9</v>
      </c>
      <c r="O238" s="5">
        <f>Tabla1[[#This Row],[Total del Pedido]]-(Tabla1[[#This Row],[Costo Total]]+N238)</f>
        <v>20.100000000000001</v>
      </c>
    </row>
    <row r="239" spans="1:15" x14ac:dyDescent="0.25">
      <c r="A239" s="1">
        <v>89</v>
      </c>
      <c r="B239" s="1">
        <v>11</v>
      </c>
      <c r="C239" s="1" t="s">
        <v>17</v>
      </c>
      <c r="D239" s="1" t="s">
        <v>38</v>
      </c>
      <c r="E239" s="2">
        <v>20</v>
      </c>
      <c r="F239" s="2">
        <v>34</v>
      </c>
      <c r="G239" s="1">
        <v>2</v>
      </c>
      <c r="H239" s="1">
        <v>58</v>
      </c>
      <c r="I239" s="7">
        <f>TIME(0,Tabla1[[#This Row],[Tiempo de Preparación]],0)</f>
        <v>4.027777777777778E-2</v>
      </c>
      <c r="J239" s="16">
        <f>Tabla1[[#This Row],[Precio Unitario]]*Tabla1[[#This Row],[Cantidad Ordenada]]</f>
        <v>68</v>
      </c>
      <c r="K239" s="3">
        <f>Tabla1[[#This Row],[Costo Unitario]]*Tabla1[[#This Row],[Cantidad Ordenada]]</f>
        <v>40</v>
      </c>
      <c r="L239" s="3">
        <f>(Tabla1[[#This Row],[Precio Unitario]]-Tabla1[[#This Row],[Costo Unitario]])*Tabla1[[#This Row],[Cantidad Ordenada]]</f>
        <v>28</v>
      </c>
      <c r="M239" s="20">
        <v>0.1</v>
      </c>
      <c r="N239" s="5">
        <f>Tabla1[[#This Row],[Total del Pedido]]*M239</f>
        <v>6.8000000000000007</v>
      </c>
      <c r="O239" s="5">
        <f>Tabla1[[#This Row],[Total del Pedido]]-(Tabla1[[#This Row],[Costo Total]]+N239)</f>
        <v>21.200000000000003</v>
      </c>
    </row>
    <row r="240" spans="1:15" x14ac:dyDescent="0.25">
      <c r="A240" s="1">
        <v>89</v>
      </c>
      <c r="B240" s="1">
        <v>11</v>
      </c>
      <c r="C240" s="1" t="s">
        <v>16</v>
      </c>
      <c r="D240" s="1" t="s">
        <v>37</v>
      </c>
      <c r="E240" s="2">
        <v>13</v>
      </c>
      <c r="F240" s="2">
        <v>22</v>
      </c>
      <c r="G240" s="1">
        <v>1</v>
      </c>
      <c r="H240" s="1">
        <v>40</v>
      </c>
      <c r="I240" s="7">
        <f>TIME(0,Tabla1[[#This Row],[Tiempo de Preparación]],0)</f>
        <v>2.7777777777777776E-2</v>
      </c>
      <c r="J240" s="16">
        <f>Tabla1[[#This Row],[Precio Unitario]]*Tabla1[[#This Row],[Cantidad Ordenada]]</f>
        <v>22</v>
      </c>
      <c r="K240" s="3">
        <f>Tabla1[[#This Row],[Costo Unitario]]*Tabla1[[#This Row],[Cantidad Ordenada]]</f>
        <v>13</v>
      </c>
      <c r="L240" s="3">
        <f>(Tabla1[[#This Row],[Precio Unitario]]-Tabla1[[#This Row],[Costo Unitario]])*Tabla1[[#This Row],[Cantidad Ordenada]]</f>
        <v>9</v>
      </c>
      <c r="M240" s="20">
        <v>0.1</v>
      </c>
      <c r="N240" s="5">
        <f>Tabla1[[#This Row],[Total del Pedido]]*M240</f>
        <v>2.2000000000000002</v>
      </c>
      <c r="O240" s="5">
        <f>Tabla1[[#This Row],[Total del Pedido]]-(Tabla1[[#This Row],[Costo Total]]+N240)</f>
        <v>6.8000000000000007</v>
      </c>
    </row>
    <row r="241" spans="1:15" x14ac:dyDescent="0.25">
      <c r="A241" s="1">
        <v>90</v>
      </c>
      <c r="B241" s="1">
        <v>6</v>
      </c>
      <c r="C241" s="1" t="s">
        <v>17</v>
      </c>
      <c r="D241" s="1" t="s">
        <v>38</v>
      </c>
      <c r="E241" s="2">
        <v>20</v>
      </c>
      <c r="F241" s="2">
        <v>34</v>
      </c>
      <c r="G241" s="1">
        <v>1</v>
      </c>
      <c r="H241" s="1">
        <v>48</v>
      </c>
      <c r="I241" s="7">
        <f>TIME(0,Tabla1[[#This Row],[Tiempo de Preparación]],0)</f>
        <v>3.3333333333333333E-2</v>
      </c>
      <c r="J241" s="16">
        <f>Tabla1[[#This Row],[Precio Unitario]]*Tabla1[[#This Row],[Cantidad Ordenada]]</f>
        <v>34</v>
      </c>
      <c r="K241" s="3">
        <f>Tabla1[[#This Row],[Costo Unitario]]*Tabla1[[#This Row],[Cantidad Ordenada]]</f>
        <v>20</v>
      </c>
      <c r="L241" s="3">
        <f>(Tabla1[[#This Row],[Precio Unitario]]-Tabla1[[#This Row],[Costo Unitario]])*Tabla1[[#This Row],[Cantidad Ordenada]]</f>
        <v>14</v>
      </c>
      <c r="M241" s="20">
        <v>0.1</v>
      </c>
      <c r="N241" s="5">
        <f>Tabla1[[#This Row],[Total del Pedido]]*M241</f>
        <v>3.4000000000000004</v>
      </c>
      <c r="O241" s="5">
        <f>Tabla1[[#This Row],[Total del Pedido]]-(Tabla1[[#This Row],[Costo Total]]+N241)</f>
        <v>10.600000000000001</v>
      </c>
    </row>
    <row r="242" spans="1:15" x14ac:dyDescent="0.25">
      <c r="A242" s="1">
        <v>91</v>
      </c>
      <c r="B242" s="1">
        <v>1</v>
      </c>
      <c r="C242" s="1" t="s">
        <v>14</v>
      </c>
      <c r="D242" s="1" t="s">
        <v>35</v>
      </c>
      <c r="E242" s="2">
        <v>21</v>
      </c>
      <c r="F242" s="2">
        <v>35</v>
      </c>
      <c r="G242" s="1">
        <v>3</v>
      </c>
      <c r="H242" s="1">
        <v>21</v>
      </c>
      <c r="I242" s="7">
        <f>TIME(0,Tabla1[[#This Row],[Tiempo de Preparación]],0)</f>
        <v>1.4583333333333334E-2</v>
      </c>
      <c r="J242" s="16">
        <f>Tabla1[[#This Row],[Precio Unitario]]*Tabla1[[#This Row],[Cantidad Ordenada]]</f>
        <v>105</v>
      </c>
      <c r="K242" s="3">
        <f>Tabla1[[#This Row],[Costo Unitario]]*Tabla1[[#This Row],[Cantidad Ordenada]]</f>
        <v>63</v>
      </c>
      <c r="L242" s="3">
        <f>(Tabla1[[#This Row],[Precio Unitario]]-Tabla1[[#This Row],[Costo Unitario]])*Tabla1[[#This Row],[Cantidad Ordenada]]</f>
        <v>42</v>
      </c>
      <c r="M242" s="20">
        <v>0.1</v>
      </c>
      <c r="N242" s="5">
        <f>Tabla1[[#This Row],[Total del Pedido]]*M242</f>
        <v>10.5</v>
      </c>
      <c r="O242" s="5">
        <f>Tabla1[[#This Row],[Total del Pedido]]-(Tabla1[[#This Row],[Costo Total]]+N242)</f>
        <v>31.5</v>
      </c>
    </row>
    <row r="243" spans="1:15" x14ac:dyDescent="0.25">
      <c r="A243" s="1">
        <v>91</v>
      </c>
      <c r="B243" s="1">
        <v>1</v>
      </c>
      <c r="C243" s="1" t="s">
        <v>20</v>
      </c>
      <c r="D243" s="1" t="s">
        <v>41</v>
      </c>
      <c r="E243" s="2">
        <v>13</v>
      </c>
      <c r="F243" s="2">
        <v>21</v>
      </c>
      <c r="G243" s="1">
        <v>3</v>
      </c>
      <c r="H243" s="1">
        <v>52</v>
      </c>
      <c r="I243" s="7">
        <f>TIME(0,Tabla1[[#This Row],[Tiempo de Preparación]],0)</f>
        <v>3.6111111111111108E-2</v>
      </c>
      <c r="J243" s="16">
        <f>Tabla1[[#This Row],[Precio Unitario]]*Tabla1[[#This Row],[Cantidad Ordenada]]</f>
        <v>63</v>
      </c>
      <c r="K243" s="3">
        <f>Tabla1[[#This Row],[Costo Unitario]]*Tabla1[[#This Row],[Cantidad Ordenada]]</f>
        <v>39</v>
      </c>
      <c r="L243" s="3">
        <f>(Tabla1[[#This Row],[Precio Unitario]]-Tabla1[[#This Row],[Costo Unitario]])*Tabla1[[#This Row],[Cantidad Ordenada]]</f>
        <v>24</v>
      </c>
      <c r="M243" s="20">
        <v>0.1</v>
      </c>
      <c r="N243" s="5">
        <f>Tabla1[[#This Row],[Total del Pedido]]*M243</f>
        <v>6.3000000000000007</v>
      </c>
      <c r="O243" s="5">
        <f>Tabla1[[#This Row],[Total del Pedido]]-(Tabla1[[#This Row],[Costo Total]]+N243)</f>
        <v>17.700000000000003</v>
      </c>
    </row>
    <row r="244" spans="1:15" x14ac:dyDescent="0.25">
      <c r="A244" s="1">
        <v>91</v>
      </c>
      <c r="B244" s="1">
        <v>1</v>
      </c>
      <c r="C244" s="1" t="s">
        <v>16</v>
      </c>
      <c r="D244" s="1" t="s">
        <v>37</v>
      </c>
      <c r="E244" s="2">
        <v>13</v>
      </c>
      <c r="F244" s="2">
        <v>22</v>
      </c>
      <c r="G244" s="1">
        <v>2</v>
      </c>
      <c r="H244" s="1">
        <v>11</v>
      </c>
      <c r="I244" s="7">
        <f>TIME(0,Tabla1[[#This Row],[Tiempo de Preparación]],0)</f>
        <v>7.6388888888888886E-3</v>
      </c>
      <c r="J244" s="16">
        <f>Tabla1[[#This Row],[Precio Unitario]]*Tabla1[[#This Row],[Cantidad Ordenada]]</f>
        <v>44</v>
      </c>
      <c r="K244" s="3">
        <f>Tabla1[[#This Row],[Costo Unitario]]*Tabla1[[#This Row],[Cantidad Ordenada]]</f>
        <v>26</v>
      </c>
      <c r="L244" s="3">
        <f>(Tabla1[[#This Row],[Precio Unitario]]-Tabla1[[#This Row],[Costo Unitario]])*Tabla1[[#This Row],[Cantidad Ordenada]]</f>
        <v>18</v>
      </c>
      <c r="M244" s="20">
        <v>0.1</v>
      </c>
      <c r="N244" s="5">
        <f>Tabla1[[#This Row],[Total del Pedido]]*M244</f>
        <v>4.4000000000000004</v>
      </c>
      <c r="O244" s="5">
        <f>Tabla1[[#This Row],[Total del Pedido]]-(Tabla1[[#This Row],[Costo Total]]+N244)</f>
        <v>13.600000000000001</v>
      </c>
    </row>
    <row r="245" spans="1:15" x14ac:dyDescent="0.25">
      <c r="A245" s="1">
        <v>91</v>
      </c>
      <c r="B245" s="1">
        <v>1</v>
      </c>
      <c r="C245" s="1" t="s">
        <v>7</v>
      </c>
      <c r="D245" s="1" t="s">
        <v>28</v>
      </c>
      <c r="E245" s="2">
        <v>16</v>
      </c>
      <c r="F245" s="2">
        <v>27</v>
      </c>
      <c r="G245" s="1">
        <v>3</v>
      </c>
      <c r="H245" s="1">
        <v>48</v>
      </c>
      <c r="I245" s="7">
        <f>TIME(0,Tabla1[[#This Row],[Tiempo de Preparación]],0)</f>
        <v>3.3333333333333333E-2</v>
      </c>
      <c r="J245" s="16">
        <f>Tabla1[[#This Row],[Precio Unitario]]*Tabla1[[#This Row],[Cantidad Ordenada]]</f>
        <v>81</v>
      </c>
      <c r="K245" s="3">
        <f>Tabla1[[#This Row],[Costo Unitario]]*Tabla1[[#This Row],[Cantidad Ordenada]]</f>
        <v>48</v>
      </c>
      <c r="L245" s="3">
        <f>(Tabla1[[#This Row],[Precio Unitario]]-Tabla1[[#This Row],[Costo Unitario]])*Tabla1[[#This Row],[Cantidad Ordenada]]</f>
        <v>33</v>
      </c>
      <c r="M245" s="20">
        <v>0.1</v>
      </c>
      <c r="N245" s="5">
        <f>Tabla1[[#This Row],[Total del Pedido]]*M245</f>
        <v>8.1</v>
      </c>
      <c r="O245" s="5">
        <f>Tabla1[[#This Row],[Total del Pedido]]-(Tabla1[[#This Row],[Costo Total]]+N245)</f>
        <v>24.9</v>
      </c>
    </row>
    <row r="246" spans="1:15" x14ac:dyDescent="0.25">
      <c r="A246" s="1">
        <v>92</v>
      </c>
      <c r="B246" s="1">
        <v>6</v>
      </c>
      <c r="C246" s="1" t="s">
        <v>10</v>
      </c>
      <c r="D246" s="1" t="s">
        <v>31</v>
      </c>
      <c r="E246" s="2">
        <v>17</v>
      </c>
      <c r="F246" s="2">
        <v>29</v>
      </c>
      <c r="G246" s="1">
        <v>2</v>
      </c>
      <c r="H246" s="1">
        <v>36</v>
      </c>
      <c r="I246" s="7">
        <f>TIME(0,Tabla1[[#This Row],[Tiempo de Preparación]],0)</f>
        <v>2.5000000000000001E-2</v>
      </c>
      <c r="J246" s="16">
        <f>Tabla1[[#This Row],[Precio Unitario]]*Tabla1[[#This Row],[Cantidad Ordenada]]</f>
        <v>58</v>
      </c>
      <c r="K246" s="3">
        <f>Tabla1[[#This Row],[Costo Unitario]]*Tabla1[[#This Row],[Cantidad Ordenada]]</f>
        <v>34</v>
      </c>
      <c r="L246" s="3">
        <f>(Tabla1[[#This Row],[Precio Unitario]]-Tabla1[[#This Row],[Costo Unitario]])*Tabla1[[#This Row],[Cantidad Ordenada]]</f>
        <v>24</v>
      </c>
      <c r="M246" s="20">
        <v>0.1</v>
      </c>
      <c r="N246" s="5">
        <f>Tabla1[[#This Row],[Total del Pedido]]*M246</f>
        <v>5.8000000000000007</v>
      </c>
      <c r="O246" s="5">
        <f>Tabla1[[#This Row],[Total del Pedido]]-(Tabla1[[#This Row],[Costo Total]]+N246)</f>
        <v>18.200000000000003</v>
      </c>
    </row>
    <row r="247" spans="1:15" x14ac:dyDescent="0.25">
      <c r="A247" s="1">
        <v>92</v>
      </c>
      <c r="B247" s="1">
        <v>6</v>
      </c>
      <c r="C247" s="1" t="s">
        <v>4</v>
      </c>
      <c r="D247" s="1" t="s">
        <v>25</v>
      </c>
      <c r="E247" s="2">
        <v>14</v>
      </c>
      <c r="F247" s="2">
        <v>24</v>
      </c>
      <c r="G247" s="1">
        <v>1</v>
      </c>
      <c r="H247" s="1">
        <v>6</v>
      </c>
      <c r="I247" s="7">
        <f>TIME(0,Tabla1[[#This Row],[Tiempo de Preparación]],0)</f>
        <v>4.1666666666666666E-3</v>
      </c>
      <c r="J247" s="16">
        <f>Tabla1[[#This Row],[Precio Unitario]]*Tabla1[[#This Row],[Cantidad Ordenada]]</f>
        <v>24</v>
      </c>
      <c r="K247" s="3">
        <f>Tabla1[[#This Row],[Costo Unitario]]*Tabla1[[#This Row],[Cantidad Ordenada]]</f>
        <v>14</v>
      </c>
      <c r="L247" s="3">
        <f>(Tabla1[[#This Row],[Precio Unitario]]-Tabla1[[#This Row],[Costo Unitario]])*Tabla1[[#This Row],[Cantidad Ordenada]]</f>
        <v>10</v>
      </c>
      <c r="M247" s="20">
        <v>0.1</v>
      </c>
      <c r="N247" s="5">
        <f>Tabla1[[#This Row],[Total del Pedido]]*M247</f>
        <v>2.4000000000000004</v>
      </c>
      <c r="O247" s="5">
        <f>Tabla1[[#This Row],[Total del Pedido]]-(Tabla1[[#This Row],[Costo Total]]+N247)</f>
        <v>7.6000000000000014</v>
      </c>
    </row>
    <row r="248" spans="1:15" x14ac:dyDescent="0.25">
      <c r="A248" s="1">
        <v>93</v>
      </c>
      <c r="B248" s="1">
        <v>2</v>
      </c>
      <c r="C248" s="1" t="s">
        <v>10</v>
      </c>
      <c r="D248" s="1" t="s">
        <v>31</v>
      </c>
      <c r="E248" s="2">
        <v>17</v>
      </c>
      <c r="F248" s="2">
        <v>29</v>
      </c>
      <c r="G248" s="1">
        <v>1</v>
      </c>
      <c r="H248" s="1">
        <v>18</v>
      </c>
      <c r="I248" s="7">
        <f>TIME(0,Tabla1[[#This Row],[Tiempo de Preparación]],0)</f>
        <v>1.2500000000000001E-2</v>
      </c>
      <c r="J248" s="16">
        <f>Tabla1[[#This Row],[Precio Unitario]]*Tabla1[[#This Row],[Cantidad Ordenada]]</f>
        <v>29</v>
      </c>
      <c r="K248" s="3">
        <f>Tabla1[[#This Row],[Costo Unitario]]*Tabla1[[#This Row],[Cantidad Ordenada]]</f>
        <v>17</v>
      </c>
      <c r="L248" s="3">
        <f>(Tabla1[[#This Row],[Precio Unitario]]-Tabla1[[#This Row],[Costo Unitario]])*Tabla1[[#This Row],[Cantidad Ordenada]]</f>
        <v>12</v>
      </c>
      <c r="M248" s="20">
        <v>0.1</v>
      </c>
      <c r="N248" s="5">
        <f>Tabla1[[#This Row],[Total del Pedido]]*M248</f>
        <v>2.9000000000000004</v>
      </c>
      <c r="O248" s="5">
        <f>Tabla1[[#This Row],[Total del Pedido]]-(Tabla1[[#This Row],[Costo Total]]+N248)</f>
        <v>9.1000000000000014</v>
      </c>
    </row>
    <row r="249" spans="1:15" x14ac:dyDescent="0.25">
      <c r="A249" s="1">
        <v>94</v>
      </c>
      <c r="B249" s="1">
        <v>12</v>
      </c>
      <c r="C249" s="1" t="s">
        <v>5</v>
      </c>
      <c r="D249" s="1" t="s">
        <v>26</v>
      </c>
      <c r="E249" s="2">
        <v>18</v>
      </c>
      <c r="F249" s="2">
        <v>30</v>
      </c>
      <c r="G249" s="1">
        <v>3</v>
      </c>
      <c r="H249" s="1">
        <v>19</v>
      </c>
      <c r="I249" s="7">
        <f>TIME(0,Tabla1[[#This Row],[Tiempo de Preparación]],0)</f>
        <v>1.3194444444444444E-2</v>
      </c>
      <c r="J249" s="16">
        <f>Tabla1[[#This Row],[Precio Unitario]]*Tabla1[[#This Row],[Cantidad Ordenada]]</f>
        <v>90</v>
      </c>
      <c r="K249" s="3">
        <f>Tabla1[[#This Row],[Costo Unitario]]*Tabla1[[#This Row],[Cantidad Ordenada]]</f>
        <v>54</v>
      </c>
      <c r="L249" s="3">
        <f>(Tabla1[[#This Row],[Precio Unitario]]-Tabla1[[#This Row],[Costo Unitario]])*Tabla1[[#This Row],[Cantidad Ordenada]]</f>
        <v>36</v>
      </c>
      <c r="M249" s="20">
        <v>0.1</v>
      </c>
      <c r="N249" s="5">
        <f>Tabla1[[#This Row],[Total del Pedido]]*M249</f>
        <v>9</v>
      </c>
      <c r="O249" s="5">
        <f>Tabla1[[#This Row],[Total del Pedido]]-(Tabla1[[#This Row],[Costo Total]]+N249)</f>
        <v>27</v>
      </c>
    </row>
    <row r="250" spans="1:15" x14ac:dyDescent="0.25">
      <c r="A250" s="1">
        <v>94</v>
      </c>
      <c r="B250" s="1">
        <v>12</v>
      </c>
      <c r="C250" s="1" t="s">
        <v>15</v>
      </c>
      <c r="D250" s="1" t="s">
        <v>36</v>
      </c>
      <c r="E250" s="2">
        <v>19</v>
      </c>
      <c r="F250" s="2">
        <v>32</v>
      </c>
      <c r="G250" s="1">
        <v>2</v>
      </c>
      <c r="H250" s="1">
        <v>56</v>
      </c>
      <c r="I250" s="7">
        <f>TIME(0,Tabla1[[#This Row],[Tiempo de Preparación]],0)</f>
        <v>3.888888888888889E-2</v>
      </c>
      <c r="J250" s="16">
        <f>Tabla1[[#This Row],[Precio Unitario]]*Tabla1[[#This Row],[Cantidad Ordenada]]</f>
        <v>64</v>
      </c>
      <c r="K250" s="3">
        <f>Tabla1[[#This Row],[Costo Unitario]]*Tabla1[[#This Row],[Cantidad Ordenada]]</f>
        <v>38</v>
      </c>
      <c r="L250" s="3">
        <f>(Tabla1[[#This Row],[Precio Unitario]]-Tabla1[[#This Row],[Costo Unitario]])*Tabla1[[#This Row],[Cantidad Ordenada]]</f>
        <v>26</v>
      </c>
      <c r="M250" s="20">
        <v>0.1</v>
      </c>
      <c r="N250" s="5">
        <f>Tabla1[[#This Row],[Total del Pedido]]*M250</f>
        <v>6.4</v>
      </c>
      <c r="O250" s="5">
        <f>Tabla1[[#This Row],[Total del Pedido]]-(Tabla1[[#This Row],[Costo Total]]+N250)</f>
        <v>19.600000000000001</v>
      </c>
    </row>
    <row r="251" spans="1:15" x14ac:dyDescent="0.25">
      <c r="A251" s="1">
        <v>94</v>
      </c>
      <c r="B251" s="1">
        <v>12</v>
      </c>
      <c r="C251" s="1" t="s">
        <v>11</v>
      </c>
      <c r="D251" s="1" t="s">
        <v>32</v>
      </c>
      <c r="E251" s="2">
        <v>20</v>
      </c>
      <c r="F251" s="2">
        <v>33</v>
      </c>
      <c r="G251" s="1">
        <v>3</v>
      </c>
      <c r="H251" s="1">
        <v>54</v>
      </c>
      <c r="I251" s="7">
        <f>TIME(0,Tabla1[[#This Row],[Tiempo de Preparación]],0)</f>
        <v>3.7499999999999999E-2</v>
      </c>
      <c r="J251" s="16">
        <f>Tabla1[[#This Row],[Precio Unitario]]*Tabla1[[#This Row],[Cantidad Ordenada]]</f>
        <v>99</v>
      </c>
      <c r="K251" s="3">
        <f>Tabla1[[#This Row],[Costo Unitario]]*Tabla1[[#This Row],[Cantidad Ordenada]]</f>
        <v>60</v>
      </c>
      <c r="L251" s="3">
        <f>(Tabla1[[#This Row],[Precio Unitario]]-Tabla1[[#This Row],[Costo Unitario]])*Tabla1[[#This Row],[Cantidad Ordenada]]</f>
        <v>39</v>
      </c>
      <c r="M251" s="20">
        <v>0.1</v>
      </c>
      <c r="N251" s="5">
        <f>Tabla1[[#This Row],[Total del Pedido]]*M251</f>
        <v>9.9</v>
      </c>
      <c r="O251" s="5">
        <f>Tabla1[[#This Row],[Total del Pedido]]-(Tabla1[[#This Row],[Costo Total]]+N251)</f>
        <v>29.099999999999994</v>
      </c>
    </row>
    <row r="252" spans="1:15" x14ac:dyDescent="0.25">
      <c r="A252" s="1">
        <v>95</v>
      </c>
      <c r="B252" s="1">
        <v>12</v>
      </c>
      <c r="C252" s="1" t="s">
        <v>13</v>
      </c>
      <c r="D252" s="1" t="s">
        <v>34</v>
      </c>
      <c r="E252" s="2">
        <v>11</v>
      </c>
      <c r="F252" s="2">
        <v>19</v>
      </c>
      <c r="G252" s="1">
        <v>3</v>
      </c>
      <c r="H252" s="1">
        <v>19</v>
      </c>
      <c r="I252" s="7">
        <f>TIME(0,Tabla1[[#This Row],[Tiempo de Preparación]],0)</f>
        <v>1.3194444444444444E-2</v>
      </c>
      <c r="J252" s="16">
        <f>Tabla1[[#This Row],[Precio Unitario]]*Tabla1[[#This Row],[Cantidad Ordenada]]</f>
        <v>57</v>
      </c>
      <c r="K252" s="3">
        <f>Tabla1[[#This Row],[Costo Unitario]]*Tabla1[[#This Row],[Cantidad Ordenada]]</f>
        <v>33</v>
      </c>
      <c r="L252" s="3">
        <f>(Tabla1[[#This Row],[Precio Unitario]]-Tabla1[[#This Row],[Costo Unitario]])*Tabla1[[#This Row],[Cantidad Ordenada]]</f>
        <v>24</v>
      </c>
      <c r="M252" s="20">
        <v>0.1</v>
      </c>
      <c r="N252" s="5">
        <f>Tabla1[[#This Row],[Total del Pedido]]*M252</f>
        <v>5.7</v>
      </c>
      <c r="O252" s="5">
        <f>Tabla1[[#This Row],[Total del Pedido]]-(Tabla1[[#This Row],[Costo Total]]+N252)</f>
        <v>18.299999999999997</v>
      </c>
    </row>
    <row r="253" spans="1:15" x14ac:dyDescent="0.25">
      <c r="A253" s="1">
        <v>95</v>
      </c>
      <c r="B253" s="1">
        <v>12</v>
      </c>
      <c r="C253" s="1" t="s">
        <v>15</v>
      </c>
      <c r="D253" s="1" t="s">
        <v>36</v>
      </c>
      <c r="E253" s="2">
        <v>19</v>
      </c>
      <c r="F253" s="2">
        <v>32</v>
      </c>
      <c r="G253" s="1">
        <v>3</v>
      </c>
      <c r="H253" s="1">
        <v>22</v>
      </c>
      <c r="I253" s="7">
        <f>TIME(0,Tabla1[[#This Row],[Tiempo de Preparación]],0)</f>
        <v>1.5277777777777777E-2</v>
      </c>
      <c r="J253" s="16">
        <f>Tabla1[[#This Row],[Precio Unitario]]*Tabla1[[#This Row],[Cantidad Ordenada]]</f>
        <v>96</v>
      </c>
      <c r="K253" s="3">
        <f>Tabla1[[#This Row],[Costo Unitario]]*Tabla1[[#This Row],[Cantidad Ordenada]]</f>
        <v>57</v>
      </c>
      <c r="L253" s="3">
        <f>(Tabla1[[#This Row],[Precio Unitario]]-Tabla1[[#This Row],[Costo Unitario]])*Tabla1[[#This Row],[Cantidad Ordenada]]</f>
        <v>39</v>
      </c>
      <c r="M253" s="20">
        <v>0.1</v>
      </c>
      <c r="N253" s="5">
        <f>Tabla1[[#This Row],[Total del Pedido]]*M253</f>
        <v>9.6000000000000014</v>
      </c>
      <c r="O253" s="5">
        <f>Tabla1[[#This Row],[Total del Pedido]]-(Tabla1[[#This Row],[Costo Total]]+N253)</f>
        <v>29.400000000000006</v>
      </c>
    </row>
    <row r="254" spans="1:15" x14ac:dyDescent="0.25">
      <c r="A254" s="1">
        <v>96</v>
      </c>
      <c r="B254" s="1">
        <v>16</v>
      </c>
      <c r="C254" s="1" t="s">
        <v>11</v>
      </c>
      <c r="D254" s="1" t="s">
        <v>32</v>
      </c>
      <c r="E254" s="2">
        <v>20</v>
      </c>
      <c r="F254" s="2">
        <v>33</v>
      </c>
      <c r="G254" s="1">
        <v>2</v>
      </c>
      <c r="H254" s="1">
        <v>47</v>
      </c>
      <c r="I254" s="7">
        <f>TIME(0,Tabla1[[#This Row],[Tiempo de Preparación]],0)</f>
        <v>3.2638888888888891E-2</v>
      </c>
      <c r="J254" s="16">
        <f>Tabla1[[#This Row],[Precio Unitario]]*Tabla1[[#This Row],[Cantidad Ordenada]]</f>
        <v>66</v>
      </c>
      <c r="K254" s="3">
        <f>Tabla1[[#This Row],[Costo Unitario]]*Tabla1[[#This Row],[Cantidad Ordenada]]</f>
        <v>40</v>
      </c>
      <c r="L254" s="3">
        <f>(Tabla1[[#This Row],[Precio Unitario]]-Tabla1[[#This Row],[Costo Unitario]])*Tabla1[[#This Row],[Cantidad Ordenada]]</f>
        <v>26</v>
      </c>
      <c r="M254" s="20">
        <v>0.1</v>
      </c>
      <c r="N254" s="5">
        <f>Tabla1[[#This Row],[Total del Pedido]]*M254</f>
        <v>6.6000000000000005</v>
      </c>
      <c r="O254" s="5">
        <f>Tabla1[[#This Row],[Total del Pedido]]-(Tabla1[[#This Row],[Costo Total]]+N254)</f>
        <v>19.399999999999999</v>
      </c>
    </row>
    <row r="255" spans="1:15" x14ac:dyDescent="0.25">
      <c r="A255" s="1">
        <v>96</v>
      </c>
      <c r="B255" s="1">
        <v>16</v>
      </c>
      <c r="C255" s="1" t="s">
        <v>13</v>
      </c>
      <c r="D255" s="1" t="s">
        <v>34</v>
      </c>
      <c r="E255" s="2">
        <v>11</v>
      </c>
      <c r="F255" s="2">
        <v>19</v>
      </c>
      <c r="G255" s="1">
        <v>2</v>
      </c>
      <c r="H255" s="1">
        <v>10</v>
      </c>
      <c r="I255" s="7">
        <f>TIME(0,Tabla1[[#This Row],[Tiempo de Preparación]],0)</f>
        <v>6.9444444444444441E-3</v>
      </c>
      <c r="J255" s="16">
        <f>Tabla1[[#This Row],[Precio Unitario]]*Tabla1[[#This Row],[Cantidad Ordenada]]</f>
        <v>38</v>
      </c>
      <c r="K255" s="3">
        <f>Tabla1[[#This Row],[Costo Unitario]]*Tabla1[[#This Row],[Cantidad Ordenada]]</f>
        <v>22</v>
      </c>
      <c r="L255" s="3">
        <f>(Tabla1[[#This Row],[Precio Unitario]]-Tabla1[[#This Row],[Costo Unitario]])*Tabla1[[#This Row],[Cantidad Ordenada]]</f>
        <v>16</v>
      </c>
      <c r="M255" s="20">
        <v>0.1</v>
      </c>
      <c r="N255" s="5">
        <f>Tabla1[[#This Row],[Total del Pedido]]*M255</f>
        <v>3.8000000000000003</v>
      </c>
      <c r="O255" s="5">
        <f>Tabla1[[#This Row],[Total del Pedido]]-(Tabla1[[#This Row],[Costo Total]]+N255)</f>
        <v>12.2</v>
      </c>
    </row>
    <row r="256" spans="1:15" x14ac:dyDescent="0.25">
      <c r="A256" s="1">
        <v>96</v>
      </c>
      <c r="B256" s="1">
        <v>16</v>
      </c>
      <c r="C256" s="1" t="s">
        <v>4</v>
      </c>
      <c r="D256" s="1" t="s">
        <v>25</v>
      </c>
      <c r="E256" s="2">
        <v>14</v>
      </c>
      <c r="F256" s="2">
        <v>24</v>
      </c>
      <c r="G256" s="1">
        <v>3</v>
      </c>
      <c r="H256" s="1">
        <v>19</v>
      </c>
      <c r="I256" s="7">
        <f>TIME(0,Tabla1[[#This Row],[Tiempo de Preparación]],0)</f>
        <v>1.3194444444444444E-2</v>
      </c>
      <c r="J256" s="16">
        <f>Tabla1[[#This Row],[Precio Unitario]]*Tabla1[[#This Row],[Cantidad Ordenada]]</f>
        <v>72</v>
      </c>
      <c r="K256" s="3">
        <f>Tabla1[[#This Row],[Costo Unitario]]*Tabla1[[#This Row],[Cantidad Ordenada]]</f>
        <v>42</v>
      </c>
      <c r="L256" s="3">
        <f>(Tabla1[[#This Row],[Precio Unitario]]-Tabla1[[#This Row],[Costo Unitario]])*Tabla1[[#This Row],[Cantidad Ordenada]]</f>
        <v>30</v>
      </c>
      <c r="M256" s="20">
        <v>0.1</v>
      </c>
      <c r="N256" s="5">
        <f>Tabla1[[#This Row],[Total del Pedido]]*M256</f>
        <v>7.2</v>
      </c>
      <c r="O256" s="5">
        <f>Tabla1[[#This Row],[Total del Pedido]]-(Tabla1[[#This Row],[Costo Total]]+N256)</f>
        <v>22.799999999999997</v>
      </c>
    </row>
    <row r="257" spans="1:15" x14ac:dyDescent="0.25">
      <c r="A257" s="1">
        <v>97</v>
      </c>
      <c r="B257" s="1">
        <v>14</v>
      </c>
      <c r="C257" s="1" t="s">
        <v>22</v>
      </c>
      <c r="D257" s="1" t="s">
        <v>43</v>
      </c>
      <c r="E257" s="2">
        <v>15</v>
      </c>
      <c r="F257" s="2">
        <v>26</v>
      </c>
      <c r="G257" s="1">
        <v>1</v>
      </c>
      <c r="H257" s="1">
        <v>17</v>
      </c>
      <c r="I257" s="7">
        <f>TIME(0,Tabla1[[#This Row],[Tiempo de Preparación]],0)</f>
        <v>1.1805555555555555E-2</v>
      </c>
      <c r="J257" s="16">
        <f>Tabla1[[#This Row],[Precio Unitario]]*Tabla1[[#This Row],[Cantidad Ordenada]]</f>
        <v>26</v>
      </c>
      <c r="K257" s="3">
        <f>Tabla1[[#This Row],[Costo Unitario]]*Tabla1[[#This Row],[Cantidad Ordenada]]</f>
        <v>15</v>
      </c>
      <c r="L257" s="3">
        <f>(Tabla1[[#This Row],[Precio Unitario]]-Tabla1[[#This Row],[Costo Unitario]])*Tabla1[[#This Row],[Cantidad Ordenada]]</f>
        <v>11</v>
      </c>
      <c r="M257" s="20">
        <v>0.1</v>
      </c>
      <c r="N257" s="5">
        <f>Tabla1[[#This Row],[Total del Pedido]]*M257</f>
        <v>2.6</v>
      </c>
      <c r="O257" s="5">
        <f>Tabla1[[#This Row],[Total del Pedido]]-(Tabla1[[#This Row],[Costo Total]]+N257)</f>
        <v>8.3999999999999986</v>
      </c>
    </row>
    <row r="258" spans="1:15" x14ac:dyDescent="0.25">
      <c r="A258" s="1">
        <v>97</v>
      </c>
      <c r="B258" s="1">
        <v>14</v>
      </c>
      <c r="C258" s="1" t="s">
        <v>18</v>
      </c>
      <c r="D258" s="1" t="s">
        <v>39</v>
      </c>
      <c r="E258" s="2">
        <v>12</v>
      </c>
      <c r="F258" s="2">
        <v>20</v>
      </c>
      <c r="G258" s="1">
        <v>3</v>
      </c>
      <c r="H258" s="1">
        <v>5</v>
      </c>
      <c r="I258" s="7">
        <f>TIME(0,Tabla1[[#This Row],[Tiempo de Preparación]],0)</f>
        <v>3.472222222222222E-3</v>
      </c>
      <c r="J258" s="16">
        <f>Tabla1[[#This Row],[Precio Unitario]]*Tabla1[[#This Row],[Cantidad Ordenada]]</f>
        <v>60</v>
      </c>
      <c r="K258" s="3">
        <f>Tabla1[[#This Row],[Costo Unitario]]*Tabla1[[#This Row],[Cantidad Ordenada]]</f>
        <v>36</v>
      </c>
      <c r="L258" s="3">
        <f>(Tabla1[[#This Row],[Precio Unitario]]-Tabla1[[#This Row],[Costo Unitario]])*Tabla1[[#This Row],[Cantidad Ordenada]]</f>
        <v>24</v>
      </c>
      <c r="M258" s="20">
        <v>0.1</v>
      </c>
      <c r="N258" s="5">
        <f>Tabla1[[#This Row],[Total del Pedido]]*M258</f>
        <v>6</v>
      </c>
      <c r="O258" s="5">
        <f>Tabla1[[#This Row],[Total del Pedido]]-(Tabla1[[#This Row],[Costo Total]]+N258)</f>
        <v>18</v>
      </c>
    </row>
    <row r="259" spans="1:15" x14ac:dyDescent="0.25">
      <c r="A259" s="1">
        <v>97</v>
      </c>
      <c r="B259" s="1">
        <v>14</v>
      </c>
      <c r="C259" s="1" t="s">
        <v>17</v>
      </c>
      <c r="D259" s="1" t="s">
        <v>38</v>
      </c>
      <c r="E259" s="2">
        <v>20</v>
      </c>
      <c r="F259" s="2">
        <v>34</v>
      </c>
      <c r="G259" s="1">
        <v>3</v>
      </c>
      <c r="H259" s="1">
        <v>57</v>
      </c>
      <c r="I259" s="7">
        <f>TIME(0,Tabla1[[#This Row],[Tiempo de Preparación]],0)</f>
        <v>3.9583333333333331E-2</v>
      </c>
      <c r="J259" s="16">
        <f>Tabla1[[#This Row],[Precio Unitario]]*Tabla1[[#This Row],[Cantidad Ordenada]]</f>
        <v>102</v>
      </c>
      <c r="K259" s="3">
        <f>Tabla1[[#This Row],[Costo Unitario]]*Tabla1[[#This Row],[Cantidad Ordenada]]</f>
        <v>60</v>
      </c>
      <c r="L259" s="3">
        <f>(Tabla1[[#This Row],[Precio Unitario]]-Tabla1[[#This Row],[Costo Unitario]])*Tabla1[[#This Row],[Cantidad Ordenada]]</f>
        <v>42</v>
      </c>
      <c r="M259" s="20">
        <v>0.1</v>
      </c>
      <c r="N259" s="5">
        <f>Tabla1[[#This Row],[Total del Pedido]]*M259</f>
        <v>10.200000000000001</v>
      </c>
      <c r="O259" s="5">
        <f>Tabla1[[#This Row],[Total del Pedido]]-(Tabla1[[#This Row],[Costo Total]]+N259)</f>
        <v>31.799999999999997</v>
      </c>
    </row>
    <row r="260" spans="1:15" x14ac:dyDescent="0.25">
      <c r="A260" s="1">
        <v>98</v>
      </c>
      <c r="B260" s="1">
        <v>7</v>
      </c>
      <c r="C260" s="1" t="s">
        <v>18</v>
      </c>
      <c r="D260" s="1" t="s">
        <v>39</v>
      </c>
      <c r="E260" s="2">
        <v>12</v>
      </c>
      <c r="F260" s="2">
        <v>20</v>
      </c>
      <c r="G260" s="1">
        <v>3</v>
      </c>
      <c r="H260" s="1">
        <v>56</v>
      </c>
      <c r="I260" s="7">
        <f>TIME(0,Tabla1[[#This Row],[Tiempo de Preparación]],0)</f>
        <v>3.888888888888889E-2</v>
      </c>
      <c r="J260" s="16">
        <f>Tabla1[[#This Row],[Precio Unitario]]*Tabla1[[#This Row],[Cantidad Ordenada]]</f>
        <v>60</v>
      </c>
      <c r="K260" s="3">
        <f>Tabla1[[#This Row],[Costo Unitario]]*Tabla1[[#This Row],[Cantidad Ordenada]]</f>
        <v>36</v>
      </c>
      <c r="L260" s="3">
        <f>(Tabla1[[#This Row],[Precio Unitario]]-Tabla1[[#This Row],[Costo Unitario]])*Tabla1[[#This Row],[Cantidad Ordenada]]</f>
        <v>24</v>
      </c>
      <c r="M260" s="20">
        <v>0.1</v>
      </c>
      <c r="N260" s="5">
        <f>Tabla1[[#This Row],[Total del Pedido]]*M260</f>
        <v>6</v>
      </c>
      <c r="O260" s="5">
        <f>Tabla1[[#This Row],[Total del Pedido]]-(Tabla1[[#This Row],[Costo Total]]+N260)</f>
        <v>18</v>
      </c>
    </row>
    <row r="261" spans="1:15" x14ac:dyDescent="0.25">
      <c r="A261" s="1">
        <v>98</v>
      </c>
      <c r="B261" s="1">
        <v>7</v>
      </c>
      <c r="C261" s="1" t="s">
        <v>10</v>
      </c>
      <c r="D261" s="1" t="s">
        <v>31</v>
      </c>
      <c r="E261" s="2">
        <v>17</v>
      </c>
      <c r="F261" s="2">
        <v>29</v>
      </c>
      <c r="G261" s="1">
        <v>3</v>
      </c>
      <c r="H261" s="1">
        <v>33</v>
      </c>
      <c r="I261" s="7">
        <f>TIME(0,Tabla1[[#This Row],[Tiempo de Preparación]],0)</f>
        <v>2.2916666666666665E-2</v>
      </c>
      <c r="J261" s="16">
        <f>Tabla1[[#This Row],[Precio Unitario]]*Tabla1[[#This Row],[Cantidad Ordenada]]</f>
        <v>87</v>
      </c>
      <c r="K261" s="3">
        <f>Tabla1[[#This Row],[Costo Unitario]]*Tabla1[[#This Row],[Cantidad Ordenada]]</f>
        <v>51</v>
      </c>
      <c r="L261" s="3">
        <f>(Tabla1[[#This Row],[Precio Unitario]]-Tabla1[[#This Row],[Costo Unitario]])*Tabla1[[#This Row],[Cantidad Ordenada]]</f>
        <v>36</v>
      </c>
      <c r="M261" s="20">
        <v>0.1</v>
      </c>
      <c r="N261" s="5">
        <f>Tabla1[[#This Row],[Total del Pedido]]*M261</f>
        <v>8.7000000000000011</v>
      </c>
      <c r="O261" s="5">
        <f>Tabla1[[#This Row],[Total del Pedido]]-(Tabla1[[#This Row],[Costo Total]]+N261)</f>
        <v>27.299999999999997</v>
      </c>
    </row>
    <row r="262" spans="1:15" x14ac:dyDescent="0.25">
      <c r="A262" s="1">
        <v>98</v>
      </c>
      <c r="B262" s="1">
        <v>7</v>
      </c>
      <c r="C262" s="1" t="s">
        <v>13</v>
      </c>
      <c r="D262" s="1" t="s">
        <v>34</v>
      </c>
      <c r="E262" s="2">
        <v>11</v>
      </c>
      <c r="F262" s="2">
        <v>19</v>
      </c>
      <c r="G262" s="1">
        <v>1</v>
      </c>
      <c r="H262" s="1">
        <v>51</v>
      </c>
      <c r="I262" s="7">
        <f>TIME(0,Tabla1[[#This Row],[Tiempo de Preparación]],0)</f>
        <v>3.5416666666666666E-2</v>
      </c>
      <c r="J262" s="16">
        <f>Tabla1[[#This Row],[Precio Unitario]]*Tabla1[[#This Row],[Cantidad Ordenada]]</f>
        <v>19</v>
      </c>
      <c r="K262" s="3">
        <f>Tabla1[[#This Row],[Costo Unitario]]*Tabla1[[#This Row],[Cantidad Ordenada]]</f>
        <v>11</v>
      </c>
      <c r="L262" s="3">
        <f>(Tabla1[[#This Row],[Precio Unitario]]-Tabla1[[#This Row],[Costo Unitario]])*Tabla1[[#This Row],[Cantidad Ordenada]]</f>
        <v>8</v>
      </c>
      <c r="M262" s="20">
        <v>0.1</v>
      </c>
      <c r="N262" s="5">
        <f>Tabla1[[#This Row],[Total del Pedido]]*M262</f>
        <v>1.9000000000000001</v>
      </c>
      <c r="O262" s="5">
        <f>Tabla1[[#This Row],[Total del Pedido]]-(Tabla1[[#This Row],[Costo Total]]+N262)</f>
        <v>6.1</v>
      </c>
    </row>
    <row r="263" spans="1:15" x14ac:dyDescent="0.25">
      <c r="A263" s="1">
        <v>99</v>
      </c>
      <c r="B263" s="1">
        <v>2</v>
      </c>
      <c r="C263" s="1" t="s">
        <v>5</v>
      </c>
      <c r="D263" s="1" t="s">
        <v>26</v>
      </c>
      <c r="E263" s="2">
        <v>18</v>
      </c>
      <c r="F263" s="2">
        <v>30</v>
      </c>
      <c r="G263" s="1">
        <v>2</v>
      </c>
      <c r="H263" s="1">
        <v>27</v>
      </c>
      <c r="I263" s="7">
        <f>TIME(0,Tabla1[[#This Row],[Tiempo de Preparación]],0)</f>
        <v>1.8749999999999999E-2</v>
      </c>
      <c r="J263" s="16">
        <f>Tabla1[[#This Row],[Precio Unitario]]*Tabla1[[#This Row],[Cantidad Ordenada]]</f>
        <v>60</v>
      </c>
      <c r="K263" s="3">
        <f>Tabla1[[#This Row],[Costo Unitario]]*Tabla1[[#This Row],[Cantidad Ordenada]]</f>
        <v>36</v>
      </c>
      <c r="L263" s="3">
        <f>(Tabla1[[#This Row],[Precio Unitario]]-Tabla1[[#This Row],[Costo Unitario]])*Tabla1[[#This Row],[Cantidad Ordenada]]</f>
        <v>24</v>
      </c>
      <c r="M263" s="20">
        <v>0.1</v>
      </c>
      <c r="N263" s="5">
        <f>Tabla1[[#This Row],[Total del Pedido]]*M263</f>
        <v>6</v>
      </c>
      <c r="O263" s="5">
        <f>Tabla1[[#This Row],[Total del Pedido]]-(Tabla1[[#This Row],[Costo Total]]+N263)</f>
        <v>18</v>
      </c>
    </row>
    <row r="264" spans="1:15" x14ac:dyDescent="0.25">
      <c r="A264" s="1">
        <v>99</v>
      </c>
      <c r="B264" s="1">
        <v>2</v>
      </c>
      <c r="C264" s="1" t="s">
        <v>6</v>
      </c>
      <c r="D264" s="1" t="s">
        <v>27</v>
      </c>
      <c r="E264" s="2">
        <v>19</v>
      </c>
      <c r="F264" s="2">
        <v>31</v>
      </c>
      <c r="G264" s="1">
        <v>1</v>
      </c>
      <c r="H264" s="1">
        <v>5</v>
      </c>
      <c r="I264" s="7">
        <f>TIME(0,Tabla1[[#This Row],[Tiempo de Preparación]],0)</f>
        <v>3.472222222222222E-3</v>
      </c>
      <c r="J264" s="16">
        <f>Tabla1[[#This Row],[Precio Unitario]]*Tabla1[[#This Row],[Cantidad Ordenada]]</f>
        <v>31</v>
      </c>
      <c r="K264" s="3">
        <f>Tabla1[[#This Row],[Costo Unitario]]*Tabla1[[#This Row],[Cantidad Ordenada]]</f>
        <v>19</v>
      </c>
      <c r="L264" s="3">
        <f>(Tabla1[[#This Row],[Precio Unitario]]-Tabla1[[#This Row],[Costo Unitario]])*Tabla1[[#This Row],[Cantidad Ordenada]]</f>
        <v>12</v>
      </c>
      <c r="M264" s="20">
        <v>0.1</v>
      </c>
      <c r="N264" s="5">
        <f>Tabla1[[#This Row],[Total del Pedido]]*M264</f>
        <v>3.1</v>
      </c>
      <c r="O264" s="5">
        <f>Tabla1[[#This Row],[Total del Pedido]]-(Tabla1[[#This Row],[Costo Total]]+N264)</f>
        <v>8.8999999999999986</v>
      </c>
    </row>
    <row r="265" spans="1:15" x14ac:dyDescent="0.25">
      <c r="A265" s="1">
        <v>99</v>
      </c>
      <c r="B265" s="1">
        <v>2</v>
      </c>
      <c r="C265" s="1" t="s">
        <v>13</v>
      </c>
      <c r="D265" s="1" t="s">
        <v>34</v>
      </c>
      <c r="E265" s="2">
        <v>11</v>
      </c>
      <c r="F265" s="2">
        <v>19</v>
      </c>
      <c r="G265" s="1">
        <v>1</v>
      </c>
      <c r="H265" s="1">
        <v>9</v>
      </c>
      <c r="I265" s="7">
        <f>TIME(0,Tabla1[[#This Row],[Tiempo de Preparación]],0)</f>
        <v>6.2500000000000003E-3</v>
      </c>
      <c r="J265" s="16">
        <f>Tabla1[[#This Row],[Precio Unitario]]*Tabla1[[#This Row],[Cantidad Ordenada]]</f>
        <v>19</v>
      </c>
      <c r="K265" s="3">
        <f>Tabla1[[#This Row],[Costo Unitario]]*Tabla1[[#This Row],[Cantidad Ordenada]]</f>
        <v>11</v>
      </c>
      <c r="L265" s="3">
        <f>(Tabla1[[#This Row],[Precio Unitario]]-Tabla1[[#This Row],[Costo Unitario]])*Tabla1[[#This Row],[Cantidad Ordenada]]</f>
        <v>8</v>
      </c>
      <c r="M265" s="20">
        <v>0.1</v>
      </c>
      <c r="N265" s="5">
        <f>Tabla1[[#This Row],[Total del Pedido]]*M265</f>
        <v>1.9000000000000001</v>
      </c>
      <c r="O265" s="5">
        <f>Tabla1[[#This Row],[Total del Pedido]]-(Tabla1[[#This Row],[Costo Total]]+N265)</f>
        <v>6.1</v>
      </c>
    </row>
    <row r="266" spans="1:15" x14ac:dyDescent="0.25">
      <c r="A266" s="1">
        <v>99</v>
      </c>
      <c r="B266" s="1">
        <v>2</v>
      </c>
      <c r="C266" s="1" t="s">
        <v>10</v>
      </c>
      <c r="D266" s="1" t="s">
        <v>31</v>
      </c>
      <c r="E266" s="2">
        <v>17</v>
      </c>
      <c r="F266" s="2">
        <v>29</v>
      </c>
      <c r="G266" s="1">
        <v>1</v>
      </c>
      <c r="H266" s="1">
        <v>45</v>
      </c>
      <c r="I266" s="7">
        <f>TIME(0,Tabla1[[#This Row],[Tiempo de Preparación]],0)</f>
        <v>3.125E-2</v>
      </c>
      <c r="J266" s="16">
        <f>Tabla1[[#This Row],[Precio Unitario]]*Tabla1[[#This Row],[Cantidad Ordenada]]</f>
        <v>29</v>
      </c>
      <c r="K266" s="3">
        <f>Tabla1[[#This Row],[Costo Unitario]]*Tabla1[[#This Row],[Cantidad Ordenada]]</f>
        <v>17</v>
      </c>
      <c r="L266" s="3">
        <f>(Tabla1[[#This Row],[Precio Unitario]]-Tabla1[[#This Row],[Costo Unitario]])*Tabla1[[#This Row],[Cantidad Ordenada]]</f>
        <v>12</v>
      </c>
      <c r="M266" s="20">
        <v>0.1</v>
      </c>
      <c r="N266" s="5">
        <f>Tabla1[[#This Row],[Total del Pedido]]*M266</f>
        <v>2.9000000000000004</v>
      </c>
      <c r="O266" s="5">
        <f>Tabla1[[#This Row],[Total del Pedido]]-(Tabla1[[#This Row],[Costo Total]]+N266)</f>
        <v>9.1000000000000014</v>
      </c>
    </row>
    <row r="267" spans="1:15" x14ac:dyDescent="0.25">
      <c r="A267" s="1">
        <v>100</v>
      </c>
      <c r="B267" s="1">
        <v>18</v>
      </c>
      <c r="C267" s="1" t="s">
        <v>4</v>
      </c>
      <c r="D267" s="1" t="s">
        <v>25</v>
      </c>
      <c r="E267" s="2">
        <v>14</v>
      </c>
      <c r="F267" s="2">
        <v>24</v>
      </c>
      <c r="G267" s="1">
        <v>3</v>
      </c>
      <c r="H267" s="1">
        <v>48</v>
      </c>
      <c r="I267" s="7">
        <f>TIME(0,Tabla1[[#This Row],[Tiempo de Preparación]],0)</f>
        <v>3.3333333333333333E-2</v>
      </c>
      <c r="J267" s="16">
        <f>Tabla1[[#This Row],[Precio Unitario]]*Tabla1[[#This Row],[Cantidad Ordenada]]</f>
        <v>72</v>
      </c>
      <c r="K267" s="3">
        <f>Tabla1[[#This Row],[Costo Unitario]]*Tabla1[[#This Row],[Cantidad Ordenada]]</f>
        <v>42</v>
      </c>
      <c r="L267" s="3">
        <f>(Tabla1[[#This Row],[Precio Unitario]]-Tabla1[[#This Row],[Costo Unitario]])*Tabla1[[#This Row],[Cantidad Ordenada]]</f>
        <v>30</v>
      </c>
      <c r="M267" s="20">
        <v>0.1</v>
      </c>
      <c r="N267" s="5">
        <f>Tabla1[[#This Row],[Total del Pedido]]*M267</f>
        <v>7.2</v>
      </c>
      <c r="O267" s="5">
        <f>Tabla1[[#This Row],[Total del Pedido]]-(Tabla1[[#This Row],[Costo Total]]+N267)</f>
        <v>22.799999999999997</v>
      </c>
    </row>
    <row r="268" spans="1:15" x14ac:dyDescent="0.25">
      <c r="A268" s="1">
        <v>100</v>
      </c>
      <c r="B268" s="1">
        <v>18</v>
      </c>
      <c r="C268" s="1" t="s">
        <v>16</v>
      </c>
      <c r="D268" s="1" t="s">
        <v>37</v>
      </c>
      <c r="E268" s="2">
        <v>13</v>
      </c>
      <c r="F268" s="2">
        <v>22</v>
      </c>
      <c r="G268" s="1">
        <v>2</v>
      </c>
      <c r="H268" s="1">
        <v>33</v>
      </c>
      <c r="I268" s="7">
        <f>TIME(0,Tabla1[[#This Row],[Tiempo de Preparación]],0)</f>
        <v>2.2916666666666665E-2</v>
      </c>
      <c r="J268" s="16">
        <f>Tabla1[[#This Row],[Precio Unitario]]*Tabla1[[#This Row],[Cantidad Ordenada]]</f>
        <v>44</v>
      </c>
      <c r="K268" s="3">
        <f>Tabla1[[#This Row],[Costo Unitario]]*Tabla1[[#This Row],[Cantidad Ordenada]]</f>
        <v>26</v>
      </c>
      <c r="L268" s="3">
        <f>(Tabla1[[#This Row],[Precio Unitario]]-Tabla1[[#This Row],[Costo Unitario]])*Tabla1[[#This Row],[Cantidad Ordenada]]</f>
        <v>18</v>
      </c>
      <c r="M268" s="20">
        <v>0.1</v>
      </c>
      <c r="N268" s="5">
        <f>Tabla1[[#This Row],[Total del Pedido]]*M268</f>
        <v>4.4000000000000004</v>
      </c>
      <c r="O268" s="5">
        <f>Tabla1[[#This Row],[Total del Pedido]]-(Tabla1[[#This Row],[Costo Total]]+N268)</f>
        <v>13.600000000000001</v>
      </c>
    </row>
    <row r="269" spans="1:15" x14ac:dyDescent="0.25">
      <c r="A269" s="1">
        <v>100</v>
      </c>
      <c r="B269" s="1">
        <v>18</v>
      </c>
      <c r="C269" s="1" t="s">
        <v>23</v>
      </c>
      <c r="D269" s="1" t="s">
        <v>44</v>
      </c>
      <c r="E269" s="2">
        <v>15</v>
      </c>
      <c r="F269" s="2">
        <v>25</v>
      </c>
      <c r="G269" s="1">
        <v>2</v>
      </c>
      <c r="H269" s="1">
        <v>22</v>
      </c>
      <c r="I269" s="7">
        <f>TIME(0,Tabla1[[#This Row],[Tiempo de Preparación]],0)</f>
        <v>1.5277777777777777E-2</v>
      </c>
      <c r="J269" s="16">
        <f>Tabla1[[#This Row],[Precio Unitario]]*Tabla1[[#This Row],[Cantidad Ordenada]]</f>
        <v>50</v>
      </c>
      <c r="K269" s="3">
        <f>Tabla1[[#This Row],[Costo Unitario]]*Tabla1[[#This Row],[Cantidad Ordenada]]</f>
        <v>30</v>
      </c>
      <c r="L269" s="3">
        <f>(Tabla1[[#This Row],[Precio Unitario]]-Tabla1[[#This Row],[Costo Unitario]])*Tabla1[[#This Row],[Cantidad Ordenada]]</f>
        <v>20</v>
      </c>
      <c r="M269" s="20">
        <v>0.1</v>
      </c>
      <c r="N269" s="5">
        <f>Tabla1[[#This Row],[Total del Pedido]]*M269</f>
        <v>5</v>
      </c>
      <c r="O269" s="5">
        <f>Tabla1[[#This Row],[Total del Pedido]]-(Tabla1[[#This Row],[Costo Total]]+N269)</f>
        <v>15</v>
      </c>
    </row>
    <row r="270" spans="1:15" x14ac:dyDescent="0.25">
      <c r="A270" s="1">
        <v>101</v>
      </c>
      <c r="B270" s="1">
        <v>1</v>
      </c>
      <c r="C270" s="1" t="s">
        <v>6</v>
      </c>
      <c r="D270" s="1" t="s">
        <v>27</v>
      </c>
      <c r="E270" s="2">
        <v>19</v>
      </c>
      <c r="F270" s="2">
        <v>31</v>
      </c>
      <c r="G270" s="1">
        <v>1</v>
      </c>
      <c r="H270" s="1">
        <v>24</v>
      </c>
      <c r="I270" s="7">
        <f>TIME(0,Tabla1[[#This Row],[Tiempo de Preparación]],0)</f>
        <v>1.6666666666666666E-2</v>
      </c>
      <c r="J270" s="16">
        <f>Tabla1[[#This Row],[Precio Unitario]]*Tabla1[[#This Row],[Cantidad Ordenada]]</f>
        <v>31</v>
      </c>
      <c r="K270" s="3">
        <f>Tabla1[[#This Row],[Costo Unitario]]*Tabla1[[#This Row],[Cantidad Ordenada]]</f>
        <v>19</v>
      </c>
      <c r="L270" s="3">
        <f>(Tabla1[[#This Row],[Precio Unitario]]-Tabla1[[#This Row],[Costo Unitario]])*Tabla1[[#This Row],[Cantidad Ordenada]]</f>
        <v>12</v>
      </c>
      <c r="M270" s="20">
        <v>0.1</v>
      </c>
      <c r="N270" s="5">
        <f>Tabla1[[#This Row],[Total del Pedido]]*M270</f>
        <v>3.1</v>
      </c>
      <c r="O270" s="5">
        <f>Tabla1[[#This Row],[Total del Pedido]]-(Tabla1[[#This Row],[Costo Total]]+N270)</f>
        <v>8.8999999999999986</v>
      </c>
    </row>
    <row r="271" spans="1:15" x14ac:dyDescent="0.25">
      <c r="A271" s="1">
        <v>101</v>
      </c>
      <c r="B271" s="1">
        <v>1</v>
      </c>
      <c r="C271" s="1" t="s">
        <v>23</v>
      </c>
      <c r="D271" s="1" t="s">
        <v>44</v>
      </c>
      <c r="E271" s="2">
        <v>15</v>
      </c>
      <c r="F271" s="2">
        <v>25</v>
      </c>
      <c r="G271" s="1">
        <v>2</v>
      </c>
      <c r="H271" s="1">
        <v>41</v>
      </c>
      <c r="I271" s="7">
        <f>TIME(0,Tabla1[[#This Row],[Tiempo de Preparación]],0)</f>
        <v>2.8472222222222222E-2</v>
      </c>
      <c r="J271" s="16">
        <f>Tabla1[[#This Row],[Precio Unitario]]*Tabla1[[#This Row],[Cantidad Ordenada]]</f>
        <v>50</v>
      </c>
      <c r="K271" s="3">
        <f>Tabla1[[#This Row],[Costo Unitario]]*Tabla1[[#This Row],[Cantidad Ordenada]]</f>
        <v>30</v>
      </c>
      <c r="L271" s="3">
        <f>(Tabla1[[#This Row],[Precio Unitario]]-Tabla1[[#This Row],[Costo Unitario]])*Tabla1[[#This Row],[Cantidad Ordenada]]</f>
        <v>20</v>
      </c>
      <c r="M271" s="20">
        <v>0.1</v>
      </c>
      <c r="N271" s="5">
        <f>Tabla1[[#This Row],[Total del Pedido]]*M271</f>
        <v>5</v>
      </c>
      <c r="O271" s="5">
        <f>Tabla1[[#This Row],[Total del Pedido]]-(Tabla1[[#This Row],[Costo Total]]+N271)</f>
        <v>15</v>
      </c>
    </row>
    <row r="272" spans="1:15" x14ac:dyDescent="0.25">
      <c r="A272" s="1">
        <v>101</v>
      </c>
      <c r="B272" s="1">
        <v>1</v>
      </c>
      <c r="C272" s="1" t="s">
        <v>16</v>
      </c>
      <c r="D272" s="1" t="s">
        <v>37</v>
      </c>
      <c r="E272" s="2">
        <v>13</v>
      </c>
      <c r="F272" s="2">
        <v>22</v>
      </c>
      <c r="G272" s="1">
        <v>1</v>
      </c>
      <c r="H272" s="1">
        <v>35</v>
      </c>
      <c r="I272" s="7">
        <f>TIME(0,Tabla1[[#This Row],[Tiempo de Preparación]],0)</f>
        <v>2.4305555555555556E-2</v>
      </c>
      <c r="J272" s="16">
        <f>Tabla1[[#This Row],[Precio Unitario]]*Tabla1[[#This Row],[Cantidad Ordenada]]</f>
        <v>22</v>
      </c>
      <c r="K272" s="3">
        <f>Tabla1[[#This Row],[Costo Unitario]]*Tabla1[[#This Row],[Cantidad Ordenada]]</f>
        <v>13</v>
      </c>
      <c r="L272" s="3">
        <f>(Tabla1[[#This Row],[Precio Unitario]]-Tabla1[[#This Row],[Costo Unitario]])*Tabla1[[#This Row],[Cantidad Ordenada]]</f>
        <v>9</v>
      </c>
      <c r="M272" s="20">
        <v>0.1</v>
      </c>
      <c r="N272" s="5">
        <f>Tabla1[[#This Row],[Total del Pedido]]*M272</f>
        <v>2.2000000000000002</v>
      </c>
      <c r="O272" s="5">
        <f>Tabla1[[#This Row],[Total del Pedido]]-(Tabla1[[#This Row],[Costo Total]]+N272)</f>
        <v>6.8000000000000007</v>
      </c>
    </row>
    <row r="273" spans="1:15" x14ac:dyDescent="0.25">
      <c r="A273" s="1">
        <v>101</v>
      </c>
      <c r="B273" s="1">
        <v>1</v>
      </c>
      <c r="C273" s="1" t="s">
        <v>14</v>
      </c>
      <c r="D273" s="1" t="s">
        <v>35</v>
      </c>
      <c r="E273" s="2">
        <v>21</v>
      </c>
      <c r="F273" s="2">
        <v>35</v>
      </c>
      <c r="G273" s="1">
        <v>1</v>
      </c>
      <c r="H273" s="1">
        <v>34</v>
      </c>
      <c r="I273" s="7">
        <f>TIME(0,Tabla1[[#This Row],[Tiempo de Preparación]],0)</f>
        <v>2.361111111111111E-2</v>
      </c>
      <c r="J273" s="16">
        <f>Tabla1[[#This Row],[Precio Unitario]]*Tabla1[[#This Row],[Cantidad Ordenada]]</f>
        <v>35</v>
      </c>
      <c r="K273" s="3">
        <f>Tabla1[[#This Row],[Costo Unitario]]*Tabla1[[#This Row],[Cantidad Ordenada]]</f>
        <v>21</v>
      </c>
      <c r="L273" s="3">
        <f>(Tabla1[[#This Row],[Precio Unitario]]-Tabla1[[#This Row],[Costo Unitario]])*Tabla1[[#This Row],[Cantidad Ordenada]]</f>
        <v>14</v>
      </c>
      <c r="M273" s="20">
        <v>0.1</v>
      </c>
      <c r="N273" s="5">
        <f>Tabla1[[#This Row],[Total del Pedido]]*M273</f>
        <v>3.5</v>
      </c>
      <c r="O273" s="5">
        <f>Tabla1[[#This Row],[Total del Pedido]]-(Tabla1[[#This Row],[Costo Total]]+N273)</f>
        <v>10.5</v>
      </c>
    </row>
    <row r="274" spans="1:15" x14ac:dyDescent="0.25">
      <c r="A274" s="1">
        <v>102</v>
      </c>
      <c r="B274" s="1">
        <v>19</v>
      </c>
      <c r="C274" s="1" t="s">
        <v>12</v>
      </c>
      <c r="D274" s="1" t="s">
        <v>33</v>
      </c>
      <c r="E274" s="2">
        <v>16</v>
      </c>
      <c r="F274" s="2">
        <v>28</v>
      </c>
      <c r="G274" s="1">
        <v>3</v>
      </c>
      <c r="H274" s="1">
        <v>17</v>
      </c>
      <c r="I274" s="7">
        <f>TIME(0,Tabla1[[#This Row],[Tiempo de Preparación]],0)</f>
        <v>1.1805555555555555E-2</v>
      </c>
      <c r="J274" s="16">
        <f>Tabla1[[#This Row],[Precio Unitario]]*Tabla1[[#This Row],[Cantidad Ordenada]]</f>
        <v>84</v>
      </c>
      <c r="K274" s="3">
        <f>Tabla1[[#This Row],[Costo Unitario]]*Tabla1[[#This Row],[Cantidad Ordenada]]</f>
        <v>48</v>
      </c>
      <c r="L274" s="3">
        <f>(Tabla1[[#This Row],[Precio Unitario]]-Tabla1[[#This Row],[Costo Unitario]])*Tabla1[[#This Row],[Cantidad Ordenada]]</f>
        <v>36</v>
      </c>
      <c r="M274" s="20">
        <v>0.1</v>
      </c>
      <c r="N274" s="5">
        <f>Tabla1[[#This Row],[Total del Pedido]]*M274</f>
        <v>8.4</v>
      </c>
      <c r="O274" s="5">
        <f>Tabla1[[#This Row],[Total del Pedido]]-(Tabla1[[#This Row],[Costo Total]]+N274)</f>
        <v>27.6</v>
      </c>
    </row>
    <row r="275" spans="1:15" x14ac:dyDescent="0.25">
      <c r="A275" s="1">
        <v>102</v>
      </c>
      <c r="B275" s="1">
        <v>19</v>
      </c>
      <c r="C275" s="1" t="s">
        <v>10</v>
      </c>
      <c r="D275" s="1" t="s">
        <v>31</v>
      </c>
      <c r="E275" s="2">
        <v>17</v>
      </c>
      <c r="F275" s="2">
        <v>29</v>
      </c>
      <c r="G275" s="1">
        <v>3</v>
      </c>
      <c r="H275" s="1">
        <v>29</v>
      </c>
      <c r="I275" s="7">
        <f>TIME(0,Tabla1[[#This Row],[Tiempo de Preparación]],0)</f>
        <v>2.013888888888889E-2</v>
      </c>
      <c r="J275" s="16">
        <f>Tabla1[[#This Row],[Precio Unitario]]*Tabla1[[#This Row],[Cantidad Ordenada]]</f>
        <v>87</v>
      </c>
      <c r="K275" s="3">
        <f>Tabla1[[#This Row],[Costo Unitario]]*Tabla1[[#This Row],[Cantidad Ordenada]]</f>
        <v>51</v>
      </c>
      <c r="L275" s="3">
        <f>(Tabla1[[#This Row],[Precio Unitario]]-Tabla1[[#This Row],[Costo Unitario]])*Tabla1[[#This Row],[Cantidad Ordenada]]</f>
        <v>36</v>
      </c>
      <c r="M275" s="20">
        <v>0.1</v>
      </c>
      <c r="N275" s="5">
        <f>Tabla1[[#This Row],[Total del Pedido]]*M275</f>
        <v>8.7000000000000011</v>
      </c>
      <c r="O275" s="5">
        <f>Tabla1[[#This Row],[Total del Pedido]]-(Tabla1[[#This Row],[Costo Total]]+N275)</f>
        <v>27.299999999999997</v>
      </c>
    </row>
    <row r="276" spans="1:15" x14ac:dyDescent="0.25">
      <c r="A276" s="1">
        <v>103</v>
      </c>
      <c r="B276" s="1">
        <v>13</v>
      </c>
      <c r="C276" s="1" t="s">
        <v>20</v>
      </c>
      <c r="D276" s="1" t="s">
        <v>41</v>
      </c>
      <c r="E276" s="2">
        <v>13</v>
      </c>
      <c r="F276" s="2">
        <v>21</v>
      </c>
      <c r="G276" s="1">
        <v>1</v>
      </c>
      <c r="H276" s="1">
        <v>57</v>
      </c>
      <c r="I276" s="7">
        <f>TIME(0,Tabla1[[#This Row],[Tiempo de Preparación]],0)</f>
        <v>3.9583333333333331E-2</v>
      </c>
      <c r="J276" s="16">
        <f>Tabla1[[#This Row],[Precio Unitario]]*Tabla1[[#This Row],[Cantidad Ordenada]]</f>
        <v>21</v>
      </c>
      <c r="K276" s="3">
        <f>Tabla1[[#This Row],[Costo Unitario]]*Tabla1[[#This Row],[Cantidad Ordenada]]</f>
        <v>13</v>
      </c>
      <c r="L276" s="3">
        <f>(Tabla1[[#This Row],[Precio Unitario]]-Tabla1[[#This Row],[Costo Unitario]])*Tabla1[[#This Row],[Cantidad Ordenada]]</f>
        <v>8</v>
      </c>
      <c r="M276" s="20">
        <v>0.1</v>
      </c>
      <c r="N276" s="5">
        <f>Tabla1[[#This Row],[Total del Pedido]]*M276</f>
        <v>2.1</v>
      </c>
      <c r="O276" s="5">
        <f>Tabla1[[#This Row],[Total del Pedido]]-(Tabla1[[#This Row],[Costo Total]]+N276)</f>
        <v>5.9</v>
      </c>
    </row>
    <row r="277" spans="1:15" x14ac:dyDescent="0.25">
      <c r="A277" s="1">
        <v>103</v>
      </c>
      <c r="B277" s="1">
        <v>13</v>
      </c>
      <c r="C277" s="1" t="s">
        <v>17</v>
      </c>
      <c r="D277" s="1" t="s">
        <v>38</v>
      </c>
      <c r="E277" s="2">
        <v>20</v>
      </c>
      <c r="F277" s="2">
        <v>34</v>
      </c>
      <c r="G277" s="1">
        <v>1</v>
      </c>
      <c r="H277" s="1">
        <v>9</v>
      </c>
      <c r="I277" s="7">
        <f>TIME(0,Tabla1[[#This Row],[Tiempo de Preparación]],0)</f>
        <v>6.2500000000000003E-3</v>
      </c>
      <c r="J277" s="16">
        <f>Tabla1[[#This Row],[Precio Unitario]]*Tabla1[[#This Row],[Cantidad Ordenada]]</f>
        <v>34</v>
      </c>
      <c r="K277" s="3">
        <f>Tabla1[[#This Row],[Costo Unitario]]*Tabla1[[#This Row],[Cantidad Ordenada]]</f>
        <v>20</v>
      </c>
      <c r="L277" s="3">
        <f>(Tabla1[[#This Row],[Precio Unitario]]-Tabla1[[#This Row],[Costo Unitario]])*Tabla1[[#This Row],[Cantidad Ordenada]]</f>
        <v>14</v>
      </c>
      <c r="M277" s="20">
        <v>0.1</v>
      </c>
      <c r="N277" s="5">
        <f>Tabla1[[#This Row],[Total del Pedido]]*M277</f>
        <v>3.4000000000000004</v>
      </c>
      <c r="O277" s="5">
        <f>Tabla1[[#This Row],[Total del Pedido]]-(Tabla1[[#This Row],[Costo Total]]+N277)</f>
        <v>10.600000000000001</v>
      </c>
    </row>
    <row r="278" spans="1:15" x14ac:dyDescent="0.25">
      <c r="A278" s="1">
        <v>103</v>
      </c>
      <c r="B278" s="1">
        <v>13</v>
      </c>
      <c r="C278" s="1" t="s">
        <v>21</v>
      </c>
      <c r="D278" s="1" t="s">
        <v>42</v>
      </c>
      <c r="E278" s="2">
        <v>10</v>
      </c>
      <c r="F278" s="2">
        <v>18</v>
      </c>
      <c r="G278" s="1">
        <v>1</v>
      </c>
      <c r="H278" s="1">
        <v>33</v>
      </c>
      <c r="I278" s="7">
        <f>TIME(0,Tabla1[[#This Row],[Tiempo de Preparación]],0)</f>
        <v>2.2916666666666665E-2</v>
      </c>
      <c r="J278" s="16">
        <f>Tabla1[[#This Row],[Precio Unitario]]*Tabla1[[#This Row],[Cantidad Ordenada]]</f>
        <v>18</v>
      </c>
      <c r="K278" s="3">
        <f>Tabla1[[#This Row],[Costo Unitario]]*Tabla1[[#This Row],[Cantidad Ordenada]]</f>
        <v>10</v>
      </c>
      <c r="L278" s="3">
        <f>(Tabla1[[#This Row],[Precio Unitario]]-Tabla1[[#This Row],[Costo Unitario]])*Tabla1[[#This Row],[Cantidad Ordenada]]</f>
        <v>8</v>
      </c>
      <c r="M278" s="20">
        <v>0.1</v>
      </c>
      <c r="N278" s="5">
        <f>Tabla1[[#This Row],[Total del Pedido]]*M278</f>
        <v>1.8</v>
      </c>
      <c r="O278" s="5">
        <f>Tabla1[[#This Row],[Total del Pedido]]-(Tabla1[[#This Row],[Costo Total]]+N278)</f>
        <v>6.1999999999999993</v>
      </c>
    </row>
    <row r="279" spans="1:15" x14ac:dyDescent="0.25">
      <c r="A279" s="1">
        <v>104</v>
      </c>
      <c r="B279" s="1">
        <v>14</v>
      </c>
      <c r="C279" s="1" t="s">
        <v>19</v>
      </c>
      <c r="D279" s="1" t="s">
        <v>40</v>
      </c>
      <c r="E279" s="2">
        <v>14</v>
      </c>
      <c r="F279" s="2">
        <v>23</v>
      </c>
      <c r="G279" s="1">
        <v>2</v>
      </c>
      <c r="H279" s="1">
        <v>43</v>
      </c>
      <c r="I279" s="7">
        <f>TIME(0,Tabla1[[#This Row],[Tiempo de Preparación]],0)</f>
        <v>2.9861111111111113E-2</v>
      </c>
      <c r="J279" s="16">
        <f>Tabla1[[#This Row],[Precio Unitario]]*Tabla1[[#This Row],[Cantidad Ordenada]]</f>
        <v>46</v>
      </c>
      <c r="K279" s="3">
        <f>Tabla1[[#This Row],[Costo Unitario]]*Tabla1[[#This Row],[Cantidad Ordenada]]</f>
        <v>28</v>
      </c>
      <c r="L279" s="3">
        <f>(Tabla1[[#This Row],[Precio Unitario]]-Tabla1[[#This Row],[Costo Unitario]])*Tabla1[[#This Row],[Cantidad Ordenada]]</f>
        <v>18</v>
      </c>
      <c r="M279" s="20">
        <v>0.1</v>
      </c>
      <c r="N279" s="5">
        <f>Tabla1[[#This Row],[Total del Pedido]]*M279</f>
        <v>4.6000000000000005</v>
      </c>
      <c r="O279" s="5">
        <f>Tabla1[[#This Row],[Total del Pedido]]-(Tabla1[[#This Row],[Costo Total]]+N279)</f>
        <v>13.399999999999999</v>
      </c>
    </row>
    <row r="280" spans="1:15" x14ac:dyDescent="0.25">
      <c r="A280" s="1">
        <v>104</v>
      </c>
      <c r="B280" s="1">
        <v>14</v>
      </c>
      <c r="C280" s="1" t="s">
        <v>6</v>
      </c>
      <c r="D280" s="1" t="s">
        <v>27</v>
      </c>
      <c r="E280" s="2">
        <v>19</v>
      </c>
      <c r="F280" s="2">
        <v>31</v>
      </c>
      <c r="G280" s="1">
        <v>1</v>
      </c>
      <c r="H280" s="1">
        <v>12</v>
      </c>
      <c r="I280" s="7">
        <f>TIME(0,Tabla1[[#This Row],[Tiempo de Preparación]],0)</f>
        <v>8.3333333333333332E-3</v>
      </c>
      <c r="J280" s="16">
        <f>Tabla1[[#This Row],[Precio Unitario]]*Tabla1[[#This Row],[Cantidad Ordenada]]</f>
        <v>31</v>
      </c>
      <c r="K280" s="3">
        <f>Tabla1[[#This Row],[Costo Unitario]]*Tabla1[[#This Row],[Cantidad Ordenada]]</f>
        <v>19</v>
      </c>
      <c r="L280" s="3">
        <f>(Tabla1[[#This Row],[Precio Unitario]]-Tabla1[[#This Row],[Costo Unitario]])*Tabla1[[#This Row],[Cantidad Ordenada]]</f>
        <v>12</v>
      </c>
      <c r="M280" s="20">
        <v>0.1</v>
      </c>
      <c r="N280" s="5">
        <f>Tabla1[[#This Row],[Total del Pedido]]*M280</f>
        <v>3.1</v>
      </c>
      <c r="O280" s="5">
        <f>Tabla1[[#This Row],[Total del Pedido]]-(Tabla1[[#This Row],[Costo Total]]+N280)</f>
        <v>8.8999999999999986</v>
      </c>
    </row>
    <row r="281" spans="1:15" x14ac:dyDescent="0.25">
      <c r="A281" s="1">
        <v>105</v>
      </c>
      <c r="B281" s="1">
        <v>14</v>
      </c>
      <c r="C281" s="1" t="s">
        <v>18</v>
      </c>
      <c r="D281" s="1" t="s">
        <v>39</v>
      </c>
      <c r="E281" s="2">
        <v>12</v>
      </c>
      <c r="F281" s="2">
        <v>20</v>
      </c>
      <c r="G281" s="1">
        <v>3</v>
      </c>
      <c r="H281" s="1">
        <v>9</v>
      </c>
      <c r="I281" s="7">
        <f>TIME(0,Tabla1[[#This Row],[Tiempo de Preparación]],0)</f>
        <v>6.2500000000000003E-3</v>
      </c>
      <c r="J281" s="16">
        <f>Tabla1[[#This Row],[Precio Unitario]]*Tabla1[[#This Row],[Cantidad Ordenada]]</f>
        <v>60</v>
      </c>
      <c r="K281" s="3">
        <f>Tabla1[[#This Row],[Costo Unitario]]*Tabla1[[#This Row],[Cantidad Ordenada]]</f>
        <v>36</v>
      </c>
      <c r="L281" s="3">
        <f>(Tabla1[[#This Row],[Precio Unitario]]-Tabla1[[#This Row],[Costo Unitario]])*Tabla1[[#This Row],[Cantidad Ordenada]]</f>
        <v>24</v>
      </c>
      <c r="M281" s="20">
        <v>0.1</v>
      </c>
      <c r="N281" s="5">
        <f>Tabla1[[#This Row],[Total del Pedido]]*M281</f>
        <v>6</v>
      </c>
      <c r="O281" s="5">
        <f>Tabla1[[#This Row],[Total del Pedido]]-(Tabla1[[#This Row],[Costo Total]]+N281)</f>
        <v>18</v>
      </c>
    </row>
    <row r="282" spans="1:15" x14ac:dyDescent="0.25">
      <c r="A282" s="1">
        <v>105</v>
      </c>
      <c r="B282" s="1">
        <v>14</v>
      </c>
      <c r="C282" s="1" t="s">
        <v>7</v>
      </c>
      <c r="D282" s="1" t="s">
        <v>28</v>
      </c>
      <c r="E282" s="2">
        <v>16</v>
      </c>
      <c r="F282" s="2">
        <v>27</v>
      </c>
      <c r="G282" s="1">
        <v>3</v>
      </c>
      <c r="H282" s="1">
        <v>34</v>
      </c>
      <c r="I282" s="7">
        <f>TIME(0,Tabla1[[#This Row],[Tiempo de Preparación]],0)</f>
        <v>2.361111111111111E-2</v>
      </c>
      <c r="J282" s="16">
        <f>Tabla1[[#This Row],[Precio Unitario]]*Tabla1[[#This Row],[Cantidad Ordenada]]</f>
        <v>81</v>
      </c>
      <c r="K282" s="3">
        <f>Tabla1[[#This Row],[Costo Unitario]]*Tabla1[[#This Row],[Cantidad Ordenada]]</f>
        <v>48</v>
      </c>
      <c r="L282" s="3">
        <f>(Tabla1[[#This Row],[Precio Unitario]]-Tabla1[[#This Row],[Costo Unitario]])*Tabla1[[#This Row],[Cantidad Ordenada]]</f>
        <v>33</v>
      </c>
      <c r="M282" s="20">
        <v>0.1</v>
      </c>
      <c r="N282" s="5">
        <f>Tabla1[[#This Row],[Total del Pedido]]*M282</f>
        <v>8.1</v>
      </c>
      <c r="O282" s="5">
        <f>Tabla1[[#This Row],[Total del Pedido]]-(Tabla1[[#This Row],[Costo Total]]+N282)</f>
        <v>24.9</v>
      </c>
    </row>
    <row r="283" spans="1:15" x14ac:dyDescent="0.25">
      <c r="A283" s="1">
        <v>106</v>
      </c>
      <c r="B283" s="1">
        <v>15</v>
      </c>
      <c r="C283" s="1" t="s">
        <v>17</v>
      </c>
      <c r="D283" s="1" t="s">
        <v>38</v>
      </c>
      <c r="E283" s="2">
        <v>20</v>
      </c>
      <c r="F283" s="2">
        <v>34</v>
      </c>
      <c r="G283" s="1">
        <v>2</v>
      </c>
      <c r="H283" s="1">
        <v>29</v>
      </c>
      <c r="I283" s="7">
        <f>TIME(0,Tabla1[[#This Row],[Tiempo de Preparación]],0)</f>
        <v>2.013888888888889E-2</v>
      </c>
      <c r="J283" s="16">
        <f>Tabla1[[#This Row],[Precio Unitario]]*Tabla1[[#This Row],[Cantidad Ordenada]]</f>
        <v>68</v>
      </c>
      <c r="K283" s="3">
        <f>Tabla1[[#This Row],[Costo Unitario]]*Tabla1[[#This Row],[Cantidad Ordenada]]</f>
        <v>40</v>
      </c>
      <c r="L283" s="3">
        <f>(Tabla1[[#This Row],[Precio Unitario]]-Tabla1[[#This Row],[Costo Unitario]])*Tabla1[[#This Row],[Cantidad Ordenada]]</f>
        <v>28</v>
      </c>
      <c r="M283" s="20">
        <v>0.1</v>
      </c>
      <c r="N283" s="5">
        <f>Tabla1[[#This Row],[Total del Pedido]]*M283</f>
        <v>6.8000000000000007</v>
      </c>
      <c r="O283" s="5">
        <f>Tabla1[[#This Row],[Total del Pedido]]-(Tabla1[[#This Row],[Costo Total]]+N283)</f>
        <v>21.200000000000003</v>
      </c>
    </row>
    <row r="284" spans="1:15" x14ac:dyDescent="0.25">
      <c r="A284" s="1">
        <v>107</v>
      </c>
      <c r="B284" s="1">
        <v>11</v>
      </c>
      <c r="C284" s="1" t="s">
        <v>15</v>
      </c>
      <c r="D284" s="1" t="s">
        <v>36</v>
      </c>
      <c r="E284" s="2">
        <v>19</v>
      </c>
      <c r="F284" s="2">
        <v>32</v>
      </c>
      <c r="G284" s="1">
        <v>2</v>
      </c>
      <c r="H284" s="1">
        <v>48</v>
      </c>
      <c r="I284" s="7">
        <f>TIME(0,Tabla1[[#This Row],[Tiempo de Preparación]],0)</f>
        <v>3.3333333333333333E-2</v>
      </c>
      <c r="J284" s="16">
        <f>Tabla1[[#This Row],[Precio Unitario]]*Tabla1[[#This Row],[Cantidad Ordenada]]</f>
        <v>64</v>
      </c>
      <c r="K284" s="3">
        <f>Tabla1[[#This Row],[Costo Unitario]]*Tabla1[[#This Row],[Cantidad Ordenada]]</f>
        <v>38</v>
      </c>
      <c r="L284" s="3">
        <f>(Tabla1[[#This Row],[Precio Unitario]]-Tabla1[[#This Row],[Costo Unitario]])*Tabla1[[#This Row],[Cantidad Ordenada]]</f>
        <v>26</v>
      </c>
      <c r="M284" s="20">
        <v>0.1</v>
      </c>
      <c r="N284" s="5">
        <f>Tabla1[[#This Row],[Total del Pedido]]*M284</f>
        <v>6.4</v>
      </c>
      <c r="O284" s="5">
        <f>Tabla1[[#This Row],[Total del Pedido]]-(Tabla1[[#This Row],[Costo Total]]+N284)</f>
        <v>19.600000000000001</v>
      </c>
    </row>
    <row r="285" spans="1:15" x14ac:dyDescent="0.25">
      <c r="A285" s="1">
        <v>107</v>
      </c>
      <c r="B285" s="1">
        <v>11</v>
      </c>
      <c r="C285" s="1" t="s">
        <v>10</v>
      </c>
      <c r="D285" s="1" t="s">
        <v>31</v>
      </c>
      <c r="E285" s="2">
        <v>17</v>
      </c>
      <c r="F285" s="2">
        <v>29</v>
      </c>
      <c r="G285" s="1">
        <v>3</v>
      </c>
      <c r="H285" s="1">
        <v>51</v>
      </c>
      <c r="I285" s="7">
        <f>TIME(0,Tabla1[[#This Row],[Tiempo de Preparación]],0)</f>
        <v>3.5416666666666666E-2</v>
      </c>
      <c r="J285" s="16">
        <f>Tabla1[[#This Row],[Precio Unitario]]*Tabla1[[#This Row],[Cantidad Ordenada]]</f>
        <v>87</v>
      </c>
      <c r="K285" s="3">
        <f>Tabla1[[#This Row],[Costo Unitario]]*Tabla1[[#This Row],[Cantidad Ordenada]]</f>
        <v>51</v>
      </c>
      <c r="L285" s="3">
        <f>(Tabla1[[#This Row],[Precio Unitario]]-Tabla1[[#This Row],[Costo Unitario]])*Tabla1[[#This Row],[Cantidad Ordenada]]</f>
        <v>36</v>
      </c>
      <c r="M285" s="20">
        <v>0.1</v>
      </c>
      <c r="N285" s="5">
        <f>Tabla1[[#This Row],[Total del Pedido]]*M285</f>
        <v>8.7000000000000011</v>
      </c>
      <c r="O285" s="5">
        <f>Tabla1[[#This Row],[Total del Pedido]]-(Tabla1[[#This Row],[Costo Total]]+N285)</f>
        <v>27.299999999999997</v>
      </c>
    </row>
    <row r="286" spans="1:15" x14ac:dyDescent="0.25">
      <c r="A286" s="1">
        <v>107</v>
      </c>
      <c r="B286" s="1">
        <v>11</v>
      </c>
      <c r="C286" s="1" t="s">
        <v>17</v>
      </c>
      <c r="D286" s="1" t="s">
        <v>38</v>
      </c>
      <c r="E286" s="2">
        <v>20</v>
      </c>
      <c r="F286" s="2">
        <v>34</v>
      </c>
      <c r="G286" s="1">
        <v>3</v>
      </c>
      <c r="H286" s="1">
        <v>42</v>
      </c>
      <c r="I286" s="7">
        <f>TIME(0,Tabla1[[#This Row],[Tiempo de Preparación]],0)</f>
        <v>2.9166666666666667E-2</v>
      </c>
      <c r="J286" s="16">
        <f>Tabla1[[#This Row],[Precio Unitario]]*Tabla1[[#This Row],[Cantidad Ordenada]]</f>
        <v>102</v>
      </c>
      <c r="K286" s="3">
        <f>Tabla1[[#This Row],[Costo Unitario]]*Tabla1[[#This Row],[Cantidad Ordenada]]</f>
        <v>60</v>
      </c>
      <c r="L286" s="3">
        <f>(Tabla1[[#This Row],[Precio Unitario]]-Tabla1[[#This Row],[Costo Unitario]])*Tabla1[[#This Row],[Cantidad Ordenada]]</f>
        <v>42</v>
      </c>
      <c r="M286" s="20">
        <v>0.1</v>
      </c>
      <c r="N286" s="5">
        <f>Tabla1[[#This Row],[Total del Pedido]]*M286</f>
        <v>10.200000000000001</v>
      </c>
      <c r="O286" s="5">
        <f>Tabla1[[#This Row],[Total del Pedido]]-(Tabla1[[#This Row],[Costo Total]]+N286)</f>
        <v>31.799999999999997</v>
      </c>
    </row>
    <row r="287" spans="1:15" x14ac:dyDescent="0.25">
      <c r="A287" s="1">
        <v>108</v>
      </c>
      <c r="B287" s="1">
        <v>3</v>
      </c>
      <c r="C287" s="1" t="s">
        <v>10</v>
      </c>
      <c r="D287" s="1" t="s">
        <v>31</v>
      </c>
      <c r="E287" s="2">
        <v>17</v>
      </c>
      <c r="F287" s="2">
        <v>29</v>
      </c>
      <c r="G287" s="1">
        <v>2</v>
      </c>
      <c r="H287" s="1">
        <v>23</v>
      </c>
      <c r="I287" s="7">
        <f>TIME(0,Tabla1[[#This Row],[Tiempo de Preparación]],0)</f>
        <v>1.5972222222222221E-2</v>
      </c>
      <c r="J287" s="16">
        <f>Tabla1[[#This Row],[Precio Unitario]]*Tabla1[[#This Row],[Cantidad Ordenada]]</f>
        <v>58</v>
      </c>
      <c r="K287" s="3">
        <f>Tabla1[[#This Row],[Costo Unitario]]*Tabla1[[#This Row],[Cantidad Ordenada]]</f>
        <v>34</v>
      </c>
      <c r="L287" s="3">
        <f>(Tabla1[[#This Row],[Precio Unitario]]-Tabla1[[#This Row],[Costo Unitario]])*Tabla1[[#This Row],[Cantidad Ordenada]]</f>
        <v>24</v>
      </c>
      <c r="M287" s="20">
        <v>0.1</v>
      </c>
      <c r="N287" s="5">
        <f>Tabla1[[#This Row],[Total del Pedido]]*M287</f>
        <v>5.8000000000000007</v>
      </c>
      <c r="O287" s="5">
        <f>Tabla1[[#This Row],[Total del Pedido]]-(Tabla1[[#This Row],[Costo Total]]+N287)</f>
        <v>18.200000000000003</v>
      </c>
    </row>
    <row r="288" spans="1:15" x14ac:dyDescent="0.25">
      <c r="A288" s="1">
        <v>108</v>
      </c>
      <c r="B288" s="1">
        <v>3</v>
      </c>
      <c r="C288" s="1" t="s">
        <v>21</v>
      </c>
      <c r="D288" s="1" t="s">
        <v>42</v>
      </c>
      <c r="E288" s="2">
        <v>10</v>
      </c>
      <c r="F288" s="2">
        <v>18</v>
      </c>
      <c r="G288" s="1">
        <v>1</v>
      </c>
      <c r="H288" s="1">
        <v>10</v>
      </c>
      <c r="I288" s="7">
        <f>TIME(0,Tabla1[[#This Row],[Tiempo de Preparación]],0)</f>
        <v>6.9444444444444441E-3</v>
      </c>
      <c r="J288" s="16">
        <f>Tabla1[[#This Row],[Precio Unitario]]*Tabla1[[#This Row],[Cantidad Ordenada]]</f>
        <v>18</v>
      </c>
      <c r="K288" s="3">
        <f>Tabla1[[#This Row],[Costo Unitario]]*Tabla1[[#This Row],[Cantidad Ordenada]]</f>
        <v>10</v>
      </c>
      <c r="L288" s="3">
        <f>(Tabla1[[#This Row],[Precio Unitario]]-Tabla1[[#This Row],[Costo Unitario]])*Tabla1[[#This Row],[Cantidad Ordenada]]</f>
        <v>8</v>
      </c>
      <c r="M288" s="20">
        <v>0.1</v>
      </c>
      <c r="N288" s="5">
        <f>Tabla1[[#This Row],[Total del Pedido]]*M288</f>
        <v>1.8</v>
      </c>
      <c r="O288" s="5">
        <f>Tabla1[[#This Row],[Total del Pedido]]-(Tabla1[[#This Row],[Costo Total]]+N288)</f>
        <v>6.1999999999999993</v>
      </c>
    </row>
    <row r="289" spans="1:15" x14ac:dyDescent="0.25">
      <c r="A289" s="1">
        <v>108</v>
      </c>
      <c r="B289" s="1">
        <v>3</v>
      </c>
      <c r="C289" s="1" t="s">
        <v>18</v>
      </c>
      <c r="D289" s="1" t="s">
        <v>39</v>
      </c>
      <c r="E289" s="2">
        <v>12</v>
      </c>
      <c r="F289" s="2">
        <v>20</v>
      </c>
      <c r="G289" s="1">
        <v>1</v>
      </c>
      <c r="H289" s="1">
        <v>26</v>
      </c>
      <c r="I289" s="7">
        <f>TIME(0,Tabla1[[#This Row],[Tiempo de Preparación]],0)</f>
        <v>1.8055555555555554E-2</v>
      </c>
      <c r="J289" s="16">
        <f>Tabla1[[#This Row],[Precio Unitario]]*Tabla1[[#This Row],[Cantidad Ordenada]]</f>
        <v>20</v>
      </c>
      <c r="K289" s="3">
        <f>Tabla1[[#This Row],[Costo Unitario]]*Tabla1[[#This Row],[Cantidad Ordenada]]</f>
        <v>12</v>
      </c>
      <c r="L289" s="3">
        <f>(Tabla1[[#This Row],[Precio Unitario]]-Tabla1[[#This Row],[Costo Unitario]])*Tabla1[[#This Row],[Cantidad Ordenada]]</f>
        <v>8</v>
      </c>
      <c r="M289" s="20">
        <v>0.1</v>
      </c>
      <c r="N289" s="5">
        <f>Tabla1[[#This Row],[Total del Pedido]]*M289</f>
        <v>2</v>
      </c>
      <c r="O289" s="5">
        <f>Tabla1[[#This Row],[Total del Pedido]]-(Tabla1[[#This Row],[Costo Total]]+N289)</f>
        <v>6</v>
      </c>
    </row>
    <row r="290" spans="1:15" x14ac:dyDescent="0.25">
      <c r="A290" s="1">
        <v>108</v>
      </c>
      <c r="B290" s="1">
        <v>3</v>
      </c>
      <c r="C290" s="1" t="s">
        <v>12</v>
      </c>
      <c r="D290" s="1" t="s">
        <v>33</v>
      </c>
      <c r="E290" s="2">
        <v>16</v>
      </c>
      <c r="F290" s="2">
        <v>28</v>
      </c>
      <c r="G290" s="1">
        <v>1</v>
      </c>
      <c r="H290" s="1">
        <v>56</v>
      </c>
      <c r="I290" s="7">
        <f>TIME(0,Tabla1[[#This Row],[Tiempo de Preparación]],0)</f>
        <v>3.888888888888889E-2</v>
      </c>
      <c r="J290" s="16">
        <f>Tabla1[[#This Row],[Precio Unitario]]*Tabla1[[#This Row],[Cantidad Ordenada]]</f>
        <v>28</v>
      </c>
      <c r="K290" s="3">
        <f>Tabla1[[#This Row],[Costo Unitario]]*Tabla1[[#This Row],[Cantidad Ordenada]]</f>
        <v>16</v>
      </c>
      <c r="L290" s="3">
        <f>(Tabla1[[#This Row],[Precio Unitario]]-Tabla1[[#This Row],[Costo Unitario]])*Tabla1[[#This Row],[Cantidad Ordenada]]</f>
        <v>12</v>
      </c>
      <c r="M290" s="20">
        <v>0.1</v>
      </c>
      <c r="N290" s="5">
        <f>Tabla1[[#This Row],[Total del Pedido]]*M290</f>
        <v>2.8000000000000003</v>
      </c>
      <c r="O290" s="5">
        <f>Tabla1[[#This Row],[Total del Pedido]]-(Tabla1[[#This Row],[Costo Total]]+N290)</f>
        <v>9.1999999999999993</v>
      </c>
    </row>
    <row r="291" spans="1:15" x14ac:dyDescent="0.25">
      <c r="A291" s="1">
        <v>109</v>
      </c>
      <c r="B291" s="1">
        <v>10</v>
      </c>
      <c r="C291" s="1" t="s">
        <v>17</v>
      </c>
      <c r="D291" s="1" t="s">
        <v>38</v>
      </c>
      <c r="E291" s="2">
        <v>20</v>
      </c>
      <c r="F291" s="2">
        <v>34</v>
      </c>
      <c r="G291" s="1">
        <v>3</v>
      </c>
      <c r="H291" s="1">
        <v>54</v>
      </c>
      <c r="I291" s="7">
        <f>TIME(0,Tabla1[[#This Row],[Tiempo de Preparación]],0)</f>
        <v>3.7499999999999999E-2</v>
      </c>
      <c r="J291" s="16">
        <f>Tabla1[[#This Row],[Precio Unitario]]*Tabla1[[#This Row],[Cantidad Ordenada]]</f>
        <v>102</v>
      </c>
      <c r="K291" s="3">
        <f>Tabla1[[#This Row],[Costo Unitario]]*Tabla1[[#This Row],[Cantidad Ordenada]]</f>
        <v>60</v>
      </c>
      <c r="L291" s="3">
        <f>(Tabla1[[#This Row],[Precio Unitario]]-Tabla1[[#This Row],[Costo Unitario]])*Tabla1[[#This Row],[Cantidad Ordenada]]</f>
        <v>42</v>
      </c>
      <c r="M291" s="20">
        <v>0.1</v>
      </c>
      <c r="N291" s="5">
        <f>Tabla1[[#This Row],[Total del Pedido]]*M291</f>
        <v>10.200000000000001</v>
      </c>
      <c r="O291" s="5">
        <f>Tabla1[[#This Row],[Total del Pedido]]-(Tabla1[[#This Row],[Costo Total]]+N291)</f>
        <v>31.799999999999997</v>
      </c>
    </row>
    <row r="292" spans="1:15" x14ac:dyDescent="0.25">
      <c r="A292" s="1">
        <v>109</v>
      </c>
      <c r="B292" s="1">
        <v>10</v>
      </c>
      <c r="C292" s="1" t="s">
        <v>19</v>
      </c>
      <c r="D292" s="1" t="s">
        <v>40</v>
      </c>
      <c r="E292" s="2">
        <v>14</v>
      </c>
      <c r="F292" s="2">
        <v>23</v>
      </c>
      <c r="G292" s="1">
        <v>1</v>
      </c>
      <c r="H292" s="1">
        <v>26</v>
      </c>
      <c r="I292" s="7">
        <f>TIME(0,Tabla1[[#This Row],[Tiempo de Preparación]],0)</f>
        <v>1.8055555555555554E-2</v>
      </c>
      <c r="J292" s="16">
        <f>Tabla1[[#This Row],[Precio Unitario]]*Tabla1[[#This Row],[Cantidad Ordenada]]</f>
        <v>23</v>
      </c>
      <c r="K292" s="3">
        <f>Tabla1[[#This Row],[Costo Unitario]]*Tabla1[[#This Row],[Cantidad Ordenada]]</f>
        <v>14</v>
      </c>
      <c r="L292" s="3">
        <f>(Tabla1[[#This Row],[Precio Unitario]]-Tabla1[[#This Row],[Costo Unitario]])*Tabla1[[#This Row],[Cantidad Ordenada]]</f>
        <v>9</v>
      </c>
      <c r="M292" s="20">
        <v>0.1</v>
      </c>
      <c r="N292" s="5">
        <f>Tabla1[[#This Row],[Total del Pedido]]*M292</f>
        <v>2.3000000000000003</v>
      </c>
      <c r="O292" s="5">
        <f>Tabla1[[#This Row],[Total del Pedido]]-(Tabla1[[#This Row],[Costo Total]]+N292)</f>
        <v>6.6999999999999993</v>
      </c>
    </row>
    <row r="293" spans="1:15" x14ac:dyDescent="0.25">
      <c r="A293" s="1">
        <v>109</v>
      </c>
      <c r="B293" s="1">
        <v>10</v>
      </c>
      <c r="C293" s="1" t="s">
        <v>16</v>
      </c>
      <c r="D293" s="1" t="s">
        <v>37</v>
      </c>
      <c r="E293" s="2">
        <v>13</v>
      </c>
      <c r="F293" s="2">
        <v>22</v>
      </c>
      <c r="G293" s="1">
        <v>2</v>
      </c>
      <c r="H293" s="1">
        <v>38</v>
      </c>
      <c r="I293" s="7">
        <f>TIME(0,Tabla1[[#This Row],[Tiempo de Preparación]],0)</f>
        <v>2.6388888888888889E-2</v>
      </c>
      <c r="J293" s="16">
        <f>Tabla1[[#This Row],[Precio Unitario]]*Tabla1[[#This Row],[Cantidad Ordenada]]</f>
        <v>44</v>
      </c>
      <c r="K293" s="3">
        <f>Tabla1[[#This Row],[Costo Unitario]]*Tabla1[[#This Row],[Cantidad Ordenada]]</f>
        <v>26</v>
      </c>
      <c r="L293" s="3">
        <f>(Tabla1[[#This Row],[Precio Unitario]]-Tabla1[[#This Row],[Costo Unitario]])*Tabla1[[#This Row],[Cantidad Ordenada]]</f>
        <v>18</v>
      </c>
      <c r="M293" s="20">
        <v>0.1</v>
      </c>
      <c r="N293" s="5">
        <f>Tabla1[[#This Row],[Total del Pedido]]*M293</f>
        <v>4.4000000000000004</v>
      </c>
      <c r="O293" s="5">
        <f>Tabla1[[#This Row],[Total del Pedido]]-(Tabla1[[#This Row],[Costo Total]]+N293)</f>
        <v>13.600000000000001</v>
      </c>
    </row>
    <row r="294" spans="1:15" x14ac:dyDescent="0.25">
      <c r="A294" s="1">
        <v>110</v>
      </c>
      <c r="B294" s="1">
        <v>5</v>
      </c>
      <c r="C294" s="1" t="s">
        <v>10</v>
      </c>
      <c r="D294" s="1" t="s">
        <v>31</v>
      </c>
      <c r="E294" s="2">
        <v>17</v>
      </c>
      <c r="F294" s="2">
        <v>29</v>
      </c>
      <c r="G294" s="1">
        <v>2</v>
      </c>
      <c r="H294" s="1">
        <v>38</v>
      </c>
      <c r="I294" s="7">
        <f>TIME(0,Tabla1[[#This Row],[Tiempo de Preparación]],0)</f>
        <v>2.6388888888888889E-2</v>
      </c>
      <c r="J294" s="16">
        <f>Tabla1[[#This Row],[Precio Unitario]]*Tabla1[[#This Row],[Cantidad Ordenada]]</f>
        <v>58</v>
      </c>
      <c r="K294" s="3">
        <f>Tabla1[[#This Row],[Costo Unitario]]*Tabla1[[#This Row],[Cantidad Ordenada]]</f>
        <v>34</v>
      </c>
      <c r="L294" s="3">
        <f>(Tabla1[[#This Row],[Precio Unitario]]-Tabla1[[#This Row],[Costo Unitario]])*Tabla1[[#This Row],[Cantidad Ordenada]]</f>
        <v>24</v>
      </c>
      <c r="M294" s="20">
        <v>0.1</v>
      </c>
      <c r="N294" s="5">
        <f>Tabla1[[#This Row],[Total del Pedido]]*M294</f>
        <v>5.8000000000000007</v>
      </c>
      <c r="O294" s="5">
        <f>Tabla1[[#This Row],[Total del Pedido]]-(Tabla1[[#This Row],[Costo Total]]+N294)</f>
        <v>18.200000000000003</v>
      </c>
    </row>
    <row r="295" spans="1:15" x14ac:dyDescent="0.25">
      <c r="A295" s="1">
        <v>110</v>
      </c>
      <c r="B295" s="1">
        <v>5</v>
      </c>
      <c r="C295" s="1" t="s">
        <v>22</v>
      </c>
      <c r="D295" s="1" t="s">
        <v>43</v>
      </c>
      <c r="E295" s="2">
        <v>15</v>
      </c>
      <c r="F295" s="2">
        <v>26</v>
      </c>
      <c r="G295" s="1">
        <v>3</v>
      </c>
      <c r="H295" s="1">
        <v>27</v>
      </c>
      <c r="I295" s="7">
        <f>TIME(0,Tabla1[[#This Row],[Tiempo de Preparación]],0)</f>
        <v>1.8749999999999999E-2</v>
      </c>
      <c r="J295" s="16">
        <f>Tabla1[[#This Row],[Precio Unitario]]*Tabla1[[#This Row],[Cantidad Ordenada]]</f>
        <v>78</v>
      </c>
      <c r="K295" s="3">
        <f>Tabla1[[#This Row],[Costo Unitario]]*Tabla1[[#This Row],[Cantidad Ordenada]]</f>
        <v>45</v>
      </c>
      <c r="L295" s="3">
        <f>(Tabla1[[#This Row],[Precio Unitario]]-Tabla1[[#This Row],[Costo Unitario]])*Tabla1[[#This Row],[Cantidad Ordenada]]</f>
        <v>33</v>
      </c>
      <c r="M295" s="20">
        <v>0.1</v>
      </c>
      <c r="N295" s="5">
        <f>Tabla1[[#This Row],[Total del Pedido]]*M295</f>
        <v>7.8000000000000007</v>
      </c>
      <c r="O295" s="5">
        <f>Tabla1[[#This Row],[Total del Pedido]]-(Tabla1[[#This Row],[Costo Total]]+N295)</f>
        <v>25.200000000000003</v>
      </c>
    </row>
    <row r="296" spans="1:15" x14ac:dyDescent="0.25">
      <c r="A296" s="1">
        <v>110</v>
      </c>
      <c r="B296" s="1">
        <v>5</v>
      </c>
      <c r="C296" s="1" t="s">
        <v>7</v>
      </c>
      <c r="D296" s="1" t="s">
        <v>28</v>
      </c>
      <c r="E296" s="2">
        <v>16</v>
      </c>
      <c r="F296" s="2">
        <v>27</v>
      </c>
      <c r="G296" s="1">
        <v>1</v>
      </c>
      <c r="H296" s="1">
        <v>56</v>
      </c>
      <c r="I296" s="7">
        <f>TIME(0,Tabla1[[#This Row],[Tiempo de Preparación]],0)</f>
        <v>3.888888888888889E-2</v>
      </c>
      <c r="J296" s="16">
        <f>Tabla1[[#This Row],[Precio Unitario]]*Tabla1[[#This Row],[Cantidad Ordenada]]</f>
        <v>27</v>
      </c>
      <c r="K296" s="3">
        <f>Tabla1[[#This Row],[Costo Unitario]]*Tabla1[[#This Row],[Cantidad Ordenada]]</f>
        <v>16</v>
      </c>
      <c r="L296" s="3">
        <f>(Tabla1[[#This Row],[Precio Unitario]]-Tabla1[[#This Row],[Costo Unitario]])*Tabla1[[#This Row],[Cantidad Ordenada]]</f>
        <v>11</v>
      </c>
      <c r="M296" s="20">
        <v>0.1</v>
      </c>
      <c r="N296" s="5">
        <f>Tabla1[[#This Row],[Total del Pedido]]*M296</f>
        <v>2.7</v>
      </c>
      <c r="O296" s="5">
        <f>Tabla1[[#This Row],[Total del Pedido]]-(Tabla1[[#This Row],[Costo Total]]+N296)</f>
        <v>8.3000000000000007</v>
      </c>
    </row>
    <row r="297" spans="1:15" x14ac:dyDescent="0.25">
      <c r="A297" s="1">
        <v>111</v>
      </c>
      <c r="B297" s="1">
        <v>3</v>
      </c>
      <c r="C297" s="1" t="s">
        <v>15</v>
      </c>
      <c r="D297" s="1" t="s">
        <v>36</v>
      </c>
      <c r="E297" s="2">
        <v>19</v>
      </c>
      <c r="F297" s="2">
        <v>32</v>
      </c>
      <c r="G297" s="1">
        <v>1</v>
      </c>
      <c r="H297" s="1">
        <v>47</v>
      </c>
      <c r="I297" s="7">
        <f>TIME(0,Tabla1[[#This Row],[Tiempo de Preparación]],0)</f>
        <v>3.2638888888888891E-2</v>
      </c>
      <c r="J297" s="16">
        <f>Tabla1[[#This Row],[Precio Unitario]]*Tabla1[[#This Row],[Cantidad Ordenada]]</f>
        <v>32</v>
      </c>
      <c r="K297" s="3">
        <f>Tabla1[[#This Row],[Costo Unitario]]*Tabla1[[#This Row],[Cantidad Ordenada]]</f>
        <v>19</v>
      </c>
      <c r="L297" s="3">
        <f>(Tabla1[[#This Row],[Precio Unitario]]-Tabla1[[#This Row],[Costo Unitario]])*Tabla1[[#This Row],[Cantidad Ordenada]]</f>
        <v>13</v>
      </c>
      <c r="M297" s="20">
        <v>0.1</v>
      </c>
      <c r="N297" s="5">
        <f>Tabla1[[#This Row],[Total del Pedido]]*M297</f>
        <v>3.2</v>
      </c>
      <c r="O297" s="5">
        <f>Tabla1[[#This Row],[Total del Pedido]]-(Tabla1[[#This Row],[Costo Total]]+N297)</f>
        <v>9.8000000000000007</v>
      </c>
    </row>
    <row r="298" spans="1:15" x14ac:dyDescent="0.25">
      <c r="A298" s="1">
        <v>111</v>
      </c>
      <c r="B298" s="1">
        <v>3</v>
      </c>
      <c r="C298" s="1" t="s">
        <v>16</v>
      </c>
      <c r="D298" s="1" t="s">
        <v>37</v>
      </c>
      <c r="E298" s="2">
        <v>13</v>
      </c>
      <c r="F298" s="2">
        <v>22</v>
      </c>
      <c r="G298" s="1">
        <v>3</v>
      </c>
      <c r="H298" s="1">
        <v>5</v>
      </c>
      <c r="I298" s="7">
        <f>TIME(0,Tabla1[[#This Row],[Tiempo de Preparación]],0)</f>
        <v>3.472222222222222E-3</v>
      </c>
      <c r="J298" s="16">
        <f>Tabla1[[#This Row],[Precio Unitario]]*Tabla1[[#This Row],[Cantidad Ordenada]]</f>
        <v>66</v>
      </c>
      <c r="K298" s="3">
        <f>Tabla1[[#This Row],[Costo Unitario]]*Tabla1[[#This Row],[Cantidad Ordenada]]</f>
        <v>39</v>
      </c>
      <c r="L298" s="3">
        <f>(Tabla1[[#This Row],[Precio Unitario]]-Tabla1[[#This Row],[Costo Unitario]])*Tabla1[[#This Row],[Cantidad Ordenada]]</f>
        <v>27</v>
      </c>
      <c r="M298" s="20">
        <v>0.1</v>
      </c>
      <c r="N298" s="5">
        <f>Tabla1[[#This Row],[Total del Pedido]]*M298</f>
        <v>6.6000000000000005</v>
      </c>
      <c r="O298" s="5">
        <f>Tabla1[[#This Row],[Total del Pedido]]-(Tabla1[[#This Row],[Costo Total]]+N298)</f>
        <v>20.399999999999999</v>
      </c>
    </row>
    <row r="299" spans="1:15" x14ac:dyDescent="0.25">
      <c r="A299" s="1">
        <v>111</v>
      </c>
      <c r="B299" s="1">
        <v>3</v>
      </c>
      <c r="C299" s="1" t="s">
        <v>4</v>
      </c>
      <c r="D299" s="1" t="s">
        <v>25</v>
      </c>
      <c r="E299" s="2">
        <v>14</v>
      </c>
      <c r="F299" s="2">
        <v>24</v>
      </c>
      <c r="G299" s="1">
        <v>2</v>
      </c>
      <c r="H299" s="1">
        <v>48</v>
      </c>
      <c r="I299" s="7">
        <f>TIME(0,Tabla1[[#This Row],[Tiempo de Preparación]],0)</f>
        <v>3.3333333333333333E-2</v>
      </c>
      <c r="J299" s="16">
        <f>Tabla1[[#This Row],[Precio Unitario]]*Tabla1[[#This Row],[Cantidad Ordenada]]</f>
        <v>48</v>
      </c>
      <c r="K299" s="3">
        <f>Tabla1[[#This Row],[Costo Unitario]]*Tabla1[[#This Row],[Cantidad Ordenada]]</f>
        <v>28</v>
      </c>
      <c r="L299" s="3">
        <f>(Tabla1[[#This Row],[Precio Unitario]]-Tabla1[[#This Row],[Costo Unitario]])*Tabla1[[#This Row],[Cantidad Ordenada]]</f>
        <v>20</v>
      </c>
      <c r="M299" s="20">
        <v>0.1</v>
      </c>
      <c r="N299" s="5">
        <f>Tabla1[[#This Row],[Total del Pedido]]*M299</f>
        <v>4.8000000000000007</v>
      </c>
      <c r="O299" s="5">
        <f>Tabla1[[#This Row],[Total del Pedido]]-(Tabla1[[#This Row],[Costo Total]]+N299)</f>
        <v>15.200000000000003</v>
      </c>
    </row>
    <row r="300" spans="1:15" x14ac:dyDescent="0.25">
      <c r="A300" s="1">
        <v>111</v>
      </c>
      <c r="B300" s="1">
        <v>3</v>
      </c>
      <c r="C300" s="1" t="s">
        <v>10</v>
      </c>
      <c r="D300" s="1" t="s">
        <v>31</v>
      </c>
      <c r="E300" s="2">
        <v>17</v>
      </c>
      <c r="F300" s="2">
        <v>29</v>
      </c>
      <c r="G300" s="1">
        <v>2</v>
      </c>
      <c r="H300" s="1">
        <v>37</v>
      </c>
      <c r="I300" s="7">
        <f>TIME(0,Tabla1[[#This Row],[Tiempo de Preparación]],0)</f>
        <v>2.5694444444444443E-2</v>
      </c>
      <c r="J300" s="16">
        <f>Tabla1[[#This Row],[Precio Unitario]]*Tabla1[[#This Row],[Cantidad Ordenada]]</f>
        <v>58</v>
      </c>
      <c r="K300" s="3">
        <f>Tabla1[[#This Row],[Costo Unitario]]*Tabla1[[#This Row],[Cantidad Ordenada]]</f>
        <v>34</v>
      </c>
      <c r="L300" s="3">
        <f>(Tabla1[[#This Row],[Precio Unitario]]-Tabla1[[#This Row],[Costo Unitario]])*Tabla1[[#This Row],[Cantidad Ordenada]]</f>
        <v>24</v>
      </c>
      <c r="M300" s="20">
        <v>0.1</v>
      </c>
      <c r="N300" s="5">
        <f>Tabla1[[#This Row],[Total del Pedido]]*M300</f>
        <v>5.8000000000000007</v>
      </c>
      <c r="O300" s="5">
        <f>Tabla1[[#This Row],[Total del Pedido]]-(Tabla1[[#This Row],[Costo Total]]+N300)</f>
        <v>18.200000000000003</v>
      </c>
    </row>
    <row r="301" spans="1:15" x14ac:dyDescent="0.25">
      <c r="A301" s="1">
        <v>112</v>
      </c>
      <c r="B301" s="1">
        <v>6</v>
      </c>
      <c r="C301" s="1" t="s">
        <v>18</v>
      </c>
      <c r="D301" s="1" t="s">
        <v>39</v>
      </c>
      <c r="E301" s="2">
        <v>12</v>
      </c>
      <c r="F301" s="2">
        <v>20</v>
      </c>
      <c r="G301" s="1">
        <v>1</v>
      </c>
      <c r="H301" s="1">
        <v>16</v>
      </c>
      <c r="I301" s="7">
        <f>TIME(0,Tabla1[[#This Row],[Tiempo de Preparación]],0)</f>
        <v>1.1111111111111112E-2</v>
      </c>
      <c r="J301" s="16">
        <f>Tabla1[[#This Row],[Precio Unitario]]*Tabla1[[#This Row],[Cantidad Ordenada]]</f>
        <v>20</v>
      </c>
      <c r="K301" s="3">
        <f>Tabla1[[#This Row],[Costo Unitario]]*Tabla1[[#This Row],[Cantidad Ordenada]]</f>
        <v>12</v>
      </c>
      <c r="L301" s="3">
        <f>(Tabla1[[#This Row],[Precio Unitario]]-Tabla1[[#This Row],[Costo Unitario]])*Tabla1[[#This Row],[Cantidad Ordenada]]</f>
        <v>8</v>
      </c>
      <c r="M301" s="20">
        <v>0.1</v>
      </c>
      <c r="N301" s="5">
        <f>Tabla1[[#This Row],[Total del Pedido]]*M301</f>
        <v>2</v>
      </c>
      <c r="O301" s="5">
        <f>Tabla1[[#This Row],[Total del Pedido]]-(Tabla1[[#This Row],[Costo Total]]+N301)</f>
        <v>6</v>
      </c>
    </row>
    <row r="302" spans="1:15" x14ac:dyDescent="0.25">
      <c r="A302" s="1">
        <v>113</v>
      </c>
      <c r="B302" s="1">
        <v>4</v>
      </c>
      <c r="C302" s="1" t="s">
        <v>17</v>
      </c>
      <c r="D302" s="1" t="s">
        <v>38</v>
      </c>
      <c r="E302" s="2">
        <v>20</v>
      </c>
      <c r="F302" s="2">
        <v>34</v>
      </c>
      <c r="G302" s="1">
        <v>2</v>
      </c>
      <c r="H302" s="1">
        <v>51</v>
      </c>
      <c r="I302" s="7">
        <f>TIME(0,Tabla1[[#This Row],[Tiempo de Preparación]],0)</f>
        <v>3.5416666666666666E-2</v>
      </c>
      <c r="J302" s="16">
        <f>Tabla1[[#This Row],[Precio Unitario]]*Tabla1[[#This Row],[Cantidad Ordenada]]</f>
        <v>68</v>
      </c>
      <c r="K302" s="3">
        <f>Tabla1[[#This Row],[Costo Unitario]]*Tabla1[[#This Row],[Cantidad Ordenada]]</f>
        <v>40</v>
      </c>
      <c r="L302" s="3">
        <f>(Tabla1[[#This Row],[Precio Unitario]]-Tabla1[[#This Row],[Costo Unitario]])*Tabla1[[#This Row],[Cantidad Ordenada]]</f>
        <v>28</v>
      </c>
      <c r="M302" s="20">
        <v>0.1</v>
      </c>
      <c r="N302" s="5">
        <f>Tabla1[[#This Row],[Total del Pedido]]*M302</f>
        <v>6.8000000000000007</v>
      </c>
      <c r="O302" s="5">
        <f>Tabla1[[#This Row],[Total del Pedido]]-(Tabla1[[#This Row],[Costo Total]]+N302)</f>
        <v>21.200000000000003</v>
      </c>
    </row>
    <row r="303" spans="1:15" x14ac:dyDescent="0.25">
      <c r="A303" s="1">
        <v>114</v>
      </c>
      <c r="B303" s="1">
        <v>7</v>
      </c>
      <c r="C303" s="1" t="s">
        <v>5</v>
      </c>
      <c r="D303" s="1" t="s">
        <v>26</v>
      </c>
      <c r="E303" s="2">
        <v>18</v>
      </c>
      <c r="F303" s="2">
        <v>30</v>
      </c>
      <c r="G303" s="1">
        <v>3</v>
      </c>
      <c r="H303" s="1">
        <v>36</v>
      </c>
      <c r="I303" s="7">
        <f>TIME(0,Tabla1[[#This Row],[Tiempo de Preparación]],0)</f>
        <v>2.5000000000000001E-2</v>
      </c>
      <c r="J303" s="16">
        <f>Tabla1[[#This Row],[Precio Unitario]]*Tabla1[[#This Row],[Cantidad Ordenada]]</f>
        <v>90</v>
      </c>
      <c r="K303" s="3">
        <f>Tabla1[[#This Row],[Costo Unitario]]*Tabla1[[#This Row],[Cantidad Ordenada]]</f>
        <v>54</v>
      </c>
      <c r="L303" s="3">
        <f>(Tabla1[[#This Row],[Precio Unitario]]-Tabla1[[#This Row],[Costo Unitario]])*Tabla1[[#This Row],[Cantidad Ordenada]]</f>
        <v>36</v>
      </c>
      <c r="M303" s="20">
        <v>0.1</v>
      </c>
      <c r="N303" s="5">
        <f>Tabla1[[#This Row],[Total del Pedido]]*M303</f>
        <v>9</v>
      </c>
      <c r="O303" s="5">
        <f>Tabla1[[#This Row],[Total del Pedido]]-(Tabla1[[#This Row],[Costo Total]]+N303)</f>
        <v>27</v>
      </c>
    </row>
    <row r="304" spans="1:15" x14ac:dyDescent="0.25">
      <c r="A304" s="1">
        <v>114</v>
      </c>
      <c r="B304" s="1">
        <v>7</v>
      </c>
      <c r="C304" s="1" t="s">
        <v>10</v>
      </c>
      <c r="D304" s="1" t="s">
        <v>31</v>
      </c>
      <c r="E304" s="2">
        <v>17</v>
      </c>
      <c r="F304" s="2">
        <v>29</v>
      </c>
      <c r="G304" s="1">
        <v>3</v>
      </c>
      <c r="H304" s="1">
        <v>22</v>
      </c>
      <c r="I304" s="7">
        <f>TIME(0,Tabla1[[#This Row],[Tiempo de Preparación]],0)</f>
        <v>1.5277777777777777E-2</v>
      </c>
      <c r="J304" s="16">
        <f>Tabla1[[#This Row],[Precio Unitario]]*Tabla1[[#This Row],[Cantidad Ordenada]]</f>
        <v>87</v>
      </c>
      <c r="K304" s="3">
        <f>Tabla1[[#This Row],[Costo Unitario]]*Tabla1[[#This Row],[Cantidad Ordenada]]</f>
        <v>51</v>
      </c>
      <c r="L304" s="3">
        <f>(Tabla1[[#This Row],[Precio Unitario]]-Tabla1[[#This Row],[Costo Unitario]])*Tabla1[[#This Row],[Cantidad Ordenada]]</f>
        <v>36</v>
      </c>
      <c r="M304" s="20">
        <v>0.1</v>
      </c>
      <c r="N304" s="5">
        <f>Tabla1[[#This Row],[Total del Pedido]]*M304</f>
        <v>8.7000000000000011</v>
      </c>
      <c r="O304" s="5">
        <f>Tabla1[[#This Row],[Total del Pedido]]-(Tabla1[[#This Row],[Costo Total]]+N304)</f>
        <v>27.299999999999997</v>
      </c>
    </row>
    <row r="305" spans="1:15" x14ac:dyDescent="0.25">
      <c r="A305" s="1">
        <v>114</v>
      </c>
      <c r="B305" s="1">
        <v>7</v>
      </c>
      <c r="C305" s="1" t="s">
        <v>21</v>
      </c>
      <c r="D305" s="1" t="s">
        <v>42</v>
      </c>
      <c r="E305" s="2">
        <v>10</v>
      </c>
      <c r="F305" s="2">
        <v>18</v>
      </c>
      <c r="G305" s="1">
        <v>3</v>
      </c>
      <c r="H305" s="1">
        <v>31</v>
      </c>
      <c r="I305" s="7">
        <f>TIME(0,Tabla1[[#This Row],[Tiempo de Preparación]],0)</f>
        <v>2.1527777777777778E-2</v>
      </c>
      <c r="J305" s="16">
        <f>Tabla1[[#This Row],[Precio Unitario]]*Tabla1[[#This Row],[Cantidad Ordenada]]</f>
        <v>54</v>
      </c>
      <c r="K305" s="3">
        <f>Tabla1[[#This Row],[Costo Unitario]]*Tabla1[[#This Row],[Cantidad Ordenada]]</f>
        <v>30</v>
      </c>
      <c r="L305" s="3">
        <f>(Tabla1[[#This Row],[Precio Unitario]]-Tabla1[[#This Row],[Costo Unitario]])*Tabla1[[#This Row],[Cantidad Ordenada]]</f>
        <v>24</v>
      </c>
      <c r="M305" s="20">
        <v>0.1</v>
      </c>
      <c r="N305" s="5">
        <f>Tabla1[[#This Row],[Total del Pedido]]*M305</f>
        <v>5.4</v>
      </c>
      <c r="O305" s="5">
        <f>Tabla1[[#This Row],[Total del Pedido]]-(Tabla1[[#This Row],[Costo Total]]+N305)</f>
        <v>18.600000000000001</v>
      </c>
    </row>
    <row r="306" spans="1:15" x14ac:dyDescent="0.25">
      <c r="A306" s="1">
        <v>114</v>
      </c>
      <c r="B306" s="1">
        <v>7</v>
      </c>
      <c r="C306" s="1" t="s">
        <v>16</v>
      </c>
      <c r="D306" s="1" t="s">
        <v>37</v>
      </c>
      <c r="E306" s="2">
        <v>13</v>
      </c>
      <c r="F306" s="2">
        <v>22</v>
      </c>
      <c r="G306" s="1">
        <v>1</v>
      </c>
      <c r="H306" s="1">
        <v>42</v>
      </c>
      <c r="I306" s="7">
        <f>TIME(0,Tabla1[[#This Row],[Tiempo de Preparación]],0)</f>
        <v>2.9166666666666667E-2</v>
      </c>
      <c r="J306" s="16">
        <f>Tabla1[[#This Row],[Precio Unitario]]*Tabla1[[#This Row],[Cantidad Ordenada]]</f>
        <v>22</v>
      </c>
      <c r="K306" s="3">
        <f>Tabla1[[#This Row],[Costo Unitario]]*Tabla1[[#This Row],[Cantidad Ordenada]]</f>
        <v>13</v>
      </c>
      <c r="L306" s="3">
        <f>(Tabla1[[#This Row],[Precio Unitario]]-Tabla1[[#This Row],[Costo Unitario]])*Tabla1[[#This Row],[Cantidad Ordenada]]</f>
        <v>9</v>
      </c>
      <c r="M306" s="20">
        <v>0.1</v>
      </c>
      <c r="N306" s="5">
        <f>Tabla1[[#This Row],[Total del Pedido]]*M306</f>
        <v>2.2000000000000002</v>
      </c>
      <c r="O306" s="5">
        <f>Tabla1[[#This Row],[Total del Pedido]]-(Tabla1[[#This Row],[Costo Total]]+N306)</f>
        <v>6.8000000000000007</v>
      </c>
    </row>
    <row r="307" spans="1:15" x14ac:dyDescent="0.25">
      <c r="A307" s="1">
        <v>115</v>
      </c>
      <c r="B307" s="1">
        <v>12</v>
      </c>
      <c r="C307" s="1" t="s">
        <v>7</v>
      </c>
      <c r="D307" s="1" t="s">
        <v>28</v>
      </c>
      <c r="E307" s="2">
        <v>16</v>
      </c>
      <c r="F307" s="2">
        <v>27</v>
      </c>
      <c r="G307" s="1">
        <v>3</v>
      </c>
      <c r="H307" s="1">
        <v>23</v>
      </c>
      <c r="I307" s="7">
        <f>TIME(0,Tabla1[[#This Row],[Tiempo de Preparación]],0)</f>
        <v>1.5972222222222221E-2</v>
      </c>
      <c r="J307" s="16">
        <f>Tabla1[[#This Row],[Precio Unitario]]*Tabla1[[#This Row],[Cantidad Ordenada]]</f>
        <v>81</v>
      </c>
      <c r="K307" s="3">
        <f>Tabla1[[#This Row],[Costo Unitario]]*Tabla1[[#This Row],[Cantidad Ordenada]]</f>
        <v>48</v>
      </c>
      <c r="L307" s="3">
        <f>(Tabla1[[#This Row],[Precio Unitario]]-Tabla1[[#This Row],[Costo Unitario]])*Tabla1[[#This Row],[Cantidad Ordenada]]</f>
        <v>33</v>
      </c>
      <c r="M307" s="20">
        <v>0.1</v>
      </c>
      <c r="N307" s="5">
        <f>Tabla1[[#This Row],[Total del Pedido]]*M307</f>
        <v>8.1</v>
      </c>
      <c r="O307" s="5">
        <f>Tabla1[[#This Row],[Total del Pedido]]-(Tabla1[[#This Row],[Costo Total]]+N307)</f>
        <v>24.9</v>
      </c>
    </row>
    <row r="308" spans="1:15" x14ac:dyDescent="0.25">
      <c r="A308" s="1">
        <v>115</v>
      </c>
      <c r="B308" s="1">
        <v>12</v>
      </c>
      <c r="C308" s="1" t="s">
        <v>5</v>
      </c>
      <c r="D308" s="1" t="s">
        <v>26</v>
      </c>
      <c r="E308" s="2">
        <v>18</v>
      </c>
      <c r="F308" s="2">
        <v>30</v>
      </c>
      <c r="G308" s="1">
        <v>2</v>
      </c>
      <c r="H308" s="1">
        <v>32</v>
      </c>
      <c r="I308" s="7">
        <f>TIME(0,Tabla1[[#This Row],[Tiempo de Preparación]],0)</f>
        <v>2.2222222222222223E-2</v>
      </c>
      <c r="J308" s="16">
        <f>Tabla1[[#This Row],[Precio Unitario]]*Tabla1[[#This Row],[Cantidad Ordenada]]</f>
        <v>60</v>
      </c>
      <c r="K308" s="3">
        <f>Tabla1[[#This Row],[Costo Unitario]]*Tabla1[[#This Row],[Cantidad Ordenada]]</f>
        <v>36</v>
      </c>
      <c r="L308" s="3">
        <f>(Tabla1[[#This Row],[Precio Unitario]]-Tabla1[[#This Row],[Costo Unitario]])*Tabla1[[#This Row],[Cantidad Ordenada]]</f>
        <v>24</v>
      </c>
      <c r="M308" s="20">
        <v>0.1</v>
      </c>
      <c r="N308" s="5">
        <f>Tabla1[[#This Row],[Total del Pedido]]*M308</f>
        <v>6</v>
      </c>
      <c r="O308" s="5">
        <f>Tabla1[[#This Row],[Total del Pedido]]-(Tabla1[[#This Row],[Costo Total]]+N308)</f>
        <v>18</v>
      </c>
    </row>
    <row r="309" spans="1:15" x14ac:dyDescent="0.25">
      <c r="A309" s="1">
        <v>115</v>
      </c>
      <c r="B309" s="1">
        <v>12</v>
      </c>
      <c r="C309" s="1" t="s">
        <v>15</v>
      </c>
      <c r="D309" s="1" t="s">
        <v>36</v>
      </c>
      <c r="E309" s="2">
        <v>19</v>
      </c>
      <c r="F309" s="2">
        <v>32</v>
      </c>
      <c r="G309" s="1">
        <v>3</v>
      </c>
      <c r="H309" s="1">
        <v>43</v>
      </c>
      <c r="I309" s="7">
        <f>TIME(0,Tabla1[[#This Row],[Tiempo de Preparación]],0)</f>
        <v>2.9861111111111113E-2</v>
      </c>
      <c r="J309" s="16">
        <f>Tabla1[[#This Row],[Precio Unitario]]*Tabla1[[#This Row],[Cantidad Ordenada]]</f>
        <v>96</v>
      </c>
      <c r="K309" s="3">
        <f>Tabla1[[#This Row],[Costo Unitario]]*Tabla1[[#This Row],[Cantidad Ordenada]]</f>
        <v>57</v>
      </c>
      <c r="L309" s="3">
        <f>(Tabla1[[#This Row],[Precio Unitario]]-Tabla1[[#This Row],[Costo Unitario]])*Tabla1[[#This Row],[Cantidad Ordenada]]</f>
        <v>39</v>
      </c>
      <c r="M309" s="20">
        <v>0.1</v>
      </c>
      <c r="N309" s="5">
        <f>Tabla1[[#This Row],[Total del Pedido]]*M309</f>
        <v>9.6000000000000014</v>
      </c>
      <c r="O309" s="5">
        <f>Tabla1[[#This Row],[Total del Pedido]]-(Tabla1[[#This Row],[Costo Total]]+N309)</f>
        <v>29.400000000000006</v>
      </c>
    </row>
    <row r="310" spans="1:15" x14ac:dyDescent="0.25">
      <c r="A310" s="1">
        <v>116</v>
      </c>
      <c r="B310" s="1">
        <v>8</v>
      </c>
      <c r="C310" s="1" t="s">
        <v>15</v>
      </c>
      <c r="D310" s="1" t="s">
        <v>36</v>
      </c>
      <c r="E310" s="2">
        <v>19</v>
      </c>
      <c r="F310" s="2">
        <v>32</v>
      </c>
      <c r="G310" s="1">
        <v>3</v>
      </c>
      <c r="H310" s="1">
        <v>54</v>
      </c>
      <c r="I310" s="7">
        <f>TIME(0,Tabla1[[#This Row],[Tiempo de Preparación]],0)</f>
        <v>3.7499999999999999E-2</v>
      </c>
      <c r="J310" s="16">
        <f>Tabla1[[#This Row],[Precio Unitario]]*Tabla1[[#This Row],[Cantidad Ordenada]]</f>
        <v>96</v>
      </c>
      <c r="K310" s="3">
        <f>Tabla1[[#This Row],[Costo Unitario]]*Tabla1[[#This Row],[Cantidad Ordenada]]</f>
        <v>57</v>
      </c>
      <c r="L310" s="3">
        <f>(Tabla1[[#This Row],[Precio Unitario]]-Tabla1[[#This Row],[Costo Unitario]])*Tabla1[[#This Row],[Cantidad Ordenada]]</f>
        <v>39</v>
      </c>
      <c r="M310" s="20">
        <v>0.1</v>
      </c>
      <c r="N310" s="5">
        <f>Tabla1[[#This Row],[Total del Pedido]]*M310</f>
        <v>9.6000000000000014</v>
      </c>
      <c r="O310" s="5">
        <f>Tabla1[[#This Row],[Total del Pedido]]-(Tabla1[[#This Row],[Costo Total]]+N310)</f>
        <v>29.400000000000006</v>
      </c>
    </row>
    <row r="311" spans="1:15" x14ac:dyDescent="0.25">
      <c r="A311" s="1">
        <v>116</v>
      </c>
      <c r="B311" s="1">
        <v>8</v>
      </c>
      <c r="C311" s="1" t="s">
        <v>14</v>
      </c>
      <c r="D311" s="1" t="s">
        <v>35</v>
      </c>
      <c r="E311" s="2">
        <v>21</v>
      </c>
      <c r="F311" s="2">
        <v>35</v>
      </c>
      <c r="G311" s="1">
        <v>1</v>
      </c>
      <c r="H311" s="1">
        <v>21</v>
      </c>
      <c r="I311" s="7">
        <f>TIME(0,Tabla1[[#This Row],[Tiempo de Preparación]],0)</f>
        <v>1.4583333333333334E-2</v>
      </c>
      <c r="J311" s="16">
        <f>Tabla1[[#This Row],[Precio Unitario]]*Tabla1[[#This Row],[Cantidad Ordenada]]</f>
        <v>35</v>
      </c>
      <c r="K311" s="3">
        <f>Tabla1[[#This Row],[Costo Unitario]]*Tabla1[[#This Row],[Cantidad Ordenada]]</f>
        <v>21</v>
      </c>
      <c r="L311" s="3">
        <f>(Tabla1[[#This Row],[Precio Unitario]]-Tabla1[[#This Row],[Costo Unitario]])*Tabla1[[#This Row],[Cantidad Ordenada]]</f>
        <v>14</v>
      </c>
      <c r="M311" s="20">
        <v>0.1</v>
      </c>
      <c r="N311" s="5">
        <f>Tabla1[[#This Row],[Total del Pedido]]*M311</f>
        <v>3.5</v>
      </c>
      <c r="O311" s="5">
        <f>Tabla1[[#This Row],[Total del Pedido]]-(Tabla1[[#This Row],[Costo Total]]+N311)</f>
        <v>10.5</v>
      </c>
    </row>
    <row r="312" spans="1:15" x14ac:dyDescent="0.25">
      <c r="A312" s="1">
        <v>116</v>
      </c>
      <c r="B312" s="1">
        <v>8</v>
      </c>
      <c r="C312" s="1" t="s">
        <v>9</v>
      </c>
      <c r="D312" s="1" t="s">
        <v>30</v>
      </c>
      <c r="E312" s="2">
        <v>22</v>
      </c>
      <c r="F312" s="2">
        <v>36</v>
      </c>
      <c r="G312" s="1">
        <v>1</v>
      </c>
      <c r="H312" s="1">
        <v>26</v>
      </c>
      <c r="I312" s="7">
        <f>TIME(0,Tabla1[[#This Row],[Tiempo de Preparación]],0)</f>
        <v>1.8055555555555554E-2</v>
      </c>
      <c r="J312" s="16">
        <f>Tabla1[[#This Row],[Precio Unitario]]*Tabla1[[#This Row],[Cantidad Ordenada]]</f>
        <v>36</v>
      </c>
      <c r="K312" s="3">
        <f>Tabla1[[#This Row],[Costo Unitario]]*Tabla1[[#This Row],[Cantidad Ordenada]]</f>
        <v>22</v>
      </c>
      <c r="L312" s="3">
        <f>(Tabla1[[#This Row],[Precio Unitario]]-Tabla1[[#This Row],[Costo Unitario]])*Tabla1[[#This Row],[Cantidad Ordenada]]</f>
        <v>14</v>
      </c>
      <c r="M312" s="20">
        <v>0.1</v>
      </c>
      <c r="N312" s="5">
        <f>Tabla1[[#This Row],[Total del Pedido]]*M312</f>
        <v>3.6</v>
      </c>
      <c r="O312" s="5">
        <f>Tabla1[[#This Row],[Total del Pedido]]-(Tabla1[[#This Row],[Costo Total]]+N312)</f>
        <v>10.399999999999999</v>
      </c>
    </row>
    <row r="313" spans="1:15" x14ac:dyDescent="0.25">
      <c r="A313" s="1">
        <v>116</v>
      </c>
      <c r="B313" s="1">
        <v>8</v>
      </c>
      <c r="C313" s="1" t="s">
        <v>17</v>
      </c>
      <c r="D313" s="1" t="s">
        <v>38</v>
      </c>
      <c r="E313" s="2">
        <v>20</v>
      </c>
      <c r="F313" s="2">
        <v>34</v>
      </c>
      <c r="G313" s="1">
        <v>3</v>
      </c>
      <c r="H313" s="1">
        <v>28</v>
      </c>
      <c r="I313" s="7">
        <f>TIME(0,Tabla1[[#This Row],[Tiempo de Preparación]],0)</f>
        <v>1.9444444444444445E-2</v>
      </c>
      <c r="J313" s="16">
        <f>Tabla1[[#This Row],[Precio Unitario]]*Tabla1[[#This Row],[Cantidad Ordenada]]</f>
        <v>102</v>
      </c>
      <c r="K313" s="3">
        <f>Tabla1[[#This Row],[Costo Unitario]]*Tabla1[[#This Row],[Cantidad Ordenada]]</f>
        <v>60</v>
      </c>
      <c r="L313" s="3">
        <f>(Tabla1[[#This Row],[Precio Unitario]]-Tabla1[[#This Row],[Costo Unitario]])*Tabla1[[#This Row],[Cantidad Ordenada]]</f>
        <v>42</v>
      </c>
      <c r="M313" s="20">
        <v>0.1</v>
      </c>
      <c r="N313" s="5">
        <f>Tabla1[[#This Row],[Total del Pedido]]*M313</f>
        <v>10.200000000000001</v>
      </c>
      <c r="O313" s="5">
        <f>Tabla1[[#This Row],[Total del Pedido]]-(Tabla1[[#This Row],[Costo Total]]+N313)</f>
        <v>31.799999999999997</v>
      </c>
    </row>
    <row r="314" spans="1:15" x14ac:dyDescent="0.25">
      <c r="A314" s="1">
        <v>117</v>
      </c>
      <c r="B314" s="1">
        <v>8</v>
      </c>
      <c r="C314" s="1" t="s">
        <v>14</v>
      </c>
      <c r="D314" s="1" t="s">
        <v>35</v>
      </c>
      <c r="E314" s="2">
        <v>21</v>
      </c>
      <c r="F314" s="2">
        <v>35</v>
      </c>
      <c r="G314" s="1">
        <v>2</v>
      </c>
      <c r="H314" s="1">
        <v>8</v>
      </c>
      <c r="I314" s="7">
        <f>TIME(0,Tabla1[[#This Row],[Tiempo de Preparación]],0)</f>
        <v>5.5555555555555558E-3</v>
      </c>
      <c r="J314" s="16">
        <f>Tabla1[[#This Row],[Precio Unitario]]*Tabla1[[#This Row],[Cantidad Ordenada]]</f>
        <v>70</v>
      </c>
      <c r="K314" s="3">
        <f>Tabla1[[#This Row],[Costo Unitario]]*Tabla1[[#This Row],[Cantidad Ordenada]]</f>
        <v>42</v>
      </c>
      <c r="L314" s="3">
        <f>(Tabla1[[#This Row],[Precio Unitario]]-Tabla1[[#This Row],[Costo Unitario]])*Tabla1[[#This Row],[Cantidad Ordenada]]</f>
        <v>28</v>
      </c>
      <c r="M314" s="20">
        <v>0.1</v>
      </c>
      <c r="N314" s="5">
        <f>Tabla1[[#This Row],[Total del Pedido]]*M314</f>
        <v>7</v>
      </c>
      <c r="O314" s="5">
        <f>Tabla1[[#This Row],[Total del Pedido]]-(Tabla1[[#This Row],[Costo Total]]+N314)</f>
        <v>21</v>
      </c>
    </row>
    <row r="315" spans="1:15" x14ac:dyDescent="0.25">
      <c r="A315" s="1">
        <v>118</v>
      </c>
      <c r="B315" s="1">
        <v>13</v>
      </c>
      <c r="C315" s="1" t="s">
        <v>21</v>
      </c>
      <c r="D315" s="1" t="s">
        <v>42</v>
      </c>
      <c r="E315" s="2">
        <v>10</v>
      </c>
      <c r="F315" s="2">
        <v>18</v>
      </c>
      <c r="G315" s="1">
        <v>3</v>
      </c>
      <c r="H315" s="1">
        <v>39</v>
      </c>
      <c r="I315" s="7">
        <f>TIME(0,Tabla1[[#This Row],[Tiempo de Preparación]],0)</f>
        <v>2.7083333333333334E-2</v>
      </c>
      <c r="J315" s="16">
        <f>Tabla1[[#This Row],[Precio Unitario]]*Tabla1[[#This Row],[Cantidad Ordenada]]</f>
        <v>54</v>
      </c>
      <c r="K315" s="3">
        <f>Tabla1[[#This Row],[Costo Unitario]]*Tabla1[[#This Row],[Cantidad Ordenada]]</f>
        <v>30</v>
      </c>
      <c r="L315" s="3">
        <f>(Tabla1[[#This Row],[Precio Unitario]]-Tabla1[[#This Row],[Costo Unitario]])*Tabla1[[#This Row],[Cantidad Ordenada]]</f>
        <v>24</v>
      </c>
      <c r="M315" s="20">
        <v>0.1</v>
      </c>
      <c r="N315" s="5">
        <f>Tabla1[[#This Row],[Total del Pedido]]*M315</f>
        <v>5.4</v>
      </c>
      <c r="O315" s="5">
        <f>Tabla1[[#This Row],[Total del Pedido]]-(Tabla1[[#This Row],[Costo Total]]+N315)</f>
        <v>18.600000000000001</v>
      </c>
    </row>
    <row r="316" spans="1:15" x14ac:dyDescent="0.25">
      <c r="A316" s="1">
        <v>118</v>
      </c>
      <c r="B316" s="1">
        <v>13</v>
      </c>
      <c r="C316" s="1" t="s">
        <v>19</v>
      </c>
      <c r="D316" s="1" t="s">
        <v>40</v>
      </c>
      <c r="E316" s="2">
        <v>14</v>
      </c>
      <c r="F316" s="2">
        <v>23</v>
      </c>
      <c r="G316" s="1">
        <v>3</v>
      </c>
      <c r="H316" s="1">
        <v>22</v>
      </c>
      <c r="I316" s="7">
        <f>TIME(0,Tabla1[[#This Row],[Tiempo de Preparación]],0)</f>
        <v>1.5277777777777777E-2</v>
      </c>
      <c r="J316" s="16">
        <f>Tabla1[[#This Row],[Precio Unitario]]*Tabla1[[#This Row],[Cantidad Ordenada]]</f>
        <v>69</v>
      </c>
      <c r="K316" s="3">
        <f>Tabla1[[#This Row],[Costo Unitario]]*Tabla1[[#This Row],[Cantidad Ordenada]]</f>
        <v>42</v>
      </c>
      <c r="L316" s="3">
        <f>(Tabla1[[#This Row],[Precio Unitario]]-Tabla1[[#This Row],[Costo Unitario]])*Tabla1[[#This Row],[Cantidad Ordenada]]</f>
        <v>27</v>
      </c>
      <c r="M316" s="20">
        <v>0.1</v>
      </c>
      <c r="N316" s="5">
        <f>Tabla1[[#This Row],[Total del Pedido]]*M316</f>
        <v>6.9</v>
      </c>
      <c r="O316" s="5">
        <f>Tabla1[[#This Row],[Total del Pedido]]-(Tabla1[[#This Row],[Costo Total]]+N316)</f>
        <v>20.100000000000001</v>
      </c>
    </row>
    <row r="317" spans="1:15" x14ac:dyDescent="0.25">
      <c r="A317" s="1">
        <v>118</v>
      </c>
      <c r="B317" s="1">
        <v>13</v>
      </c>
      <c r="C317" s="1" t="s">
        <v>7</v>
      </c>
      <c r="D317" s="1" t="s">
        <v>28</v>
      </c>
      <c r="E317" s="2">
        <v>16</v>
      </c>
      <c r="F317" s="2">
        <v>27</v>
      </c>
      <c r="G317" s="1">
        <v>2</v>
      </c>
      <c r="H317" s="1">
        <v>52</v>
      </c>
      <c r="I317" s="7">
        <f>TIME(0,Tabla1[[#This Row],[Tiempo de Preparación]],0)</f>
        <v>3.6111111111111108E-2</v>
      </c>
      <c r="J317" s="16">
        <f>Tabla1[[#This Row],[Precio Unitario]]*Tabla1[[#This Row],[Cantidad Ordenada]]</f>
        <v>54</v>
      </c>
      <c r="K317" s="3">
        <f>Tabla1[[#This Row],[Costo Unitario]]*Tabla1[[#This Row],[Cantidad Ordenada]]</f>
        <v>32</v>
      </c>
      <c r="L317" s="3">
        <f>(Tabla1[[#This Row],[Precio Unitario]]-Tabla1[[#This Row],[Costo Unitario]])*Tabla1[[#This Row],[Cantidad Ordenada]]</f>
        <v>22</v>
      </c>
      <c r="M317" s="20">
        <v>0.1</v>
      </c>
      <c r="N317" s="5">
        <f>Tabla1[[#This Row],[Total del Pedido]]*M317</f>
        <v>5.4</v>
      </c>
      <c r="O317" s="5">
        <f>Tabla1[[#This Row],[Total del Pedido]]-(Tabla1[[#This Row],[Costo Total]]+N317)</f>
        <v>16.600000000000001</v>
      </c>
    </row>
    <row r="318" spans="1:15" x14ac:dyDescent="0.25">
      <c r="A318" s="1">
        <v>118</v>
      </c>
      <c r="B318" s="1">
        <v>13</v>
      </c>
      <c r="C318" s="1" t="s">
        <v>15</v>
      </c>
      <c r="D318" s="1" t="s">
        <v>36</v>
      </c>
      <c r="E318" s="2">
        <v>19</v>
      </c>
      <c r="F318" s="2">
        <v>32</v>
      </c>
      <c r="G318" s="1">
        <v>1</v>
      </c>
      <c r="H318" s="1">
        <v>23</v>
      </c>
      <c r="I318" s="7">
        <f>TIME(0,Tabla1[[#This Row],[Tiempo de Preparación]],0)</f>
        <v>1.5972222222222221E-2</v>
      </c>
      <c r="J318" s="16">
        <f>Tabla1[[#This Row],[Precio Unitario]]*Tabla1[[#This Row],[Cantidad Ordenada]]</f>
        <v>32</v>
      </c>
      <c r="K318" s="3">
        <f>Tabla1[[#This Row],[Costo Unitario]]*Tabla1[[#This Row],[Cantidad Ordenada]]</f>
        <v>19</v>
      </c>
      <c r="L318" s="3">
        <f>(Tabla1[[#This Row],[Precio Unitario]]-Tabla1[[#This Row],[Costo Unitario]])*Tabla1[[#This Row],[Cantidad Ordenada]]</f>
        <v>13</v>
      </c>
      <c r="M318" s="20">
        <v>0.1</v>
      </c>
      <c r="N318" s="5">
        <f>Tabla1[[#This Row],[Total del Pedido]]*M318</f>
        <v>3.2</v>
      </c>
      <c r="O318" s="5">
        <f>Tabla1[[#This Row],[Total del Pedido]]-(Tabla1[[#This Row],[Costo Total]]+N318)</f>
        <v>9.8000000000000007</v>
      </c>
    </row>
    <row r="319" spans="1:15" x14ac:dyDescent="0.25">
      <c r="A319" s="1">
        <v>119</v>
      </c>
      <c r="B319" s="1">
        <v>17</v>
      </c>
      <c r="C319" s="1" t="s">
        <v>22</v>
      </c>
      <c r="D319" s="1" t="s">
        <v>43</v>
      </c>
      <c r="E319" s="2">
        <v>15</v>
      </c>
      <c r="F319" s="2">
        <v>26</v>
      </c>
      <c r="G319" s="1">
        <v>1</v>
      </c>
      <c r="H319" s="1">
        <v>7</v>
      </c>
      <c r="I319" s="7">
        <f>TIME(0,Tabla1[[#This Row],[Tiempo de Preparación]],0)</f>
        <v>4.8611111111111112E-3</v>
      </c>
      <c r="J319" s="16">
        <f>Tabla1[[#This Row],[Precio Unitario]]*Tabla1[[#This Row],[Cantidad Ordenada]]</f>
        <v>26</v>
      </c>
      <c r="K319" s="3">
        <f>Tabla1[[#This Row],[Costo Unitario]]*Tabla1[[#This Row],[Cantidad Ordenada]]</f>
        <v>15</v>
      </c>
      <c r="L319" s="3">
        <f>(Tabla1[[#This Row],[Precio Unitario]]-Tabla1[[#This Row],[Costo Unitario]])*Tabla1[[#This Row],[Cantidad Ordenada]]</f>
        <v>11</v>
      </c>
      <c r="M319" s="20">
        <v>0.1</v>
      </c>
      <c r="N319" s="5">
        <f>Tabla1[[#This Row],[Total del Pedido]]*M319</f>
        <v>2.6</v>
      </c>
      <c r="O319" s="5">
        <f>Tabla1[[#This Row],[Total del Pedido]]-(Tabla1[[#This Row],[Costo Total]]+N319)</f>
        <v>8.3999999999999986</v>
      </c>
    </row>
    <row r="320" spans="1:15" x14ac:dyDescent="0.25">
      <c r="A320" s="1">
        <v>119</v>
      </c>
      <c r="B320" s="1">
        <v>17</v>
      </c>
      <c r="C320" s="1" t="s">
        <v>9</v>
      </c>
      <c r="D320" s="1" t="s">
        <v>30</v>
      </c>
      <c r="E320" s="2">
        <v>22</v>
      </c>
      <c r="F320" s="2">
        <v>36</v>
      </c>
      <c r="G320" s="1">
        <v>2</v>
      </c>
      <c r="H320" s="1">
        <v>13</v>
      </c>
      <c r="I320" s="7">
        <f>TIME(0,Tabla1[[#This Row],[Tiempo de Preparación]],0)</f>
        <v>9.0277777777777769E-3</v>
      </c>
      <c r="J320" s="16">
        <f>Tabla1[[#This Row],[Precio Unitario]]*Tabla1[[#This Row],[Cantidad Ordenada]]</f>
        <v>72</v>
      </c>
      <c r="K320" s="3">
        <f>Tabla1[[#This Row],[Costo Unitario]]*Tabla1[[#This Row],[Cantidad Ordenada]]</f>
        <v>44</v>
      </c>
      <c r="L320" s="3">
        <f>(Tabla1[[#This Row],[Precio Unitario]]-Tabla1[[#This Row],[Costo Unitario]])*Tabla1[[#This Row],[Cantidad Ordenada]]</f>
        <v>28</v>
      </c>
      <c r="M320" s="20">
        <v>0.1</v>
      </c>
      <c r="N320" s="5">
        <f>Tabla1[[#This Row],[Total del Pedido]]*M320</f>
        <v>7.2</v>
      </c>
      <c r="O320" s="5">
        <f>Tabla1[[#This Row],[Total del Pedido]]-(Tabla1[[#This Row],[Costo Total]]+N320)</f>
        <v>20.799999999999997</v>
      </c>
    </row>
    <row r="321" spans="1:15" x14ac:dyDescent="0.25">
      <c r="A321" s="1">
        <v>119</v>
      </c>
      <c r="B321" s="1">
        <v>17</v>
      </c>
      <c r="C321" s="1" t="s">
        <v>21</v>
      </c>
      <c r="D321" s="1" t="s">
        <v>42</v>
      </c>
      <c r="E321" s="2">
        <v>10</v>
      </c>
      <c r="F321" s="2">
        <v>18</v>
      </c>
      <c r="G321" s="1">
        <v>2</v>
      </c>
      <c r="H321" s="1">
        <v>34</v>
      </c>
      <c r="I321" s="7">
        <f>TIME(0,Tabla1[[#This Row],[Tiempo de Preparación]],0)</f>
        <v>2.361111111111111E-2</v>
      </c>
      <c r="J321" s="16">
        <f>Tabla1[[#This Row],[Precio Unitario]]*Tabla1[[#This Row],[Cantidad Ordenada]]</f>
        <v>36</v>
      </c>
      <c r="K321" s="3">
        <f>Tabla1[[#This Row],[Costo Unitario]]*Tabla1[[#This Row],[Cantidad Ordenada]]</f>
        <v>20</v>
      </c>
      <c r="L321" s="3">
        <f>(Tabla1[[#This Row],[Precio Unitario]]-Tabla1[[#This Row],[Costo Unitario]])*Tabla1[[#This Row],[Cantidad Ordenada]]</f>
        <v>16</v>
      </c>
      <c r="M321" s="20">
        <v>0.1</v>
      </c>
      <c r="N321" s="5">
        <f>Tabla1[[#This Row],[Total del Pedido]]*M321</f>
        <v>3.6</v>
      </c>
      <c r="O321" s="5">
        <f>Tabla1[[#This Row],[Total del Pedido]]-(Tabla1[[#This Row],[Costo Total]]+N321)</f>
        <v>12.399999999999999</v>
      </c>
    </row>
    <row r="322" spans="1:15" x14ac:dyDescent="0.25">
      <c r="A322" s="1">
        <v>120</v>
      </c>
      <c r="B322" s="1">
        <v>4</v>
      </c>
      <c r="C322" s="1" t="s">
        <v>6</v>
      </c>
      <c r="D322" s="1" t="s">
        <v>27</v>
      </c>
      <c r="E322" s="2">
        <v>19</v>
      </c>
      <c r="F322" s="2">
        <v>31</v>
      </c>
      <c r="G322" s="1">
        <v>3</v>
      </c>
      <c r="H322" s="1">
        <v>56</v>
      </c>
      <c r="I322" s="7">
        <f>TIME(0,Tabla1[[#This Row],[Tiempo de Preparación]],0)</f>
        <v>3.888888888888889E-2</v>
      </c>
      <c r="J322" s="16">
        <f>Tabla1[[#This Row],[Precio Unitario]]*Tabla1[[#This Row],[Cantidad Ordenada]]</f>
        <v>93</v>
      </c>
      <c r="K322" s="3">
        <f>Tabla1[[#This Row],[Costo Unitario]]*Tabla1[[#This Row],[Cantidad Ordenada]]</f>
        <v>57</v>
      </c>
      <c r="L322" s="3">
        <f>(Tabla1[[#This Row],[Precio Unitario]]-Tabla1[[#This Row],[Costo Unitario]])*Tabla1[[#This Row],[Cantidad Ordenada]]</f>
        <v>36</v>
      </c>
      <c r="M322" s="20">
        <v>0.1</v>
      </c>
      <c r="N322" s="5">
        <f>Tabla1[[#This Row],[Total del Pedido]]*M322</f>
        <v>9.3000000000000007</v>
      </c>
      <c r="O322" s="5">
        <f>Tabla1[[#This Row],[Total del Pedido]]-(Tabla1[[#This Row],[Costo Total]]+N322)</f>
        <v>26.700000000000003</v>
      </c>
    </row>
    <row r="323" spans="1:15" x14ac:dyDescent="0.25">
      <c r="A323" s="1">
        <v>120</v>
      </c>
      <c r="B323" s="1">
        <v>4</v>
      </c>
      <c r="C323" s="1" t="s">
        <v>22</v>
      </c>
      <c r="D323" s="1" t="s">
        <v>43</v>
      </c>
      <c r="E323" s="2">
        <v>15</v>
      </c>
      <c r="F323" s="2">
        <v>26</v>
      </c>
      <c r="G323" s="1">
        <v>2</v>
      </c>
      <c r="H323" s="1">
        <v>41</v>
      </c>
      <c r="I323" s="7">
        <f>TIME(0,Tabla1[[#This Row],[Tiempo de Preparación]],0)</f>
        <v>2.8472222222222222E-2</v>
      </c>
      <c r="J323" s="16">
        <f>Tabla1[[#This Row],[Precio Unitario]]*Tabla1[[#This Row],[Cantidad Ordenada]]</f>
        <v>52</v>
      </c>
      <c r="K323" s="3">
        <f>Tabla1[[#This Row],[Costo Unitario]]*Tabla1[[#This Row],[Cantidad Ordenada]]</f>
        <v>30</v>
      </c>
      <c r="L323" s="3">
        <f>(Tabla1[[#This Row],[Precio Unitario]]-Tabla1[[#This Row],[Costo Unitario]])*Tabla1[[#This Row],[Cantidad Ordenada]]</f>
        <v>22</v>
      </c>
      <c r="M323" s="20">
        <v>0.1</v>
      </c>
      <c r="N323" s="5">
        <f>Tabla1[[#This Row],[Total del Pedido]]*M323</f>
        <v>5.2</v>
      </c>
      <c r="O323" s="5">
        <f>Tabla1[[#This Row],[Total del Pedido]]-(Tabla1[[#This Row],[Costo Total]]+N323)</f>
        <v>16.799999999999997</v>
      </c>
    </row>
    <row r="324" spans="1:15" x14ac:dyDescent="0.25">
      <c r="A324" s="1">
        <v>121</v>
      </c>
      <c r="B324" s="1">
        <v>5</v>
      </c>
      <c r="C324" s="1" t="s">
        <v>22</v>
      </c>
      <c r="D324" s="1" t="s">
        <v>43</v>
      </c>
      <c r="E324" s="2">
        <v>15</v>
      </c>
      <c r="F324" s="2">
        <v>26</v>
      </c>
      <c r="G324" s="1">
        <v>2</v>
      </c>
      <c r="H324" s="1">
        <v>38</v>
      </c>
      <c r="I324" s="7">
        <f>TIME(0,Tabla1[[#This Row],[Tiempo de Preparación]],0)</f>
        <v>2.6388888888888889E-2</v>
      </c>
      <c r="J324" s="16">
        <f>Tabla1[[#This Row],[Precio Unitario]]*Tabla1[[#This Row],[Cantidad Ordenada]]</f>
        <v>52</v>
      </c>
      <c r="K324" s="3">
        <f>Tabla1[[#This Row],[Costo Unitario]]*Tabla1[[#This Row],[Cantidad Ordenada]]</f>
        <v>30</v>
      </c>
      <c r="L324" s="3">
        <f>(Tabla1[[#This Row],[Precio Unitario]]-Tabla1[[#This Row],[Costo Unitario]])*Tabla1[[#This Row],[Cantidad Ordenada]]</f>
        <v>22</v>
      </c>
      <c r="M324" s="20">
        <v>0.1</v>
      </c>
      <c r="N324" s="5">
        <f>Tabla1[[#This Row],[Total del Pedido]]*M324</f>
        <v>5.2</v>
      </c>
      <c r="O324" s="5">
        <f>Tabla1[[#This Row],[Total del Pedido]]-(Tabla1[[#This Row],[Costo Total]]+N324)</f>
        <v>16.799999999999997</v>
      </c>
    </row>
    <row r="325" spans="1:15" x14ac:dyDescent="0.25">
      <c r="A325" s="1">
        <v>122</v>
      </c>
      <c r="B325" s="1">
        <v>6</v>
      </c>
      <c r="C325" s="1" t="s">
        <v>14</v>
      </c>
      <c r="D325" s="1" t="s">
        <v>35</v>
      </c>
      <c r="E325" s="2">
        <v>21</v>
      </c>
      <c r="F325" s="2">
        <v>35</v>
      </c>
      <c r="G325" s="1">
        <v>3</v>
      </c>
      <c r="H325" s="1">
        <v>32</v>
      </c>
      <c r="I325" s="7">
        <f>TIME(0,Tabla1[[#This Row],[Tiempo de Preparación]],0)</f>
        <v>2.2222222222222223E-2</v>
      </c>
      <c r="J325" s="16">
        <f>Tabla1[[#This Row],[Precio Unitario]]*Tabla1[[#This Row],[Cantidad Ordenada]]</f>
        <v>105</v>
      </c>
      <c r="K325" s="3">
        <f>Tabla1[[#This Row],[Costo Unitario]]*Tabla1[[#This Row],[Cantidad Ordenada]]</f>
        <v>63</v>
      </c>
      <c r="L325" s="3">
        <f>(Tabla1[[#This Row],[Precio Unitario]]-Tabla1[[#This Row],[Costo Unitario]])*Tabla1[[#This Row],[Cantidad Ordenada]]</f>
        <v>42</v>
      </c>
      <c r="M325" s="20">
        <v>0.1</v>
      </c>
      <c r="N325" s="5">
        <f>Tabla1[[#This Row],[Total del Pedido]]*M325</f>
        <v>10.5</v>
      </c>
      <c r="O325" s="5">
        <f>Tabla1[[#This Row],[Total del Pedido]]-(Tabla1[[#This Row],[Costo Total]]+N325)</f>
        <v>31.5</v>
      </c>
    </row>
    <row r="326" spans="1:15" x14ac:dyDescent="0.25">
      <c r="A326" s="1">
        <v>123</v>
      </c>
      <c r="B326" s="1">
        <v>16</v>
      </c>
      <c r="C326" s="1" t="s">
        <v>4</v>
      </c>
      <c r="D326" s="1" t="s">
        <v>25</v>
      </c>
      <c r="E326" s="2">
        <v>14</v>
      </c>
      <c r="F326" s="2">
        <v>24</v>
      </c>
      <c r="G326" s="1">
        <v>1</v>
      </c>
      <c r="H326" s="1">
        <v>33</v>
      </c>
      <c r="I326" s="7">
        <f>TIME(0,Tabla1[[#This Row],[Tiempo de Preparación]],0)</f>
        <v>2.2916666666666665E-2</v>
      </c>
      <c r="J326" s="16">
        <f>Tabla1[[#This Row],[Precio Unitario]]*Tabla1[[#This Row],[Cantidad Ordenada]]</f>
        <v>24</v>
      </c>
      <c r="K326" s="3">
        <f>Tabla1[[#This Row],[Costo Unitario]]*Tabla1[[#This Row],[Cantidad Ordenada]]</f>
        <v>14</v>
      </c>
      <c r="L326" s="3">
        <f>(Tabla1[[#This Row],[Precio Unitario]]-Tabla1[[#This Row],[Costo Unitario]])*Tabla1[[#This Row],[Cantidad Ordenada]]</f>
        <v>10</v>
      </c>
      <c r="M326" s="20">
        <v>0.1</v>
      </c>
      <c r="N326" s="5">
        <f>Tabla1[[#This Row],[Total del Pedido]]*M326</f>
        <v>2.4000000000000004</v>
      </c>
      <c r="O326" s="5">
        <f>Tabla1[[#This Row],[Total del Pedido]]-(Tabla1[[#This Row],[Costo Total]]+N326)</f>
        <v>7.6000000000000014</v>
      </c>
    </row>
    <row r="327" spans="1:15" x14ac:dyDescent="0.25">
      <c r="A327" s="1">
        <v>124</v>
      </c>
      <c r="B327" s="1">
        <v>16</v>
      </c>
      <c r="C327" s="1" t="s">
        <v>18</v>
      </c>
      <c r="D327" s="1" t="s">
        <v>39</v>
      </c>
      <c r="E327" s="2">
        <v>12</v>
      </c>
      <c r="F327" s="2">
        <v>20</v>
      </c>
      <c r="G327" s="1">
        <v>2</v>
      </c>
      <c r="H327" s="1">
        <v>43</v>
      </c>
      <c r="I327" s="7">
        <f>TIME(0,Tabla1[[#This Row],[Tiempo de Preparación]],0)</f>
        <v>2.9861111111111113E-2</v>
      </c>
      <c r="J327" s="16">
        <f>Tabla1[[#This Row],[Precio Unitario]]*Tabla1[[#This Row],[Cantidad Ordenada]]</f>
        <v>40</v>
      </c>
      <c r="K327" s="3">
        <f>Tabla1[[#This Row],[Costo Unitario]]*Tabla1[[#This Row],[Cantidad Ordenada]]</f>
        <v>24</v>
      </c>
      <c r="L327" s="3">
        <f>(Tabla1[[#This Row],[Precio Unitario]]-Tabla1[[#This Row],[Costo Unitario]])*Tabla1[[#This Row],[Cantidad Ordenada]]</f>
        <v>16</v>
      </c>
      <c r="M327" s="20">
        <v>0.1</v>
      </c>
      <c r="N327" s="5">
        <f>Tabla1[[#This Row],[Total del Pedido]]*M327</f>
        <v>4</v>
      </c>
      <c r="O327" s="5">
        <f>Tabla1[[#This Row],[Total del Pedido]]-(Tabla1[[#This Row],[Costo Total]]+N327)</f>
        <v>12</v>
      </c>
    </row>
    <row r="328" spans="1:15" x14ac:dyDescent="0.25">
      <c r="A328" s="1">
        <v>124</v>
      </c>
      <c r="B328" s="1">
        <v>16</v>
      </c>
      <c r="C328" s="1" t="s">
        <v>23</v>
      </c>
      <c r="D328" s="1" t="s">
        <v>44</v>
      </c>
      <c r="E328" s="2">
        <v>15</v>
      </c>
      <c r="F328" s="2">
        <v>25</v>
      </c>
      <c r="G328" s="1">
        <v>1</v>
      </c>
      <c r="H328" s="1">
        <v>27</v>
      </c>
      <c r="I328" s="7">
        <f>TIME(0,Tabla1[[#This Row],[Tiempo de Preparación]],0)</f>
        <v>1.8749999999999999E-2</v>
      </c>
      <c r="J328" s="16">
        <f>Tabla1[[#This Row],[Precio Unitario]]*Tabla1[[#This Row],[Cantidad Ordenada]]</f>
        <v>25</v>
      </c>
      <c r="K328" s="3">
        <f>Tabla1[[#This Row],[Costo Unitario]]*Tabla1[[#This Row],[Cantidad Ordenada]]</f>
        <v>15</v>
      </c>
      <c r="L328" s="3">
        <f>(Tabla1[[#This Row],[Precio Unitario]]-Tabla1[[#This Row],[Costo Unitario]])*Tabla1[[#This Row],[Cantidad Ordenada]]</f>
        <v>10</v>
      </c>
      <c r="M328" s="20">
        <v>0.1</v>
      </c>
      <c r="N328" s="5">
        <f>Tabla1[[#This Row],[Total del Pedido]]*M328</f>
        <v>2.5</v>
      </c>
      <c r="O328" s="5">
        <f>Tabla1[[#This Row],[Total del Pedido]]-(Tabla1[[#This Row],[Costo Total]]+N328)</f>
        <v>7.5</v>
      </c>
    </row>
    <row r="329" spans="1:15" x14ac:dyDescent="0.25">
      <c r="A329" s="1">
        <v>124</v>
      </c>
      <c r="B329" s="1">
        <v>16</v>
      </c>
      <c r="C329" s="1" t="s">
        <v>11</v>
      </c>
      <c r="D329" s="1" t="s">
        <v>32</v>
      </c>
      <c r="E329" s="2">
        <v>20</v>
      </c>
      <c r="F329" s="2">
        <v>33</v>
      </c>
      <c r="G329" s="1">
        <v>3</v>
      </c>
      <c r="H329" s="1">
        <v>9</v>
      </c>
      <c r="I329" s="7">
        <f>TIME(0,Tabla1[[#This Row],[Tiempo de Preparación]],0)</f>
        <v>6.2500000000000003E-3</v>
      </c>
      <c r="J329" s="16">
        <f>Tabla1[[#This Row],[Precio Unitario]]*Tabla1[[#This Row],[Cantidad Ordenada]]</f>
        <v>99</v>
      </c>
      <c r="K329" s="3">
        <f>Tabla1[[#This Row],[Costo Unitario]]*Tabla1[[#This Row],[Cantidad Ordenada]]</f>
        <v>60</v>
      </c>
      <c r="L329" s="3">
        <f>(Tabla1[[#This Row],[Precio Unitario]]-Tabla1[[#This Row],[Costo Unitario]])*Tabla1[[#This Row],[Cantidad Ordenada]]</f>
        <v>39</v>
      </c>
      <c r="M329" s="20">
        <v>0.1</v>
      </c>
      <c r="N329" s="5">
        <f>Tabla1[[#This Row],[Total del Pedido]]*M329</f>
        <v>9.9</v>
      </c>
      <c r="O329" s="5">
        <f>Tabla1[[#This Row],[Total del Pedido]]-(Tabla1[[#This Row],[Costo Total]]+N329)</f>
        <v>29.099999999999994</v>
      </c>
    </row>
    <row r="330" spans="1:15" x14ac:dyDescent="0.25">
      <c r="A330" s="1">
        <v>124</v>
      </c>
      <c r="B330" s="1">
        <v>16</v>
      </c>
      <c r="C330" s="1" t="s">
        <v>10</v>
      </c>
      <c r="D330" s="1" t="s">
        <v>31</v>
      </c>
      <c r="E330" s="2">
        <v>17</v>
      </c>
      <c r="F330" s="2">
        <v>29</v>
      </c>
      <c r="G330" s="1">
        <v>2</v>
      </c>
      <c r="H330" s="1">
        <v>59</v>
      </c>
      <c r="I330" s="7">
        <f>TIME(0,Tabla1[[#This Row],[Tiempo de Preparación]],0)</f>
        <v>4.0972222222222222E-2</v>
      </c>
      <c r="J330" s="16">
        <f>Tabla1[[#This Row],[Precio Unitario]]*Tabla1[[#This Row],[Cantidad Ordenada]]</f>
        <v>58</v>
      </c>
      <c r="K330" s="3">
        <f>Tabla1[[#This Row],[Costo Unitario]]*Tabla1[[#This Row],[Cantidad Ordenada]]</f>
        <v>34</v>
      </c>
      <c r="L330" s="3">
        <f>(Tabla1[[#This Row],[Precio Unitario]]-Tabla1[[#This Row],[Costo Unitario]])*Tabla1[[#This Row],[Cantidad Ordenada]]</f>
        <v>24</v>
      </c>
      <c r="M330" s="20">
        <v>0.1</v>
      </c>
      <c r="N330" s="5">
        <f>Tabla1[[#This Row],[Total del Pedido]]*M330</f>
        <v>5.8000000000000007</v>
      </c>
      <c r="O330" s="5">
        <f>Tabla1[[#This Row],[Total del Pedido]]-(Tabla1[[#This Row],[Costo Total]]+N330)</f>
        <v>18.200000000000003</v>
      </c>
    </row>
    <row r="331" spans="1:15" x14ac:dyDescent="0.25">
      <c r="A331" s="1">
        <v>125</v>
      </c>
      <c r="B331" s="1">
        <v>14</v>
      </c>
      <c r="C331" s="1" t="s">
        <v>12</v>
      </c>
      <c r="D331" s="1" t="s">
        <v>33</v>
      </c>
      <c r="E331" s="2">
        <v>16</v>
      </c>
      <c r="F331" s="2">
        <v>28</v>
      </c>
      <c r="G331" s="1">
        <v>2</v>
      </c>
      <c r="H331" s="1">
        <v>38</v>
      </c>
      <c r="I331" s="7">
        <f>TIME(0,Tabla1[[#This Row],[Tiempo de Preparación]],0)</f>
        <v>2.6388888888888889E-2</v>
      </c>
      <c r="J331" s="16">
        <f>Tabla1[[#This Row],[Precio Unitario]]*Tabla1[[#This Row],[Cantidad Ordenada]]</f>
        <v>56</v>
      </c>
      <c r="K331" s="3">
        <f>Tabla1[[#This Row],[Costo Unitario]]*Tabla1[[#This Row],[Cantidad Ordenada]]</f>
        <v>32</v>
      </c>
      <c r="L331" s="3">
        <f>(Tabla1[[#This Row],[Precio Unitario]]-Tabla1[[#This Row],[Costo Unitario]])*Tabla1[[#This Row],[Cantidad Ordenada]]</f>
        <v>24</v>
      </c>
      <c r="M331" s="20">
        <v>0.1</v>
      </c>
      <c r="N331" s="5">
        <f>Tabla1[[#This Row],[Total del Pedido]]*M331</f>
        <v>5.6000000000000005</v>
      </c>
      <c r="O331" s="5">
        <f>Tabla1[[#This Row],[Total del Pedido]]-(Tabla1[[#This Row],[Costo Total]]+N331)</f>
        <v>18.399999999999999</v>
      </c>
    </row>
    <row r="332" spans="1:15" x14ac:dyDescent="0.25">
      <c r="A332" s="1">
        <v>125</v>
      </c>
      <c r="B332" s="1">
        <v>14</v>
      </c>
      <c r="C332" s="1" t="s">
        <v>17</v>
      </c>
      <c r="D332" s="1" t="s">
        <v>38</v>
      </c>
      <c r="E332" s="2">
        <v>20</v>
      </c>
      <c r="F332" s="2">
        <v>34</v>
      </c>
      <c r="G332" s="1">
        <v>2</v>
      </c>
      <c r="H332" s="1">
        <v>15</v>
      </c>
      <c r="I332" s="7">
        <f>TIME(0,Tabla1[[#This Row],[Tiempo de Preparación]],0)</f>
        <v>1.0416666666666666E-2</v>
      </c>
      <c r="J332" s="16">
        <f>Tabla1[[#This Row],[Precio Unitario]]*Tabla1[[#This Row],[Cantidad Ordenada]]</f>
        <v>68</v>
      </c>
      <c r="K332" s="3">
        <f>Tabla1[[#This Row],[Costo Unitario]]*Tabla1[[#This Row],[Cantidad Ordenada]]</f>
        <v>40</v>
      </c>
      <c r="L332" s="3">
        <f>(Tabla1[[#This Row],[Precio Unitario]]-Tabla1[[#This Row],[Costo Unitario]])*Tabla1[[#This Row],[Cantidad Ordenada]]</f>
        <v>28</v>
      </c>
      <c r="M332" s="20">
        <v>0.1</v>
      </c>
      <c r="N332" s="5">
        <f>Tabla1[[#This Row],[Total del Pedido]]*M332</f>
        <v>6.8000000000000007</v>
      </c>
      <c r="O332" s="5">
        <f>Tabla1[[#This Row],[Total del Pedido]]-(Tabla1[[#This Row],[Costo Total]]+N332)</f>
        <v>21.200000000000003</v>
      </c>
    </row>
    <row r="333" spans="1:15" x14ac:dyDescent="0.25">
      <c r="A333" s="1">
        <v>125</v>
      </c>
      <c r="B333" s="1">
        <v>14</v>
      </c>
      <c r="C333" s="1" t="s">
        <v>18</v>
      </c>
      <c r="D333" s="1" t="s">
        <v>39</v>
      </c>
      <c r="E333" s="2">
        <v>12</v>
      </c>
      <c r="F333" s="2">
        <v>20</v>
      </c>
      <c r="G333" s="1">
        <v>3</v>
      </c>
      <c r="H333" s="1">
        <v>31</v>
      </c>
      <c r="I333" s="7">
        <f>TIME(0,Tabla1[[#This Row],[Tiempo de Preparación]],0)</f>
        <v>2.1527777777777778E-2</v>
      </c>
      <c r="J333" s="16">
        <f>Tabla1[[#This Row],[Precio Unitario]]*Tabla1[[#This Row],[Cantidad Ordenada]]</f>
        <v>60</v>
      </c>
      <c r="K333" s="3">
        <f>Tabla1[[#This Row],[Costo Unitario]]*Tabla1[[#This Row],[Cantidad Ordenada]]</f>
        <v>36</v>
      </c>
      <c r="L333" s="3">
        <f>(Tabla1[[#This Row],[Precio Unitario]]-Tabla1[[#This Row],[Costo Unitario]])*Tabla1[[#This Row],[Cantidad Ordenada]]</f>
        <v>24</v>
      </c>
      <c r="M333" s="20">
        <v>0.1</v>
      </c>
      <c r="N333" s="5">
        <f>Tabla1[[#This Row],[Total del Pedido]]*M333</f>
        <v>6</v>
      </c>
      <c r="O333" s="5">
        <f>Tabla1[[#This Row],[Total del Pedido]]-(Tabla1[[#This Row],[Costo Total]]+N333)</f>
        <v>18</v>
      </c>
    </row>
    <row r="334" spans="1:15" x14ac:dyDescent="0.25">
      <c r="A334" s="1">
        <v>126</v>
      </c>
      <c r="B334" s="1">
        <v>18</v>
      </c>
      <c r="C334" s="1" t="s">
        <v>12</v>
      </c>
      <c r="D334" s="1" t="s">
        <v>33</v>
      </c>
      <c r="E334" s="2">
        <v>16</v>
      </c>
      <c r="F334" s="2">
        <v>28</v>
      </c>
      <c r="G334" s="1">
        <v>1</v>
      </c>
      <c r="H334" s="1">
        <v>19</v>
      </c>
      <c r="I334" s="7">
        <f>TIME(0,Tabla1[[#This Row],[Tiempo de Preparación]],0)</f>
        <v>1.3194444444444444E-2</v>
      </c>
      <c r="J334" s="16">
        <f>Tabla1[[#This Row],[Precio Unitario]]*Tabla1[[#This Row],[Cantidad Ordenada]]</f>
        <v>28</v>
      </c>
      <c r="K334" s="3">
        <f>Tabla1[[#This Row],[Costo Unitario]]*Tabla1[[#This Row],[Cantidad Ordenada]]</f>
        <v>16</v>
      </c>
      <c r="L334" s="3">
        <f>(Tabla1[[#This Row],[Precio Unitario]]-Tabla1[[#This Row],[Costo Unitario]])*Tabla1[[#This Row],[Cantidad Ordenada]]</f>
        <v>12</v>
      </c>
      <c r="M334" s="20">
        <v>0.1</v>
      </c>
      <c r="N334" s="5">
        <f>Tabla1[[#This Row],[Total del Pedido]]*M334</f>
        <v>2.8000000000000003</v>
      </c>
      <c r="O334" s="5">
        <f>Tabla1[[#This Row],[Total del Pedido]]-(Tabla1[[#This Row],[Costo Total]]+N334)</f>
        <v>9.1999999999999993</v>
      </c>
    </row>
    <row r="335" spans="1:15" x14ac:dyDescent="0.25">
      <c r="A335" s="1">
        <v>126</v>
      </c>
      <c r="B335" s="1">
        <v>18</v>
      </c>
      <c r="C335" s="1" t="s">
        <v>14</v>
      </c>
      <c r="D335" s="1" t="s">
        <v>35</v>
      </c>
      <c r="E335" s="2">
        <v>21</v>
      </c>
      <c r="F335" s="2">
        <v>35</v>
      </c>
      <c r="G335" s="1">
        <v>1</v>
      </c>
      <c r="H335" s="1">
        <v>40</v>
      </c>
      <c r="I335" s="7">
        <f>TIME(0,Tabla1[[#This Row],[Tiempo de Preparación]],0)</f>
        <v>2.7777777777777776E-2</v>
      </c>
      <c r="J335" s="16">
        <f>Tabla1[[#This Row],[Precio Unitario]]*Tabla1[[#This Row],[Cantidad Ordenada]]</f>
        <v>35</v>
      </c>
      <c r="K335" s="3">
        <f>Tabla1[[#This Row],[Costo Unitario]]*Tabla1[[#This Row],[Cantidad Ordenada]]</f>
        <v>21</v>
      </c>
      <c r="L335" s="3">
        <f>(Tabla1[[#This Row],[Precio Unitario]]-Tabla1[[#This Row],[Costo Unitario]])*Tabla1[[#This Row],[Cantidad Ordenada]]</f>
        <v>14</v>
      </c>
      <c r="M335" s="20">
        <v>0.1</v>
      </c>
      <c r="N335" s="5">
        <f>Tabla1[[#This Row],[Total del Pedido]]*M335</f>
        <v>3.5</v>
      </c>
      <c r="O335" s="5">
        <f>Tabla1[[#This Row],[Total del Pedido]]-(Tabla1[[#This Row],[Costo Total]]+N335)</f>
        <v>10.5</v>
      </c>
    </row>
    <row r="336" spans="1:15" x14ac:dyDescent="0.25">
      <c r="A336" s="1">
        <v>126</v>
      </c>
      <c r="B336" s="1">
        <v>18</v>
      </c>
      <c r="C336" s="1" t="s">
        <v>4</v>
      </c>
      <c r="D336" s="1" t="s">
        <v>25</v>
      </c>
      <c r="E336" s="2">
        <v>14</v>
      </c>
      <c r="F336" s="2">
        <v>24</v>
      </c>
      <c r="G336" s="1">
        <v>3</v>
      </c>
      <c r="H336" s="1">
        <v>27</v>
      </c>
      <c r="I336" s="7">
        <f>TIME(0,Tabla1[[#This Row],[Tiempo de Preparación]],0)</f>
        <v>1.8749999999999999E-2</v>
      </c>
      <c r="J336" s="16">
        <f>Tabla1[[#This Row],[Precio Unitario]]*Tabla1[[#This Row],[Cantidad Ordenada]]</f>
        <v>72</v>
      </c>
      <c r="K336" s="3">
        <f>Tabla1[[#This Row],[Costo Unitario]]*Tabla1[[#This Row],[Cantidad Ordenada]]</f>
        <v>42</v>
      </c>
      <c r="L336" s="3">
        <f>(Tabla1[[#This Row],[Precio Unitario]]-Tabla1[[#This Row],[Costo Unitario]])*Tabla1[[#This Row],[Cantidad Ordenada]]</f>
        <v>30</v>
      </c>
      <c r="M336" s="20">
        <v>0.1</v>
      </c>
      <c r="N336" s="5">
        <f>Tabla1[[#This Row],[Total del Pedido]]*M336</f>
        <v>7.2</v>
      </c>
      <c r="O336" s="5">
        <f>Tabla1[[#This Row],[Total del Pedido]]-(Tabla1[[#This Row],[Costo Total]]+N336)</f>
        <v>22.799999999999997</v>
      </c>
    </row>
    <row r="337" spans="1:15" x14ac:dyDescent="0.25">
      <c r="A337" s="1">
        <v>126</v>
      </c>
      <c r="B337" s="1">
        <v>18</v>
      </c>
      <c r="C337" s="1" t="s">
        <v>5</v>
      </c>
      <c r="D337" s="1" t="s">
        <v>26</v>
      </c>
      <c r="E337" s="2">
        <v>18</v>
      </c>
      <c r="F337" s="2">
        <v>30</v>
      </c>
      <c r="G337" s="1">
        <v>1</v>
      </c>
      <c r="H337" s="1">
        <v>53</v>
      </c>
      <c r="I337" s="7">
        <f>TIME(0,Tabla1[[#This Row],[Tiempo de Preparación]],0)</f>
        <v>3.6805555555555557E-2</v>
      </c>
      <c r="J337" s="16">
        <f>Tabla1[[#This Row],[Precio Unitario]]*Tabla1[[#This Row],[Cantidad Ordenada]]</f>
        <v>30</v>
      </c>
      <c r="K337" s="3">
        <f>Tabla1[[#This Row],[Costo Unitario]]*Tabla1[[#This Row],[Cantidad Ordenada]]</f>
        <v>18</v>
      </c>
      <c r="L337" s="3">
        <f>(Tabla1[[#This Row],[Precio Unitario]]-Tabla1[[#This Row],[Costo Unitario]])*Tabla1[[#This Row],[Cantidad Ordenada]]</f>
        <v>12</v>
      </c>
      <c r="M337" s="20">
        <v>0.1</v>
      </c>
      <c r="N337" s="5">
        <f>Tabla1[[#This Row],[Total del Pedido]]*M337</f>
        <v>3</v>
      </c>
      <c r="O337" s="5">
        <f>Tabla1[[#This Row],[Total del Pedido]]-(Tabla1[[#This Row],[Costo Total]]+N337)</f>
        <v>9</v>
      </c>
    </row>
    <row r="338" spans="1:15" x14ac:dyDescent="0.25">
      <c r="A338" s="1">
        <v>127</v>
      </c>
      <c r="B338" s="1">
        <v>6</v>
      </c>
      <c r="C338" s="1" t="s">
        <v>9</v>
      </c>
      <c r="D338" s="1" t="s">
        <v>30</v>
      </c>
      <c r="E338" s="2">
        <v>22</v>
      </c>
      <c r="F338" s="2">
        <v>36</v>
      </c>
      <c r="G338" s="1">
        <v>2</v>
      </c>
      <c r="H338" s="1">
        <v>30</v>
      </c>
      <c r="I338" s="7">
        <f>TIME(0,Tabla1[[#This Row],[Tiempo de Preparación]],0)</f>
        <v>2.0833333333333332E-2</v>
      </c>
      <c r="J338" s="16">
        <f>Tabla1[[#This Row],[Precio Unitario]]*Tabla1[[#This Row],[Cantidad Ordenada]]</f>
        <v>72</v>
      </c>
      <c r="K338" s="3">
        <f>Tabla1[[#This Row],[Costo Unitario]]*Tabla1[[#This Row],[Cantidad Ordenada]]</f>
        <v>44</v>
      </c>
      <c r="L338" s="3">
        <f>(Tabla1[[#This Row],[Precio Unitario]]-Tabla1[[#This Row],[Costo Unitario]])*Tabla1[[#This Row],[Cantidad Ordenada]]</f>
        <v>28</v>
      </c>
      <c r="M338" s="20">
        <v>0.1</v>
      </c>
      <c r="N338" s="5">
        <f>Tabla1[[#This Row],[Total del Pedido]]*M338</f>
        <v>7.2</v>
      </c>
      <c r="O338" s="5">
        <f>Tabla1[[#This Row],[Total del Pedido]]-(Tabla1[[#This Row],[Costo Total]]+N338)</f>
        <v>20.799999999999997</v>
      </c>
    </row>
    <row r="339" spans="1:15" x14ac:dyDescent="0.25">
      <c r="A339" s="1">
        <v>128</v>
      </c>
      <c r="B339" s="1">
        <v>2</v>
      </c>
      <c r="C339" s="1" t="s">
        <v>23</v>
      </c>
      <c r="D339" s="1" t="s">
        <v>44</v>
      </c>
      <c r="E339" s="2">
        <v>15</v>
      </c>
      <c r="F339" s="2">
        <v>25</v>
      </c>
      <c r="G339" s="1">
        <v>3</v>
      </c>
      <c r="H339" s="1">
        <v>53</v>
      </c>
      <c r="I339" s="7">
        <f>TIME(0,Tabla1[[#This Row],[Tiempo de Preparación]],0)</f>
        <v>3.6805555555555557E-2</v>
      </c>
      <c r="J339" s="16">
        <f>Tabla1[[#This Row],[Precio Unitario]]*Tabla1[[#This Row],[Cantidad Ordenada]]</f>
        <v>75</v>
      </c>
      <c r="K339" s="3">
        <f>Tabla1[[#This Row],[Costo Unitario]]*Tabla1[[#This Row],[Cantidad Ordenada]]</f>
        <v>45</v>
      </c>
      <c r="L339" s="3">
        <f>(Tabla1[[#This Row],[Precio Unitario]]-Tabla1[[#This Row],[Costo Unitario]])*Tabla1[[#This Row],[Cantidad Ordenada]]</f>
        <v>30</v>
      </c>
      <c r="M339" s="20">
        <v>0.1</v>
      </c>
      <c r="N339" s="5">
        <f>Tabla1[[#This Row],[Total del Pedido]]*M339</f>
        <v>7.5</v>
      </c>
      <c r="O339" s="5">
        <f>Tabla1[[#This Row],[Total del Pedido]]-(Tabla1[[#This Row],[Costo Total]]+N339)</f>
        <v>22.5</v>
      </c>
    </row>
    <row r="340" spans="1:15" x14ac:dyDescent="0.25">
      <c r="A340" s="1">
        <v>128</v>
      </c>
      <c r="B340" s="1">
        <v>2</v>
      </c>
      <c r="C340" s="1" t="s">
        <v>21</v>
      </c>
      <c r="D340" s="1" t="s">
        <v>42</v>
      </c>
      <c r="E340" s="2">
        <v>10</v>
      </c>
      <c r="F340" s="2">
        <v>18</v>
      </c>
      <c r="G340" s="1">
        <v>3</v>
      </c>
      <c r="H340" s="1">
        <v>50</v>
      </c>
      <c r="I340" s="7">
        <f>TIME(0,Tabla1[[#This Row],[Tiempo de Preparación]],0)</f>
        <v>3.4722222222222224E-2</v>
      </c>
      <c r="J340" s="16">
        <f>Tabla1[[#This Row],[Precio Unitario]]*Tabla1[[#This Row],[Cantidad Ordenada]]</f>
        <v>54</v>
      </c>
      <c r="K340" s="3">
        <f>Tabla1[[#This Row],[Costo Unitario]]*Tabla1[[#This Row],[Cantidad Ordenada]]</f>
        <v>30</v>
      </c>
      <c r="L340" s="3">
        <f>(Tabla1[[#This Row],[Precio Unitario]]-Tabla1[[#This Row],[Costo Unitario]])*Tabla1[[#This Row],[Cantidad Ordenada]]</f>
        <v>24</v>
      </c>
      <c r="M340" s="20">
        <v>0.1</v>
      </c>
      <c r="N340" s="5">
        <f>Tabla1[[#This Row],[Total del Pedido]]*M340</f>
        <v>5.4</v>
      </c>
      <c r="O340" s="5">
        <f>Tabla1[[#This Row],[Total del Pedido]]-(Tabla1[[#This Row],[Costo Total]]+N340)</f>
        <v>18.600000000000001</v>
      </c>
    </row>
    <row r="341" spans="1:15" x14ac:dyDescent="0.25">
      <c r="A341" s="1">
        <v>128</v>
      </c>
      <c r="B341" s="1">
        <v>2</v>
      </c>
      <c r="C341" s="1" t="s">
        <v>4</v>
      </c>
      <c r="D341" s="1" t="s">
        <v>25</v>
      </c>
      <c r="E341" s="2">
        <v>14</v>
      </c>
      <c r="F341" s="2">
        <v>24</v>
      </c>
      <c r="G341" s="1">
        <v>2</v>
      </c>
      <c r="H341" s="1">
        <v>35</v>
      </c>
      <c r="I341" s="7">
        <f>TIME(0,Tabla1[[#This Row],[Tiempo de Preparación]],0)</f>
        <v>2.4305555555555556E-2</v>
      </c>
      <c r="J341" s="16">
        <f>Tabla1[[#This Row],[Precio Unitario]]*Tabla1[[#This Row],[Cantidad Ordenada]]</f>
        <v>48</v>
      </c>
      <c r="K341" s="3">
        <f>Tabla1[[#This Row],[Costo Unitario]]*Tabla1[[#This Row],[Cantidad Ordenada]]</f>
        <v>28</v>
      </c>
      <c r="L341" s="3">
        <f>(Tabla1[[#This Row],[Precio Unitario]]-Tabla1[[#This Row],[Costo Unitario]])*Tabla1[[#This Row],[Cantidad Ordenada]]</f>
        <v>20</v>
      </c>
      <c r="M341" s="20">
        <v>0.1</v>
      </c>
      <c r="N341" s="5">
        <f>Tabla1[[#This Row],[Total del Pedido]]*M341</f>
        <v>4.8000000000000007</v>
      </c>
      <c r="O341" s="5">
        <f>Tabla1[[#This Row],[Total del Pedido]]-(Tabla1[[#This Row],[Costo Total]]+N341)</f>
        <v>15.200000000000003</v>
      </c>
    </row>
    <row r="342" spans="1:15" x14ac:dyDescent="0.25">
      <c r="A342" s="1">
        <v>128</v>
      </c>
      <c r="B342" s="1">
        <v>2</v>
      </c>
      <c r="C342" s="1" t="s">
        <v>6</v>
      </c>
      <c r="D342" s="1" t="s">
        <v>27</v>
      </c>
      <c r="E342" s="2">
        <v>19</v>
      </c>
      <c r="F342" s="2">
        <v>31</v>
      </c>
      <c r="G342" s="1">
        <v>2</v>
      </c>
      <c r="H342" s="1">
        <v>34</v>
      </c>
      <c r="I342" s="7">
        <f>TIME(0,Tabla1[[#This Row],[Tiempo de Preparación]],0)</f>
        <v>2.361111111111111E-2</v>
      </c>
      <c r="J342" s="16">
        <f>Tabla1[[#This Row],[Precio Unitario]]*Tabla1[[#This Row],[Cantidad Ordenada]]</f>
        <v>62</v>
      </c>
      <c r="K342" s="3">
        <f>Tabla1[[#This Row],[Costo Unitario]]*Tabla1[[#This Row],[Cantidad Ordenada]]</f>
        <v>38</v>
      </c>
      <c r="L342" s="3">
        <f>(Tabla1[[#This Row],[Precio Unitario]]-Tabla1[[#This Row],[Costo Unitario]])*Tabla1[[#This Row],[Cantidad Ordenada]]</f>
        <v>24</v>
      </c>
      <c r="M342" s="20">
        <v>0.1</v>
      </c>
      <c r="N342" s="5">
        <f>Tabla1[[#This Row],[Total del Pedido]]*M342</f>
        <v>6.2</v>
      </c>
      <c r="O342" s="5">
        <f>Tabla1[[#This Row],[Total del Pedido]]-(Tabla1[[#This Row],[Costo Total]]+N342)</f>
        <v>17.799999999999997</v>
      </c>
    </row>
    <row r="343" spans="1:15" x14ac:dyDescent="0.25">
      <c r="A343" s="1">
        <v>129</v>
      </c>
      <c r="B343" s="1">
        <v>16</v>
      </c>
      <c r="C343" s="1" t="s">
        <v>13</v>
      </c>
      <c r="D343" s="1" t="s">
        <v>34</v>
      </c>
      <c r="E343" s="2">
        <v>11</v>
      </c>
      <c r="F343" s="2">
        <v>19</v>
      </c>
      <c r="G343" s="1">
        <v>3</v>
      </c>
      <c r="H343" s="1">
        <v>6</v>
      </c>
      <c r="I343" s="7">
        <f>TIME(0,Tabla1[[#This Row],[Tiempo de Preparación]],0)</f>
        <v>4.1666666666666666E-3</v>
      </c>
      <c r="J343" s="16">
        <f>Tabla1[[#This Row],[Precio Unitario]]*Tabla1[[#This Row],[Cantidad Ordenada]]</f>
        <v>57</v>
      </c>
      <c r="K343" s="3">
        <f>Tabla1[[#This Row],[Costo Unitario]]*Tabla1[[#This Row],[Cantidad Ordenada]]</f>
        <v>33</v>
      </c>
      <c r="L343" s="3">
        <f>(Tabla1[[#This Row],[Precio Unitario]]-Tabla1[[#This Row],[Costo Unitario]])*Tabla1[[#This Row],[Cantidad Ordenada]]</f>
        <v>24</v>
      </c>
      <c r="M343" s="20">
        <v>0.1</v>
      </c>
      <c r="N343" s="5">
        <f>Tabla1[[#This Row],[Total del Pedido]]*M343</f>
        <v>5.7</v>
      </c>
      <c r="O343" s="5">
        <f>Tabla1[[#This Row],[Total del Pedido]]-(Tabla1[[#This Row],[Costo Total]]+N343)</f>
        <v>18.299999999999997</v>
      </c>
    </row>
    <row r="344" spans="1:15" x14ac:dyDescent="0.25">
      <c r="A344" s="1">
        <v>129</v>
      </c>
      <c r="B344" s="1">
        <v>16</v>
      </c>
      <c r="C344" s="1" t="s">
        <v>18</v>
      </c>
      <c r="D344" s="1" t="s">
        <v>39</v>
      </c>
      <c r="E344" s="2">
        <v>12</v>
      </c>
      <c r="F344" s="2">
        <v>20</v>
      </c>
      <c r="G344" s="1">
        <v>1</v>
      </c>
      <c r="H344" s="1">
        <v>24</v>
      </c>
      <c r="I344" s="7">
        <f>TIME(0,Tabla1[[#This Row],[Tiempo de Preparación]],0)</f>
        <v>1.6666666666666666E-2</v>
      </c>
      <c r="J344" s="16">
        <f>Tabla1[[#This Row],[Precio Unitario]]*Tabla1[[#This Row],[Cantidad Ordenada]]</f>
        <v>20</v>
      </c>
      <c r="K344" s="3">
        <f>Tabla1[[#This Row],[Costo Unitario]]*Tabla1[[#This Row],[Cantidad Ordenada]]</f>
        <v>12</v>
      </c>
      <c r="L344" s="3">
        <f>(Tabla1[[#This Row],[Precio Unitario]]-Tabla1[[#This Row],[Costo Unitario]])*Tabla1[[#This Row],[Cantidad Ordenada]]</f>
        <v>8</v>
      </c>
      <c r="M344" s="20">
        <v>0.1</v>
      </c>
      <c r="N344" s="5">
        <f>Tabla1[[#This Row],[Total del Pedido]]*M344</f>
        <v>2</v>
      </c>
      <c r="O344" s="5">
        <f>Tabla1[[#This Row],[Total del Pedido]]-(Tabla1[[#This Row],[Costo Total]]+N344)</f>
        <v>6</v>
      </c>
    </row>
    <row r="345" spans="1:15" x14ac:dyDescent="0.25">
      <c r="A345" s="1">
        <v>129</v>
      </c>
      <c r="B345" s="1">
        <v>16</v>
      </c>
      <c r="C345" s="1" t="s">
        <v>10</v>
      </c>
      <c r="D345" s="1" t="s">
        <v>31</v>
      </c>
      <c r="E345" s="2">
        <v>17</v>
      </c>
      <c r="F345" s="2">
        <v>29</v>
      </c>
      <c r="G345" s="1">
        <v>1</v>
      </c>
      <c r="H345" s="1">
        <v>50</v>
      </c>
      <c r="I345" s="7">
        <f>TIME(0,Tabla1[[#This Row],[Tiempo de Preparación]],0)</f>
        <v>3.4722222222222224E-2</v>
      </c>
      <c r="J345" s="16">
        <f>Tabla1[[#This Row],[Precio Unitario]]*Tabla1[[#This Row],[Cantidad Ordenada]]</f>
        <v>29</v>
      </c>
      <c r="K345" s="3">
        <f>Tabla1[[#This Row],[Costo Unitario]]*Tabla1[[#This Row],[Cantidad Ordenada]]</f>
        <v>17</v>
      </c>
      <c r="L345" s="3">
        <f>(Tabla1[[#This Row],[Precio Unitario]]-Tabla1[[#This Row],[Costo Unitario]])*Tabla1[[#This Row],[Cantidad Ordenada]]</f>
        <v>12</v>
      </c>
      <c r="M345" s="20">
        <v>0.1</v>
      </c>
      <c r="N345" s="5">
        <f>Tabla1[[#This Row],[Total del Pedido]]*M345</f>
        <v>2.9000000000000004</v>
      </c>
      <c r="O345" s="5">
        <f>Tabla1[[#This Row],[Total del Pedido]]-(Tabla1[[#This Row],[Costo Total]]+N345)</f>
        <v>9.1000000000000014</v>
      </c>
    </row>
    <row r="346" spans="1:15" x14ac:dyDescent="0.25">
      <c r="A346" s="1">
        <v>130</v>
      </c>
      <c r="B346" s="1">
        <v>10</v>
      </c>
      <c r="C346" s="1" t="s">
        <v>14</v>
      </c>
      <c r="D346" s="1" t="s">
        <v>35</v>
      </c>
      <c r="E346" s="2">
        <v>21</v>
      </c>
      <c r="F346" s="2">
        <v>35</v>
      </c>
      <c r="G346" s="1">
        <v>1</v>
      </c>
      <c r="H346" s="1">
        <v>25</v>
      </c>
      <c r="I346" s="7">
        <f>TIME(0,Tabla1[[#This Row],[Tiempo de Preparación]],0)</f>
        <v>1.7361111111111112E-2</v>
      </c>
      <c r="J346" s="16">
        <f>Tabla1[[#This Row],[Precio Unitario]]*Tabla1[[#This Row],[Cantidad Ordenada]]</f>
        <v>35</v>
      </c>
      <c r="K346" s="3">
        <f>Tabla1[[#This Row],[Costo Unitario]]*Tabla1[[#This Row],[Cantidad Ordenada]]</f>
        <v>21</v>
      </c>
      <c r="L346" s="3">
        <f>(Tabla1[[#This Row],[Precio Unitario]]-Tabla1[[#This Row],[Costo Unitario]])*Tabla1[[#This Row],[Cantidad Ordenada]]</f>
        <v>14</v>
      </c>
      <c r="M346" s="20">
        <v>0.1</v>
      </c>
      <c r="N346" s="5">
        <f>Tabla1[[#This Row],[Total del Pedido]]*M346</f>
        <v>3.5</v>
      </c>
      <c r="O346" s="5">
        <f>Tabla1[[#This Row],[Total del Pedido]]-(Tabla1[[#This Row],[Costo Total]]+N346)</f>
        <v>10.5</v>
      </c>
    </row>
    <row r="347" spans="1:15" x14ac:dyDescent="0.25">
      <c r="A347" s="1">
        <v>131</v>
      </c>
      <c r="B347" s="1">
        <v>7</v>
      </c>
      <c r="C347" s="1" t="s">
        <v>8</v>
      </c>
      <c r="D347" s="1" t="s">
        <v>29</v>
      </c>
      <c r="E347" s="2">
        <v>25</v>
      </c>
      <c r="F347" s="2">
        <v>40</v>
      </c>
      <c r="G347" s="1">
        <v>1</v>
      </c>
      <c r="H347" s="1">
        <v>43</v>
      </c>
      <c r="I347" s="7">
        <f>TIME(0,Tabla1[[#This Row],[Tiempo de Preparación]],0)</f>
        <v>2.9861111111111113E-2</v>
      </c>
      <c r="J347" s="16">
        <f>Tabla1[[#This Row],[Precio Unitario]]*Tabla1[[#This Row],[Cantidad Ordenada]]</f>
        <v>40</v>
      </c>
      <c r="K347" s="3">
        <f>Tabla1[[#This Row],[Costo Unitario]]*Tabla1[[#This Row],[Cantidad Ordenada]]</f>
        <v>25</v>
      </c>
      <c r="L347" s="3">
        <f>(Tabla1[[#This Row],[Precio Unitario]]-Tabla1[[#This Row],[Costo Unitario]])*Tabla1[[#This Row],[Cantidad Ordenada]]</f>
        <v>15</v>
      </c>
      <c r="M347" s="20">
        <v>0.1</v>
      </c>
      <c r="N347" s="5">
        <f>Tabla1[[#This Row],[Total del Pedido]]*M347</f>
        <v>4</v>
      </c>
      <c r="O347" s="5">
        <f>Tabla1[[#This Row],[Total del Pedido]]-(Tabla1[[#This Row],[Costo Total]]+N347)</f>
        <v>11</v>
      </c>
    </row>
    <row r="348" spans="1:15" x14ac:dyDescent="0.25">
      <c r="A348" s="1">
        <v>131</v>
      </c>
      <c r="B348" s="1">
        <v>7</v>
      </c>
      <c r="C348" s="1" t="s">
        <v>21</v>
      </c>
      <c r="D348" s="1" t="s">
        <v>42</v>
      </c>
      <c r="E348" s="2">
        <v>10</v>
      </c>
      <c r="F348" s="2">
        <v>18</v>
      </c>
      <c r="G348" s="1">
        <v>3</v>
      </c>
      <c r="H348" s="1">
        <v>20</v>
      </c>
      <c r="I348" s="7">
        <f>TIME(0,Tabla1[[#This Row],[Tiempo de Preparación]],0)</f>
        <v>1.3888888888888888E-2</v>
      </c>
      <c r="J348" s="16">
        <f>Tabla1[[#This Row],[Precio Unitario]]*Tabla1[[#This Row],[Cantidad Ordenada]]</f>
        <v>54</v>
      </c>
      <c r="K348" s="3">
        <f>Tabla1[[#This Row],[Costo Unitario]]*Tabla1[[#This Row],[Cantidad Ordenada]]</f>
        <v>30</v>
      </c>
      <c r="L348" s="3">
        <f>(Tabla1[[#This Row],[Precio Unitario]]-Tabla1[[#This Row],[Costo Unitario]])*Tabla1[[#This Row],[Cantidad Ordenada]]</f>
        <v>24</v>
      </c>
      <c r="M348" s="20">
        <v>0.1</v>
      </c>
      <c r="N348" s="5">
        <f>Tabla1[[#This Row],[Total del Pedido]]*M348</f>
        <v>5.4</v>
      </c>
      <c r="O348" s="5">
        <f>Tabla1[[#This Row],[Total del Pedido]]-(Tabla1[[#This Row],[Costo Total]]+N348)</f>
        <v>18.600000000000001</v>
      </c>
    </row>
    <row r="349" spans="1:15" x14ac:dyDescent="0.25">
      <c r="A349" s="1">
        <v>131</v>
      </c>
      <c r="B349" s="1">
        <v>7</v>
      </c>
      <c r="C349" s="1" t="s">
        <v>20</v>
      </c>
      <c r="D349" s="1" t="s">
        <v>41</v>
      </c>
      <c r="E349" s="2">
        <v>13</v>
      </c>
      <c r="F349" s="2">
        <v>21</v>
      </c>
      <c r="G349" s="1">
        <v>3</v>
      </c>
      <c r="H349" s="1">
        <v>57</v>
      </c>
      <c r="I349" s="7">
        <f>TIME(0,Tabla1[[#This Row],[Tiempo de Preparación]],0)</f>
        <v>3.9583333333333331E-2</v>
      </c>
      <c r="J349" s="16">
        <f>Tabla1[[#This Row],[Precio Unitario]]*Tabla1[[#This Row],[Cantidad Ordenada]]</f>
        <v>63</v>
      </c>
      <c r="K349" s="3">
        <f>Tabla1[[#This Row],[Costo Unitario]]*Tabla1[[#This Row],[Cantidad Ordenada]]</f>
        <v>39</v>
      </c>
      <c r="L349" s="3">
        <f>(Tabla1[[#This Row],[Precio Unitario]]-Tabla1[[#This Row],[Costo Unitario]])*Tabla1[[#This Row],[Cantidad Ordenada]]</f>
        <v>24</v>
      </c>
      <c r="M349" s="20">
        <v>0.1</v>
      </c>
      <c r="N349" s="5">
        <f>Tabla1[[#This Row],[Total del Pedido]]*M349</f>
        <v>6.3000000000000007</v>
      </c>
      <c r="O349" s="5">
        <f>Tabla1[[#This Row],[Total del Pedido]]-(Tabla1[[#This Row],[Costo Total]]+N349)</f>
        <v>17.700000000000003</v>
      </c>
    </row>
    <row r="350" spans="1:15" x14ac:dyDescent="0.25">
      <c r="A350" s="1">
        <v>132</v>
      </c>
      <c r="B350" s="1">
        <v>9</v>
      </c>
      <c r="C350" s="1" t="s">
        <v>19</v>
      </c>
      <c r="D350" s="1" t="s">
        <v>40</v>
      </c>
      <c r="E350" s="2">
        <v>14</v>
      </c>
      <c r="F350" s="2">
        <v>23</v>
      </c>
      <c r="G350" s="1">
        <v>1</v>
      </c>
      <c r="H350" s="1">
        <v>6</v>
      </c>
      <c r="I350" s="7">
        <f>TIME(0,Tabla1[[#This Row],[Tiempo de Preparación]],0)</f>
        <v>4.1666666666666666E-3</v>
      </c>
      <c r="J350" s="16">
        <f>Tabla1[[#This Row],[Precio Unitario]]*Tabla1[[#This Row],[Cantidad Ordenada]]</f>
        <v>23</v>
      </c>
      <c r="K350" s="3">
        <f>Tabla1[[#This Row],[Costo Unitario]]*Tabla1[[#This Row],[Cantidad Ordenada]]</f>
        <v>14</v>
      </c>
      <c r="L350" s="3">
        <f>(Tabla1[[#This Row],[Precio Unitario]]-Tabla1[[#This Row],[Costo Unitario]])*Tabla1[[#This Row],[Cantidad Ordenada]]</f>
        <v>9</v>
      </c>
      <c r="M350" s="20">
        <v>0.1</v>
      </c>
      <c r="N350" s="5">
        <f>Tabla1[[#This Row],[Total del Pedido]]*M350</f>
        <v>2.3000000000000003</v>
      </c>
      <c r="O350" s="5">
        <f>Tabla1[[#This Row],[Total del Pedido]]-(Tabla1[[#This Row],[Costo Total]]+N350)</f>
        <v>6.6999999999999993</v>
      </c>
    </row>
    <row r="351" spans="1:15" x14ac:dyDescent="0.25">
      <c r="A351" s="1">
        <v>132</v>
      </c>
      <c r="B351" s="1">
        <v>9</v>
      </c>
      <c r="C351" s="1" t="s">
        <v>9</v>
      </c>
      <c r="D351" s="1" t="s">
        <v>30</v>
      </c>
      <c r="E351" s="2">
        <v>22</v>
      </c>
      <c r="F351" s="2">
        <v>36</v>
      </c>
      <c r="G351" s="1">
        <v>1</v>
      </c>
      <c r="H351" s="1">
        <v>18</v>
      </c>
      <c r="I351" s="7">
        <f>TIME(0,Tabla1[[#This Row],[Tiempo de Preparación]],0)</f>
        <v>1.2500000000000001E-2</v>
      </c>
      <c r="J351" s="16">
        <f>Tabla1[[#This Row],[Precio Unitario]]*Tabla1[[#This Row],[Cantidad Ordenada]]</f>
        <v>36</v>
      </c>
      <c r="K351" s="3">
        <f>Tabla1[[#This Row],[Costo Unitario]]*Tabla1[[#This Row],[Cantidad Ordenada]]</f>
        <v>22</v>
      </c>
      <c r="L351" s="3">
        <f>(Tabla1[[#This Row],[Precio Unitario]]-Tabla1[[#This Row],[Costo Unitario]])*Tabla1[[#This Row],[Cantidad Ordenada]]</f>
        <v>14</v>
      </c>
      <c r="M351" s="20">
        <v>0.1</v>
      </c>
      <c r="N351" s="5">
        <f>Tabla1[[#This Row],[Total del Pedido]]*M351</f>
        <v>3.6</v>
      </c>
      <c r="O351" s="5">
        <f>Tabla1[[#This Row],[Total del Pedido]]-(Tabla1[[#This Row],[Costo Total]]+N351)</f>
        <v>10.399999999999999</v>
      </c>
    </row>
    <row r="352" spans="1:15" x14ac:dyDescent="0.25">
      <c r="A352" s="1">
        <v>132</v>
      </c>
      <c r="B352" s="1">
        <v>9</v>
      </c>
      <c r="C352" s="1" t="s">
        <v>20</v>
      </c>
      <c r="D352" s="1" t="s">
        <v>41</v>
      </c>
      <c r="E352" s="2">
        <v>13</v>
      </c>
      <c r="F352" s="2">
        <v>21</v>
      </c>
      <c r="G352" s="1">
        <v>2</v>
      </c>
      <c r="H352" s="1">
        <v>53</v>
      </c>
      <c r="I352" s="7">
        <f>TIME(0,Tabla1[[#This Row],[Tiempo de Preparación]],0)</f>
        <v>3.6805555555555557E-2</v>
      </c>
      <c r="J352" s="16">
        <f>Tabla1[[#This Row],[Precio Unitario]]*Tabla1[[#This Row],[Cantidad Ordenada]]</f>
        <v>42</v>
      </c>
      <c r="K352" s="3">
        <f>Tabla1[[#This Row],[Costo Unitario]]*Tabla1[[#This Row],[Cantidad Ordenada]]</f>
        <v>26</v>
      </c>
      <c r="L352" s="3">
        <f>(Tabla1[[#This Row],[Precio Unitario]]-Tabla1[[#This Row],[Costo Unitario]])*Tabla1[[#This Row],[Cantidad Ordenada]]</f>
        <v>16</v>
      </c>
      <c r="M352" s="20">
        <v>0.1</v>
      </c>
      <c r="N352" s="5">
        <f>Tabla1[[#This Row],[Total del Pedido]]*M352</f>
        <v>4.2</v>
      </c>
      <c r="O352" s="5">
        <f>Tabla1[[#This Row],[Total del Pedido]]-(Tabla1[[#This Row],[Costo Total]]+N352)</f>
        <v>11.8</v>
      </c>
    </row>
    <row r="353" spans="1:15" x14ac:dyDescent="0.25">
      <c r="A353" s="1">
        <v>132</v>
      </c>
      <c r="B353" s="1">
        <v>9</v>
      </c>
      <c r="C353" s="1" t="s">
        <v>14</v>
      </c>
      <c r="D353" s="1" t="s">
        <v>35</v>
      </c>
      <c r="E353" s="2">
        <v>21</v>
      </c>
      <c r="F353" s="2">
        <v>35</v>
      </c>
      <c r="G353" s="1">
        <v>3</v>
      </c>
      <c r="H353" s="1">
        <v>25</v>
      </c>
      <c r="I353" s="7">
        <f>TIME(0,Tabla1[[#This Row],[Tiempo de Preparación]],0)</f>
        <v>1.7361111111111112E-2</v>
      </c>
      <c r="J353" s="16">
        <f>Tabla1[[#This Row],[Precio Unitario]]*Tabla1[[#This Row],[Cantidad Ordenada]]</f>
        <v>105</v>
      </c>
      <c r="K353" s="3">
        <f>Tabla1[[#This Row],[Costo Unitario]]*Tabla1[[#This Row],[Cantidad Ordenada]]</f>
        <v>63</v>
      </c>
      <c r="L353" s="3">
        <f>(Tabla1[[#This Row],[Precio Unitario]]-Tabla1[[#This Row],[Costo Unitario]])*Tabla1[[#This Row],[Cantidad Ordenada]]</f>
        <v>42</v>
      </c>
      <c r="M353" s="20">
        <v>0.1</v>
      </c>
      <c r="N353" s="5">
        <f>Tabla1[[#This Row],[Total del Pedido]]*M353</f>
        <v>10.5</v>
      </c>
      <c r="O353" s="5">
        <f>Tabla1[[#This Row],[Total del Pedido]]-(Tabla1[[#This Row],[Costo Total]]+N353)</f>
        <v>31.5</v>
      </c>
    </row>
    <row r="354" spans="1:15" x14ac:dyDescent="0.25">
      <c r="A354" s="1">
        <v>133</v>
      </c>
      <c r="B354" s="1">
        <v>20</v>
      </c>
      <c r="C354" s="1" t="s">
        <v>15</v>
      </c>
      <c r="D354" s="1" t="s">
        <v>36</v>
      </c>
      <c r="E354" s="2">
        <v>19</v>
      </c>
      <c r="F354" s="2">
        <v>32</v>
      </c>
      <c r="G354" s="1">
        <v>1</v>
      </c>
      <c r="H354" s="1">
        <v>5</v>
      </c>
      <c r="I354" s="7">
        <f>TIME(0,Tabla1[[#This Row],[Tiempo de Preparación]],0)</f>
        <v>3.472222222222222E-3</v>
      </c>
      <c r="J354" s="16">
        <f>Tabla1[[#This Row],[Precio Unitario]]*Tabla1[[#This Row],[Cantidad Ordenada]]</f>
        <v>32</v>
      </c>
      <c r="K354" s="3">
        <f>Tabla1[[#This Row],[Costo Unitario]]*Tabla1[[#This Row],[Cantidad Ordenada]]</f>
        <v>19</v>
      </c>
      <c r="L354" s="3">
        <f>(Tabla1[[#This Row],[Precio Unitario]]-Tabla1[[#This Row],[Costo Unitario]])*Tabla1[[#This Row],[Cantidad Ordenada]]</f>
        <v>13</v>
      </c>
      <c r="M354" s="20">
        <v>0.1</v>
      </c>
      <c r="N354" s="5">
        <f>Tabla1[[#This Row],[Total del Pedido]]*M354</f>
        <v>3.2</v>
      </c>
      <c r="O354" s="5">
        <f>Tabla1[[#This Row],[Total del Pedido]]-(Tabla1[[#This Row],[Costo Total]]+N354)</f>
        <v>9.8000000000000007</v>
      </c>
    </row>
    <row r="355" spans="1:15" x14ac:dyDescent="0.25">
      <c r="A355" s="1">
        <v>133</v>
      </c>
      <c r="B355" s="1">
        <v>20</v>
      </c>
      <c r="C355" s="1" t="s">
        <v>17</v>
      </c>
      <c r="D355" s="1" t="s">
        <v>38</v>
      </c>
      <c r="E355" s="2">
        <v>20</v>
      </c>
      <c r="F355" s="2">
        <v>34</v>
      </c>
      <c r="G355" s="1">
        <v>1</v>
      </c>
      <c r="H355" s="1">
        <v>45</v>
      </c>
      <c r="I355" s="7">
        <f>TIME(0,Tabla1[[#This Row],[Tiempo de Preparación]],0)</f>
        <v>3.125E-2</v>
      </c>
      <c r="J355" s="16">
        <f>Tabla1[[#This Row],[Precio Unitario]]*Tabla1[[#This Row],[Cantidad Ordenada]]</f>
        <v>34</v>
      </c>
      <c r="K355" s="3">
        <f>Tabla1[[#This Row],[Costo Unitario]]*Tabla1[[#This Row],[Cantidad Ordenada]]</f>
        <v>20</v>
      </c>
      <c r="L355" s="3">
        <f>(Tabla1[[#This Row],[Precio Unitario]]-Tabla1[[#This Row],[Costo Unitario]])*Tabla1[[#This Row],[Cantidad Ordenada]]</f>
        <v>14</v>
      </c>
      <c r="M355" s="20">
        <v>0.1</v>
      </c>
      <c r="N355" s="5">
        <f>Tabla1[[#This Row],[Total del Pedido]]*M355</f>
        <v>3.4000000000000004</v>
      </c>
      <c r="O355" s="5">
        <f>Tabla1[[#This Row],[Total del Pedido]]-(Tabla1[[#This Row],[Costo Total]]+N355)</f>
        <v>10.600000000000001</v>
      </c>
    </row>
    <row r="356" spans="1:15" x14ac:dyDescent="0.25">
      <c r="A356" s="1">
        <v>133</v>
      </c>
      <c r="B356" s="1">
        <v>20</v>
      </c>
      <c r="C356" s="1" t="s">
        <v>6</v>
      </c>
      <c r="D356" s="1" t="s">
        <v>27</v>
      </c>
      <c r="E356" s="2">
        <v>19</v>
      </c>
      <c r="F356" s="2">
        <v>31</v>
      </c>
      <c r="G356" s="1">
        <v>2</v>
      </c>
      <c r="H356" s="1">
        <v>46</v>
      </c>
      <c r="I356" s="7">
        <f>TIME(0,Tabla1[[#This Row],[Tiempo de Preparación]],0)</f>
        <v>3.1944444444444442E-2</v>
      </c>
      <c r="J356" s="16">
        <f>Tabla1[[#This Row],[Precio Unitario]]*Tabla1[[#This Row],[Cantidad Ordenada]]</f>
        <v>62</v>
      </c>
      <c r="K356" s="3">
        <f>Tabla1[[#This Row],[Costo Unitario]]*Tabla1[[#This Row],[Cantidad Ordenada]]</f>
        <v>38</v>
      </c>
      <c r="L356" s="3">
        <f>(Tabla1[[#This Row],[Precio Unitario]]-Tabla1[[#This Row],[Costo Unitario]])*Tabla1[[#This Row],[Cantidad Ordenada]]</f>
        <v>24</v>
      </c>
      <c r="M356" s="20">
        <v>0.1</v>
      </c>
      <c r="N356" s="5">
        <f>Tabla1[[#This Row],[Total del Pedido]]*M356</f>
        <v>6.2</v>
      </c>
      <c r="O356" s="5">
        <f>Tabla1[[#This Row],[Total del Pedido]]-(Tabla1[[#This Row],[Costo Total]]+N356)</f>
        <v>17.799999999999997</v>
      </c>
    </row>
    <row r="357" spans="1:15" x14ac:dyDescent="0.25">
      <c r="A357" s="1">
        <v>133</v>
      </c>
      <c r="B357" s="1">
        <v>20</v>
      </c>
      <c r="C357" s="1" t="s">
        <v>21</v>
      </c>
      <c r="D357" s="1" t="s">
        <v>42</v>
      </c>
      <c r="E357" s="2">
        <v>10</v>
      </c>
      <c r="F357" s="2">
        <v>18</v>
      </c>
      <c r="G357" s="1">
        <v>3</v>
      </c>
      <c r="H357" s="1">
        <v>11</v>
      </c>
      <c r="I357" s="7">
        <f>TIME(0,Tabla1[[#This Row],[Tiempo de Preparación]],0)</f>
        <v>7.6388888888888886E-3</v>
      </c>
      <c r="J357" s="16">
        <f>Tabla1[[#This Row],[Precio Unitario]]*Tabla1[[#This Row],[Cantidad Ordenada]]</f>
        <v>54</v>
      </c>
      <c r="K357" s="3">
        <f>Tabla1[[#This Row],[Costo Unitario]]*Tabla1[[#This Row],[Cantidad Ordenada]]</f>
        <v>30</v>
      </c>
      <c r="L357" s="3">
        <f>(Tabla1[[#This Row],[Precio Unitario]]-Tabla1[[#This Row],[Costo Unitario]])*Tabla1[[#This Row],[Cantidad Ordenada]]</f>
        <v>24</v>
      </c>
      <c r="M357" s="20">
        <v>0.1</v>
      </c>
      <c r="N357" s="5">
        <f>Tabla1[[#This Row],[Total del Pedido]]*M357</f>
        <v>5.4</v>
      </c>
      <c r="O357" s="5">
        <f>Tabla1[[#This Row],[Total del Pedido]]-(Tabla1[[#This Row],[Costo Total]]+N357)</f>
        <v>18.600000000000001</v>
      </c>
    </row>
    <row r="358" spans="1:15" x14ac:dyDescent="0.25">
      <c r="A358" s="1">
        <v>134</v>
      </c>
      <c r="B358" s="1">
        <v>3</v>
      </c>
      <c r="C358" s="1" t="s">
        <v>4</v>
      </c>
      <c r="D358" s="1" t="s">
        <v>25</v>
      </c>
      <c r="E358" s="2">
        <v>14</v>
      </c>
      <c r="F358" s="2">
        <v>24</v>
      </c>
      <c r="G358" s="1">
        <v>1</v>
      </c>
      <c r="H358" s="1">
        <v>19</v>
      </c>
      <c r="I358" s="7">
        <f>TIME(0,Tabla1[[#This Row],[Tiempo de Preparación]],0)</f>
        <v>1.3194444444444444E-2</v>
      </c>
      <c r="J358" s="16">
        <f>Tabla1[[#This Row],[Precio Unitario]]*Tabla1[[#This Row],[Cantidad Ordenada]]</f>
        <v>24</v>
      </c>
      <c r="K358" s="3">
        <f>Tabla1[[#This Row],[Costo Unitario]]*Tabla1[[#This Row],[Cantidad Ordenada]]</f>
        <v>14</v>
      </c>
      <c r="L358" s="3">
        <f>(Tabla1[[#This Row],[Precio Unitario]]-Tabla1[[#This Row],[Costo Unitario]])*Tabla1[[#This Row],[Cantidad Ordenada]]</f>
        <v>10</v>
      </c>
      <c r="M358" s="20">
        <v>0.1</v>
      </c>
      <c r="N358" s="5">
        <f>Tabla1[[#This Row],[Total del Pedido]]*M358</f>
        <v>2.4000000000000004</v>
      </c>
      <c r="O358" s="5">
        <f>Tabla1[[#This Row],[Total del Pedido]]-(Tabla1[[#This Row],[Costo Total]]+N358)</f>
        <v>7.6000000000000014</v>
      </c>
    </row>
    <row r="359" spans="1:15" x14ac:dyDescent="0.25">
      <c r="A359" s="1">
        <v>134</v>
      </c>
      <c r="B359" s="1">
        <v>3</v>
      </c>
      <c r="C359" s="1" t="s">
        <v>15</v>
      </c>
      <c r="D359" s="1" t="s">
        <v>36</v>
      </c>
      <c r="E359" s="2">
        <v>19</v>
      </c>
      <c r="F359" s="2">
        <v>32</v>
      </c>
      <c r="G359" s="1">
        <v>3</v>
      </c>
      <c r="H359" s="1">
        <v>29</v>
      </c>
      <c r="I359" s="7">
        <f>TIME(0,Tabla1[[#This Row],[Tiempo de Preparación]],0)</f>
        <v>2.013888888888889E-2</v>
      </c>
      <c r="J359" s="16">
        <f>Tabla1[[#This Row],[Precio Unitario]]*Tabla1[[#This Row],[Cantidad Ordenada]]</f>
        <v>96</v>
      </c>
      <c r="K359" s="3">
        <f>Tabla1[[#This Row],[Costo Unitario]]*Tabla1[[#This Row],[Cantidad Ordenada]]</f>
        <v>57</v>
      </c>
      <c r="L359" s="3">
        <f>(Tabla1[[#This Row],[Precio Unitario]]-Tabla1[[#This Row],[Costo Unitario]])*Tabla1[[#This Row],[Cantidad Ordenada]]</f>
        <v>39</v>
      </c>
      <c r="M359" s="20">
        <v>0.1</v>
      </c>
      <c r="N359" s="5">
        <f>Tabla1[[#This Row],[Total del Pedido]]*M359</f>
        <v>9.6000000000000014</v>
      </c>
      <c r="O359" s="5">
        <f>Tabla1[[#This Row],[Total del Pedido]]-(Tabla1[[#This Row],[Costo Total]]+N359)</f>
        <v>29.400000000000006</v>
      </c>
    </row>
    <row r="360" spans="1:15" x14ac:dyDescent="0.25">
      <c r="A360" s="1">
        <v>135</v>
      </c>
      <c r="B360" s="1">
        <v>11</v>
      </c>
      <c r="C360" s="1" t="s">
        <v>6</v>
      </c>
      <c r="D360" s="1" t="s">
        <v>27</v>
      </c>
      <c r="E360" s="2">
        <v>19</v>
      </c>
      <c r="F360" s="2">
        <v>31</v>
      </c>
      <c r="G360" s="1">
        <v>3</v>
      </c>
      <c r="H360" s="1">
        <v>17</v>
      </c>
      <c r="I360" s="7">
        <f>TIME(0,Tabla1[[#This Row],[Tiempo de Preparación]],0)</f>
        <v>1.1805555555555555E-2</v>
      </c>
      <c r="J360" s="16">
        <f>Tabla1[[#This Row],[Precio Unitario]]*Tabla1[[#This Row],[Cantidad Ordenada]]</f>
        <v>93</v>
      </c>
      <c r="K360" s="3">
        <f>Tabla1[[#This Row],[Costo Unitario]]*Tabla1[[#This Row],[Cantidad Ordenada]]</f>
        <v>57</v>
      </c>
      <c r="L360" s="3">
        <f>(Tabla1[[#This Row],[Precio Unitario]]-Tabla1[[#This Row],[Costo Unitario]])*Tabla1[[#This Row],[Cantidad Ordenada]]</f>
        <v>36</v>
      </c>
      <c r="M360" s="20">
        <v>0.1</v>
      </c>
      <c r="N360" s="5">
        <f>Tabla1[[#This Row],[Total del Pedido]]*M360</f>
        <v>9.3000000000000007</v>
      </c>
      <c r="O360" s="5">
        <f>Tabla1[[#This Row],[Total del Pedido]]-(Tabla1[[#This Row],[Costo Total]]+N360)</f>
        <v>26.700000000000003</v>
      </c>
    </row>
    <row r="361" spans="1:15" x14ac:dyDescent="0.25">
      <c r="A361" s="1">
        <v>135</v>
      </c>
      <c r="B361" s="1">
        <v>11</v>
      </c>
      <c r="C361" s="1" t="s">
        <v>8</v>
      </c>
      <c r="D361" s="1" t="s">
        <v>29</v>
      </c>
      <c r="E361" s="2">
        <v>25</v>
      </c>
      <c r="F361" s="2">
        <v>40</v>
      </c>
      <c r="G361" s="1">
        <v>2</v>
      </c>
      <c r="H361" s="1">
        <v>42</v>
      </c>
      <c r="I361" s="7">
        <f>TIME(0,Tabla1[[#This Row],[Tiempo de Preparación]],0)</f>
        <v>2.9166666666666667E-2</v>
      </c>
      <c r="J361" s="16">
        <f>Tabla1[[#This Row],[Precio Unitario]]*Tabla1[[#This Row],[Cantidad Ordenada]]</f>
        <v>80</v>
      </c>
      <c r="K361" s="3">
        <f>Tabla1[[#This Row],[Costo Unitario]]*Tabla1[[#This Row],[Cantidad Ordenada]]</f>
        <v>50</v>
      </c>
      <c r="L361" s="3">
        <f>(Tabla1[[#This Row],[Precio Unitario]]-Tabla1[[#This Row],[Costo Unitario]])*Tabla1[[#This Row],[Cantidad Ordenada]]</f>
        <v>30</v>
      </c>
      <c r="M361" s="20">
        <v>0.1</v>
      </c>
      <c r="N361" s="5">
        <f>Tabla1[[#This Row],[Total del Pedido]]*M361</f>
        <v>8</v>
      </c>
      <c r="O361" s="5">
        <f>Tabla1[[#This Row],[Total del Pedido]]-(Tabla1[[#This Row],[Costo Total]]+N361)</f>
        <v>22</v>
      </c>
    </row>
    <row r="362" spans="1:15" x14ac:dyDescent="0.25">
      <c r="A362" s="1">
        <v>135</v>
      </c>
      <c r="B362" s="1">
        <v>11</v>
      </c>
      <c r="C362" s="1" t="s">
        <v>10</v>
      </c>
      <c r="D362" s="1" t="s">
        <v>31</v>
      </c>
      <c r="E362" s="2">
        <v>17</v>
      </c>
      <c r="F362" s="2">
        <v>29</v>
      </c>
      <c r="G362" s="1">
        <v>3</v>
      </c>
      <c r="H362" s="1">
        <v>29</v>
      </c>
      <c r="I362" s="7">
        <f>TIME(0,Tabla1[[#This Row],[Tiempo de Preparación]],0)</f>
        <v>2.013888888888889E-2</v>
      </c>
      <c r="J362" s="16">
        <f>Tabla1[[#This Row],[Precio Unitario]]*Tabla1[[#This Row],[Cantidad Ordenada]]</f>
        <v>87</v>
      </c>
      <c r="K362" s="3">
        <f>Tabla1[[#This Row],[Costo Unitario]]*Tabla1[[#This Row],[Cantidad Ordenada]]</f>
        <v>51</v>
      </c>
      <c r="L362" s="3">
        <f>(Tabla1[[#This Row],[Precio Unitario]]-Tabla1[[#This Row],[Costo Unitario]])*Tabla1[[#This Row],[Cantidad Ordenada]]</f>
        <v>36</v>
      </c>
      <c r="M362" s="20">
        <v>0.1</v>
      </c>
      <c r="N362" s="5">
        <f>Tabla1[[#This Row],[Total del Pedido]]*M362</f>
        <v>8.7000000000000011</v>
      </c>
      <c r="O362" s="5">
        <f>Tabla1[[#This Row],[Total del Pedido]]-(Tabla1[[#This Row],[Costo Total]]+N362)</f>
        <v>27.299999999999997</v>
      </c>
    </row>
    <row r="363" spans="1:15" x14ac:dyDescent="0.25">
      <c r="A363" s="1">
        <v>136</v>
      </c>
      <c r="B363" s="1">
        <v>6</v>
      </c>
      <c r="C363" s="1" t="s">
        <v>8</v>
      </c>
      <c r="D363" s="1" t="s">
        <v>29</v>
      </c>
      <c r="E363" s="2">
        <v>25</v>
      </c>
      <c r="F363" s="2">
        <v>40</v>
      </c>
      <c r="G363" s="1">
        <v>2</v>
      </c>
      <c r="H363" s="1">
        <v>13</v>
      </c>
      <c r="I363" s="7">
        <f>TIME(0,Tabla1[[#This Row],[Tiempo de Preparación]],0)</f>
        <v>9.0277777777777769E-3</v>
      </c>
      <c r="J363" s="16">
        <f>Tabla1[[#This Row],[Precio Unitario]]*Tabla1[[#This Row],[Cantidad Ordenada]]</f>
        <v>80</v>
      </c>
      <c r="K363" s="3">
        <f>Tabla1[[#This Row],[Costo Unitario]]*Tabla1[[#This Row],[Cantidad Ordenada]]</f>
        <v>50</v>
      </c>
      <c r="L363" s="3">
        <f>(Tabla1[[#This Row],[Precio Unitario]]-Tabla1[[#This Row],[Costo Unitario]])*Tabla1[[#This Row],[Cantidad Ordenada]]</f>
        <v>30</v>
      </c>
      <c r="M363" s="20">
        <v>0.1</v>
      </c>
      <c r="N363" s="5">
        <f>Tabla1[[#This Row],[Total del Pedido]]*M363</f>
        <v>8</v>
      </c>
      <c r="O363" s="5">
        <f>Tabla1[[#This Row],[Total del Pedido]]-(Tabla1[[#This Row],[Costo Total]]+N363)</f>
        <v>22</v>
      </c>
    </row>
    <row r="364" spans="1:15" x14ac:dyDescent="0.25">
      <c r="A364" s="1">
        <v>137</v>
      </c>
      <c r="B364" s="1">
        <v>13</v>
      </c>
      <c r="C364" s="1" t="s">
        <v>20</v>
      </c>
      <c r="D364" s="1" t="s">
        <v>41</v>
      </c>
      <c r="E364" s="2">
        <v>13</v>
      </c>
      <c r="F364" s="2">
        <v>21</v>
      </c>
      <c r="G364" s="1">
        <v>3</v>
      </c>
      <c r="H364" s="1">
        <v>41</v>
      </c>
      <c r="I364" s="7">
        <f>TIME(0,Tabla1[[#This Row],[Tiempo de Preparación]],0)</f>
        <v>2.8472222222222222E-2</v>
      </c>
      <c r="J364" s="16">
        <f>Tabla1[[#This Row],[Precio Unitario]]*Tabla1[[#This Row],[Cantidad Ordenada]]</f>
        <v>63</v>
      </c>
      <c r="K364" s="3">
        <f>Tabla1[[#This Row],[Costo Unitario]]*Tabla1[[#This Row],[Cantidad Ordenada]]</f>
        <v>39</v>
      </c>
      <c r="L364" s="3">
        <f>(Tabla1[[#This Row],[Precio Unitario]]-Tabla1[[#This Row],[Costo Unitario]])*Tabla1[[#This Row],[Cantidad Ordenada]]</f>
        <v>24</v>
      </c>
      <c r="M364" s="20">
        <v>0.1</v>
      </c>
      <c r="N364" s="5">
        <f>Tabla1[[#This Row],[Total del Pedido]]*M364</f>
        <v>6.3000000000000007</v>
      </c>
      <c r="O364" s="5">
        <f>Tabla1[[#This Row],[Total del Pedido]]-(Tabla1[[#This Row],[Costo Total]]+N364)</f>
        <v>17.700000000000003</v>
      </c>
    </row>
    <row r="365" spans="1:15" x14ac:dyDescent="0.25">
      <c r="A365" s="1">
        <v>138</v>
      </c>
      <c r="B365" s="1">
        <v>6</v>
      </c>
      <c r="C365" s="1" t="s">
        <v>6</v>
      </c>
      <c r="D365" s="1" t="s">
        <v>27</v>
      </c>
      <c r="E365" s="2">
        <v>19</v>
      </c>
      <c r="F365" s="2">
        <v>31</v>
      </c>
      <c r="G365" s="1">
        <v>2</v>
      </c>
      <c r="H365" s="1">
        <v>40</v>
      </c>
      <c r="I365" s="7">
        <f>TIME(0,Tabla1[[#This Row],[Tiempo de Preparación]],0)</f>
        <v>2.7777777777777776E-2</v>
      </c>
      <c r="J365" s="16">
        <f>Tabla1[[#This Row],[Precio Unitario]]*Tabla1[[#This Row],[Cantidad Ordenada]]</f>
        <v>62</v>
      </c>
      <c r="K365" s="3">
        <f>Tabla1[[#This Row],[Costo Unitario]]*Tabla1[[#This Row],[Cantidad Ordenada]]</f>
        <v>38</v>
      </c>
      <c r="L365" s="3">
        <f>(Tabla1[[#This Row],[Precio Unitario]]-Tabla1[[#This Row],[Costo Unitario]])*Tabla1[[#This Row],[Cantidad Ordenada]]</f>
        <v>24</v>
      </c>
      <c r="M365" s="20">
        <v>0.1</v>
      </c>
      <c r="N365" s="5">
        <f>Tabla1[[#This Row],[Total del Pedido]]*M365</f>
        <v>6.2</v>
      </c>
      <c r="O365" s="5">
        <f>Tabla1[[#This Row],[Total del Pedido]]-(Tabla1[[#This Row],[Costo Total]]+N365)</f>
        <v>17.799999999999997</v>
      </c>
    </row>
    <row r="366" spans="1:15" x14ac:dyDescent="0.25">
      <c r="A366" s="1">
        <v>138</v>
      </c>
      <c r="B366" s="1">
        <v>6</v>
      </c>
      <c r="C366" s="1" t="s">
        <v>13</v>
      </c>
      <c r="D366" s="1" t="s">
        <v>34</v>
      </c>
      <c r="E366" s="2">
        <v>11</v>
      </c>
      <c r="F366" s="2">
        <v>19</v>
      </c>
      <c r="G366" s="1">
        <v>2</v>
      </c>
      <c r="H366" s="1">
        <v>6</v>
      </c>
      <c r="I366" s="7">
        <f>TIME(0,Tabla1[[#This Row],[Tiempo de Preparación]],0)</f>
        <v>4.1666666666666666E-3</v>
      </c>
      <c r="J366" s="16">
        <f>Tabla1[[#This Row],[Precio Unitario]]*Tabla1[[#This Row],[Cantidad Ordenada]]</f>
        <v>38</v>
      </c>
      <c r="K366" s="3">
        <f>Tabla1[[#This Row],[Costo Unitario]]*Tabla1[[#This Row],[Cantidad Ordenada]]</f>
        <v>22</v>
      </c>
      <c r="L366" s="3">
        <f>(Tabla1[[#This Row],[Precio Unitario]]-Tabla1[[#This Row],[Costo Unitario]])*Tabla1[[#This Row],[Cantidad Ordenada]]</f>
        <v>16</v>
      </c>
      <c r="M366" s="20">
        <v>0.1</v>
      </c>
      <c r="N366" s="5">
        <f>Tabla1[[#This Row],[Total del Pedido]]*M366</f>
        <v>3.8000000000000003</v>
      </c>
      <c r="O366" s="5">
        <f>Tabla1[[#This Row],[Total del Pedido]]-(Tabla1[[#This Row],[Costo Total]]+N366)</f>
        <v>12.2</v>
      </c>
    </row>
    <row r="367" spans="1:15" x14ac:dyDescent="0.25">
      <c r="A367" s="1">
        <v>138</v>
      </c>
      <c r="B367" s="1">
        <v>6</v>
      </c>
      <c r="C367" s="1" t="s">
        <v>22</v>
      </c>
      <c r="D367" s="1" t="s">
        <v>43</v>
      </c>
      <c r="E367" s="2">
        <v>15</v>
      </c>
      <c r="F367" s="2">
        <v>26</v>
      </c>
      <c r="G367" s="1">
        <v>3</v>
      </c>
      <c r="H367" s="1">
        <v>7</v>
      </c>
      <c r="I367" s="7">
        <f>TIME(0,Tabla1[[#This Row],[Tiempo de Preparación]],0)</f>
        <v>4.8611111111111112E-3</v>
      </c>
      <c r="J367" s="16">
        <f>Tabla1[[#This Row],[Precio Unitario]]*Tabla1[[#This Row],[Cantidad Ordenada]]</f>
        <v>78</v>
      </c>
      <c r="K367" s="3">
        <f>Tabla1[[#This Row],[Costo Unitario]]*Tabla1[[#This Row],[Cantidad Ordenada]]</f>
        <v>45</v>
      </c>
      <c r="L367" s="3">
        <f>(Tabla1[[#This Row],[Precio Unitario]]-Tabla1[[#This Row],[Costo Unitario]])*Tabla1[[#This Row],[Cantidad Ordenada]]</f>
        <v>33</v>
      </c>
      <c r="M367" s="20">
        <v>0.1</v>
      </c>
      <c r="N367" s="5">
        <f>Tabla1[[#This Row],[Total del Pedido]]*M367</f>
        <v>7.8000000000000007</v>
      </c>
      <c r="O367" s="5">
        <f>Tabla1[[#This Row],[Total del Pedido]]-(Tabla1[[#This Row],[Costo Total]]+N367)</f>
        <v>25.200000000000003</v>
      </c>
    </row>
    <row r="368" spans="1:15" x14ac:dyDescent="0.25">
      <c r="A368" s="1">
        <v>138</v>
      </c>
      <c r="B368" s="1">
        <v>6</v>
      </c>
      <c r="C368" s="1" t="s">
        <v>5</v>
      </c>
      <c r="D368" s="1" t="s">
        <v>26</v>
      </c>
      <c r="E368" s="2">
        <v>18</v>
      </c>
      <c r="F368" s="2">
        <v>30</v>
      </c>
      <c r="G368" s="1">
        <v>2</v>
      </c>
      <c r="H368" s="1">
        <v>44</v>
      </c>
      <c r="I368" s="7">
        <f>TIME(0,Tabla1[[#This Row],[Tiempo de Preparación]],0)</f>
        <v>3.0555555555555555E-2</v>
      </c>
      <c r="J368" s="16">
        <f>Tabla1[[#This Row],[Precio Unitario]]*Tabla1[[#This Row],[Cantidad Ordenada]]</f>
        <v>60</v>
      </c>
      <c r="K368" s="3">
        <f>Tabla1[[#This Row],[Costo Unitario]]*Tabla1[[#This Row],[Cantidad Ordenada]]</f>
        <v>36</v>
      </c>
      <c r="L368" s="3">
        <f>(Tabla1[[#This Row],[Precio Unitario]]-Tabla1[[#This Row],[Costo Unitario]])*Tabla1[[#This Row],[Cantidad Ordenada]]</f>
        <v>24</v>
      </c>
      <c r="M368" s="20">
        <v>0.1</v>
      </c>
      <c r="N368" s="5">
        <f>Tabla1[[#This Row],[Total del Pedido]]*M368</f>
        <v>6</v>
      </c>
      <c r="O368" s="5">
        <f>Tabla1[[#This Row],[Total del Pedido]]-(Tabla1[[#This Row],[Costo Total]]+N368)</f>
        <v>18</v>
      </c>
    </row>
    <row r="369" spans="1:15" x14ac:dyDescent="0.25">
      <c r="A369" s="1">
        <v>139</v>
      </c>
      <c r="B369" s="1">
        <v>16</v>
      </c>
      <c r="C369" s="1" t="s">
        <v>14</v>
      </c>
      <c r="D369" s="1" t="s">
        <v>35</v>
      </c>
      <c r="E369" s="2">
        <v>21</v>
      </c>
      <c r="F369" s="2">
        <v>35</v>
      </c>
      <c r="G369" s="1">
        <v>1</v>
      </c>
      <c r="H369" s="1">
        <v>26</v>
      </c>
      <c r="I369" s="7">
        <f>TIME(0,Tabla1[[#This Row],[Tiempo de Preparación]],0)</f>
        <v>1.8055555555555554E-2</v>
      </c>
      <c r="J369" s="16">
        <f>Tabla1[[#This Row],[Precio Unitario]]*Tabla1[[#This Row],[Cantidad Ordenada]]</f>
        <v>35</v>
      </c>
      <c r="K369" s="3">
        <f>Tabla1[[#This Row],[Costo Unitario]]*Tabla1[[#This Row],[Cantidad Ordenada]]</f>
        <v>21</v>
      </c>
      <c r="L369" s="3">
        <f>(Tabla1[[#This Row],[Precio Unitario]]-Tabla1[[#This Row],[Costo Unitario]])*Tabla1[[#This Row],[Cantidad Ordenada]]</f>
        <v>14</v>
      </c>
      <c r="M369" s="20">
        <v>0.1</v>
      </c>
      <c r="N369" s="5">
        <f>Tabla1[[#This Row],[Total del Pedido]]*M369</f>
        <v>3.5</v>
      </c>
      <c r="O369" s="5">
        <f>Tabla1[[#This Row],[Total del Pedido]]-(Tabla1[[#This Row],[Costo Total]]+N369)</f>
        <v>10.5</v>
      </c>
    </row>
    <row r="370" spans="1:15" x14ac:dyDescent="0.25">
      <c r="A370" s="1">
        <v>140</v>
      </c>
      <c r="B370" s="1">
        <v>11</v>
      </c>
      <c r="C370" s="1" t="s">
        <v>23</v>
      </c>
      <c r="D370" s="1" t="s">
        <v>44</v>
      </c>
      <c r="E370" s="2">
        <v>15</v>
      </c>
      <c r="F370" s="2">
        <v>25</v>
      </c>
      <c r="G370" s="1">
        <v>2</v>
      </c>
      <c r="H370" s="1">
        <v>35</v>
      </c>
      <c r="I370" s="7">
        <f>TIME(0,Tabla1[[#This Row],[Tiempo de Preparación]],0)</f>
        <v>2.4305555555555556E-2</v>
      </c>
      <c r="J370" s="16">
        <f>Tabla1[[#This Row],[Precio Unitario]]*Tabla1[[#This Row],[Cantidad Ordenada]]</f>
        <v>50</v>
      </c>
      <c r="K370" s="3">
        <f>Tabla1[[#This Row],[Costo Unitario]]*Tabla1[[#This Row],[Cantidad Ordenada]]</f>
        <v>30</v>
      </c>
      <c r="L370" s="3">
        <f>(Tabla1[[#This Row],[Precio Unitario]]-Tabla1[[#This Row],[Costo Unitario]])*Tabla1[[#This Row],[Cantidad Ordenada]]</f>
        <v>20</v>
      </c>
      <c r="M370" s="20">
        <v>0.1</v>
      </c>
      <c r="N370" s="5">
        <f>Tabla1[[#This Row],[Total del Pedido]]*M370</f>
        <v>5</v>
      </c>
      <c r="O370" s="5">
        <f>Tabla1[[#This Row],[Total del Pedido]]-(Tabla1[[#This Row],[Costo Total]]+N370)</f>
        <v>15</v>
      </c>
    </row>
    <row r="371" spans="1:15" x14ac:dyDescent="0.25">
      <c r="A371" s="1">
        <v>140</v>
      </c>
      <c r="B371" s="1">
        <v>11</v>
      </c>
      <c r="C371" s="1" t="s">
        <v>14</v>
      </c>
      <c r="D371" s="1" t="s">
        <v>35</v>
      </c>
      <c r="E371" s="2">
        <v>21</v>
      </c>
      <c r="F371" s="2">
        <v>35</v>
      </c>
      <c r="G371" s="1">
        <v>3</v>
      </c>
      <c r="H371" s="1">
        <v>35</v>
      </c>
      <c r="I371" s="7">
        <f>TIME(0,Tabla1[[#This Row],[Tiempo de Preparación]],0)</f>
        <v>2.4305555555555556E-2</v>
      </c>
      <c r="J371" s="16">
        <f>Tabla1[[#This Row],[Precio Unitario]]*Tabla1[[#This Row],[Cantidad Ordenada]]</f>
        <v>105</v>
      </c>
      <c r="K371" s="3">
        <f>Tabla1[[#This Row],[Costo Unitario]]*Tabla1[[#This Row],[Cantidad Ordenada]]</f>
        <v>63</v>
      </c>
      <c r="L371" s="3">
        <f>(Tabla1[[#This Row],[Precio Unitario]]-Tabla1[[#This Row],[Costo Unitario]])*Tabla1[[#This Row],[Cantidad Ordenada]]</f>
        <v>42</v>
      </c>
      <c r="M371" s="20">
        <v>0.1</v>
      </c>
      <c r="N371" s="5">
        <f>Tabla1[[#This Row],[Total del Pedido]]*M371</f>
        <v>10.5</v>
      </c>
      <c r="O371" s="5">
        <f>Tabla1[[#This Row],[Total del Pedido]]-(Tabla1[[#This Row],[Costo Total]]+N371)</f>
        <v>31.5</v>
      </c>
    </row>
    <row r="372" spans="1:15" x14ac:dyDescent="0.25">
      <c r="A372" s="1">
        <v>140</v>
      </c>
      <c r="B372" s="1">
        <v>11</v>
      </c>
      <c r="C372" s="1" t="s">
        <v>21</v>
      </c>
      <c r="D372" s="1" t="s">
        <v>42</v>
      </c>
      <c r="E372" s="2">
        <v>10</v>
      </c>
      <c r="F372" s="2">
        <v>18</v>
      </c>
      <c r="G372" s="1">
        <v>2</v>
      </c>
      <c r="H372" s="1">
        <v>48</v>
      </c>
      <c r="I372" s="7">
        <f>TIME(0,Tabla1[[#This Row],[Tiempo de Preparación]],0)</f>
        <v>3.3333333333333333E-2</v>
      </c>
      <c r="J372" s="16">
        <f>Tabla1[[#This Row],[Precio Unitario]]*Tabla1[[#This Row],[Cantidad Ordenada]]</f>
        <v>36</v>
      </c>
      <c r="K372" s="3">
        <f>Tabla1[[#This Row],[Costo Unitario]]*Tabla1[[#This Row],[Cantidad Ordenada]]</f>
        <v>20</v>
      </c>
      <c r="L372" s="3">
        <f>(Tabla1[[#This Row],[Precio Unitario]]-Tabla1[[#This Row],[Costo Unitario]])*Tabla1[[#This Row],[Cantidad Ordenada]]</f>
        <v>16</v>
      </c>
      <c r="M372" s="20">
        <v>0.1</v>
      </c>
      <c r="N372" s="5">
        <f>Tabla1[[#This Row],[Total del Pedido]]*M372</f>
        <v>3.6</v>
      </c>
      <c r="O372" s="5">
        <f>Tabla1[[#This Row],[Total del Pedido]]-(Tabla1[[#This Row],[Costo Total]]+N372)</f>
        <v>12.399999999999999</v>
      </c>
    </row>
    <row r="373" spans="1:15" x14ac:dyDescent="0.25">
      <c r="A373" s="1">
        <v>141</v>
      </c>
      <c r="B373" s="1">
        <v>4</v>
      </c>
      <c r="C373" s="1" t="s">
        <v>20</v>
      </c>
      <c r="D373" s="1" t="s">
        <v>41</v>
      </c>
      <c r="E373" s="2">
        <v>13</v>
      </c>
      <c r="F373" s="2">
        <v>21</v>
      </c>
      <c r="G373" s="1">
        <v>1</v>
      </c>
      <c r="H373" s="1">
        <v>28</v>
      </c>
      <c r="I373" s="7">
        <f>TIME(0,Tabla1[[#This Row],[Tiempo de Preparación]],0)</f>
        <v>1.9444444444444445E-2</v>
      </c>
      <c r="J373" s="16">
        <f>Tabla1[[#This Row],[Precio Unitario]]*Tabla1[[#This Row],[Cantidad Ordenada]]</f>
        <v>21</v>
      </c>
      <c r="K373" s="3">
        <f>Tabla1[[#This Row],[Costo Unitario]]*Tabla1[[#This Row],[Cantidad Ordenada]]</f>
        <v>13</v>
      </c>
      <c r="L373" s="3">
        <f>(Tabla1[[#This Row],[Precio Unitario]]-Tabla1[[#This Row],[Costo Unitario]])*Tabla1[[#This Row],[Cantidad Ordenada]]</f>
        <v>8</v>
      </c>
      <c r="M373" s="20">
        <v>0.1</v>
      </c>
      <c r="N373" s="5">
        <f>Tabla1[[#This Row],[Total del Pedido]]*M373</f>
        <v>2.1</v>
      </c>
      <c r="O373" s="5">
        <f>Tabla1[[#This Row],[Total del Pedido]]-(Tabla1[[#This Row],[Costo Total]]+N373)</f>
        <v>5.9</v>
      </c>
    </row>
    <row r="374" spans="1:15" x14ac:dyDescent="0.25">
      <c r="A374" s="1">
        <v>142</v>
      </c>
      <c r="B374" s="1">
        <v>14</v>
      </c>
      <c r="C374" s="1" t="s">
        <v>4</v>
      </c>
      <c r="D374" s="1" t="s">
        <v>25</v>
      </c>
      <c r="E374" s="2">
        <v>14</v>
      </c>
      <c r="F374" s="2">
        <v>24</v>
      </c>
      <c r="G374" s="1">
        <v>3</v>
      </c>
      <c r="H374" s="1">
        <v>37</v>
      </c>
      <c r="I374" s="7">
        <f>TIME(0,Tabla1[[#This Row],[Tiempo de Preparación]],0)</f>
        <v>2.5694444444444443E-2</v>
      </c>
      <c r="J374" s="16">
        <f>Tabla1[[#This Row],[Precio Unitario]]*Tabla1[[#This Row],[Cantidad Ordenada]]</f>
        <v>72</v>
      </c>
      <c r="K374" s="3">
        <f>Tabla1[[#This Row],[Costo Unitario]]*Tabla1[[#This Row],[Cantidad Ordenada]]</f>
        <v>42</v>
      </c>
      <c r="L374" s="3">
        <f>(Tabla1[[#This Row],[Precio Unitario]]-Tabla1[[#This Row],[Costo Unitario]])*Tabla1[[#This Row],[Cantidad Ordenada]]</f>
        <v>30</v>
      </c>
      <c r="M374" s="20">
        <v>0.1</v>
      </c>
      <c r="N374" s="5">
        <f>Tabla1[[#This Row],[Total del Pedido]]*M374</f>
        <v>7.2</v>
      </c>
      <c r="O374" s="5">
        <f>Tabla1[[#This Row],[Total del Pedido]]-(Tabla1[[#This Row],[Costo Total]]+N374)</f>
        <v>22.799999999999997</v>
      </c>
    </row>
    <row r="375" spans="1:15" x14ac:dyDescent="0.25">
      <c r="A375" s="1">
        <v>142</v>
      </c>
      <c r="B375" s="1">
        <v>14</v>
      </c>
      <c r="C375" s="1" t="s">
        <v>19</v>
      </c>
      <c r="D375" s="1" t="s">
        <v>40</v>
      </c>
      <c r="E375" s="2">
        <v>14</v>
      </c>
      <c r="F375" s="2">
        <v>23</v>
      </c>
      <c r="G375" s="1">
        <v>3</v>
      </c>
      <c r="H375" s="1">
        <v>11</v>
      </c>
      <c r="I375" s="7">
        <f>TIME(0,Tabla1[[#This Row],[Tiempo de Preparación]],0)</f>
        <v>7.6388888888888886E-3</v>
      </c>
      <c r="J375" s="16">
        <f>Tabla1[[#This Row],[Precio Unitario]]*Tabla1[[#This Row],[Cantidad Ordenada]]</f>
        <v>69</v>
      </c>
      <c r="K375" s="3">
        <f>Tabla1[[#This Row],[Costo Unitario]]*Tabla1[[#This Row],[Cantidad Ordenada]]</f>
        <v>42</v>
      </c>
      <c r="L375" s="3">
        <f>(Tabla1[[#This Row],[Precio Unitario]]-Tabla1[[#This Row],[Costo Unitario]])*Tabla1[[#This Row],[Cantidad Ordenada]]</f>
        <v>27</v>
      </c>
      <c r="M375" s="20">
        <v>0.1</v>
      </c>
      <c r="N375" s="5">
        <f>Tabla1[[#This Row],[Total del Pedido]]*M375</f>
        <v>6.9</v>
      </c>
      <c r="O375" s="5">
        <f>Tabla1[[#This Row],[Total del Pedido]]-(Tabla1[[#This Row],[Costo Total]]+N375)</f>
        <v>20.100000000000001</v>
      </c>
    </row>
    <row r="376" spans="1:15" x14ac:dyDescent="0.25">
      <c r="A376" s="1">
        <v>142</v>
      </c>
      <c r="B376" s="1">
        <v>14</v>
      </c>
      <c r="C376" s="1" t="s">
        <v>8</v>
      </c>
      <c r="D376" s="1" t="s">
        <v>29</v>
      </c>
      <c r="E376" s="2">
        <v>25</v>
      </c>
      <c r="F376" s="2">
        <v>40</v>
      </c>
      <c r="G376" s="1">
        <v>1</v>
      </c>
      <c r="H376" s="1">
        <v>22</v>
      </c>
      <c r="I376" s="7">
        <f>TIME(0,Tabla1[[#This Row],[Tiempo de Preparación]],0)</f>
        <v>1.5277777777777777E-2</v>
      </c>
      <c r="J376" s="16">
        <f>Tabla1[[#This Row],[Precio Unitario]]*Tabla1[[#This Row],[Cantidad Ordenada]]</f>
        <v>40</v>
      </c>
      <c r="K376" s="3">
        <f>Tabla1[[#This Row],[Costo Unitario]]*Tabla1[[#This Row],[Cantidad Ordenada]]</f>
        <v>25</v>
      </c>
      <c r="L376" s="3">
        <f>(Tabla1[[#This Row],[Precio Unitario]]-Tabla1[[#This Row],[Costo Unitario]])*Tabla1[[#This Row],[Cantidad Ordenada]]</f>
        <v>15</v>
      </c>
      <c r="M376" s="20">
        <v>0.1</v>
      </c>
      <c r="N376" s="5">
        <f>Tabla1[[#This Row],[Total del Pedido]]*M376</f>
        <v>4</v>
      </c>
      <c r="O376" s="5">
        <f>Tabla1[[#This Row],[Total del Pedido]]-(Tabla1[[#This Row],[Costo Total]]+N376)</f>
        <v>11</v>
      </c>
    </row>
    <row r="377" spans="1:15" x14ac:dyDescent="0.25">
      <c r="A377" s="1">
        <v>143</v>
      </c>
      <c r="B377" s="1">
        <v>9</v>
      </c>
      <c r="C377" s="1" t="s">
        <v>23</v>
      </c>
      <c r="D377" s="1" t="s">
        <v>44</v>
      </c>
      <c r="E377" s="2">
        <v>15</v>
      </c>
      <c r="F377" s="2">
        <v>25</v>
      </c>
      <c r="G377" s="1">
        <v>2</v>
      </c>
      <c r="H377" s="1">
        <v>16</v>
      </c>
      <c r="I377" s="7">
        <f>TIME(0,Tabla1[[#This Row],[Tiempo de Preparación]],0)</f>
        <v>1.1111111111111112E-2</v>
      </c>
      <c r="J377" s="16">
        <f>Tabla1[[#This Row],[Precio Unitario]]*Tabla1[[#This Row],[Cantidad Ordenada]]</f>
        <v>50</v>
      </c>
      <c r="K377" s="3">
        <f>Tabla1[[#This Row],[Costo Unitario]]*Tabla1[[#This Row],[Cantidad Ordenada]]</f>
        <v>30</v>
      </c>
      <c r="L377" s="3">
        <f>(Tabla1[[#This Row],[Precio Unitario]]-Tabla1[[#This Row],[Costo Unitario]])*Tabla1[[#This Row],[Cantidad Ordenada]]</f>
        <v>20</v>
      </c>
      <c r="M377" s="20">
        <v>0.1</v>
      </c>
      <c r="N377" s="5">
        <f>Tabla1[[#This Row],[Total del Pedido]]*M377</f>
        <v>5</v>
      </c>
      <c r="O377" s="5">
        <f>Tabla1[[#This Row],[Total del Pedido]]-(Tabla1[[#This Row],[Costo Total]]+N377)</f>
        <v>15</v>
      </c>
    </row>
    <row r="378" spans="1:15" x14ac:dyDescent="0.25">
      <c r="A378" s="1">
        <v>144</v>
      </c>
      <c r="B378" s="1">
        <v>18</v>
      </c>
      <c r="C378" s="1" t="s">
        <v>9</v>
      </c>
      <c r="D378" s="1" t="s">
        <v>30</v>
      </c>
      <c r="E378" s="2">
        <v>22</v>
      </c>
      <c r="F378" s="2">
        <v>36</v>
      </c>
      <c r="G378" s="1">
        <v>1</v>
      </c>
      <c r="H378" s="1">
        <v>27</v>
      </c>
      <c r="I378" s="7">
        <f>TIME(0,Tabla1[[#This Row],[Tiempo de Preparación]],0)</f>
        <v>1.8749999999999999E-2</v>
      </c>
      <c r="J378" s="16">
        <f>Tabla1[[#This Row],[Precio Unitario]]*Tabla1[[#This Row],[Cantidad Ordenada]]</f>
        <v>36</v>
      </c>
      <c r="K378" s="3">
        <f>Tabla1[[#This Row],[Costo Unitario]]*Tabla1[[#This Row],[Cantidad Ordenada]]</f>
        <v>22</v>
      </c>
      <c r="L378" s="3">
        <f>(Tabla1[[#This Row],[Precio Unitario]]-Tabla1[[#This Row],[Costo Unitario]])*Tabla1[[#This Row],[Cantidad Ordenada]]</f>
        <v>14</v>
      </c>
      <c r="M378" s="20">
        <v>0.1</v>
      </c>
      <c r="N378" s="5">
        <f>Tabla1[[#This Row],[Total del Pedido]]*M378</f>
        <v>3.6</v>
      </c>
      <c r="O378" s="5">
        <f>Tabla1[[#This Row],[Total del Pedido]]-(Tabla1[[#This Row],[Costo Total]]+N378)</f>
        <v>10.399999999999999</v>
      </c>
    </row>
    <row r="379" spans="1:15" x14ac:dyDescent="0.25">
      <c r="A379" s="1">
        <v>144</v>
      </c>
      <c r="B379" s="1">
        <v>18</v>
      </c>
      <c r="C379" s="1" t="s">
        <v>13</v>
      </c>
      <c r="D379" s="1" t="s">
        <v>34</v>
      </c>
      <c r="E379" s="2">
        <v>11</v>
      </c>
      <c r="F379" s="2">
        <v>19</v>
      </c>
      <c r="G379" s="1">
        <v>3</v>
      </c>
      <c r="H379" s="1">
        <v>51</v>
      </c>
      <c r="I379" s="7">
        <f>TIME(0,Tabla1[[#This Row],[Tiempo de Preparación]],0)</f>
        <v>3.5416666666666666E-2</v>
      </c>
      <c r="J379" s="16">
        <f>Tabla1[[#This Row],[Precio Unitario]]*Tabla1[[#This Row],[Cantidad Ordenada]]</f>
        <v>57</v>
      </c>
      <c r="K379" s="3">
        <f>Tabla1[[#This Row],[Costo Unitario]]*Tabla1[[#This Row],[Cantidad Ordenada]]</f>
        <v>33</v>
      </c>
      <c r="L379" s="3">
        <f>(Tabla1[[#This Row],[Precio Unitario]]-Tabla1[[#This Row],[Costo Unitario]])*Tabla1[[#This Row],[Cantidad Ordenada]]</f>
        <v>24</v>
      </c>
      <c r="M379" s="20">
        <v>0.1</v>
      </c>
      <c r="N379" s="5">
        <f>Tabla1[[#This Row],[Total del Pedido]]*M379</f>
        <v>5.7</v>
      </c>
      <c r="O379" s="5">
        <f>Tabla1[[#This Row],[Total del Pedido]]-(Tabla1[[#This Row],[Costo Total]]+N379)</f>
        <v>18.299999999999997</v>
      </c>
    </row>
    <row r="380" spans="1:15" x14ac:dyDescent="0.25">
      <c r="A380" s="1">
        <v>144</v>
      </c>
      <c r="B380" s="1">
        <v>18</v>
      </c>
      <c r="C380" s="1" t="s">
        <v>10</v>
      </c>
      <c r="D380" s="1" t="s">
        <v>31</v>
      </c>
      <c r="E380" s="2">
        <v>17</v>
      </c>
      <c r="F380" s="2">
        <v>29</v>
      </c>
      <c r="G380" s="1">
        <v>2</v>
      </c>
      <c r="H380" s="1">
        <v>38</v>
      </c>
      <c r="I380" s="7">
        <f>TIME(0,Tabla1[[#This Row],[Tiempo de Preparación]],0)</f>
        <v>2.6388888888888889E-2</v>
      </c>
      <c r="J380" s="16">
        <f>Tabla1[[#This Row],[Precio Unitario]]*Tabla1[[#This Row],[Cantidad Ordenada]]</f>
        <v>58</v>
      </c>
      <c r="K380" s="3">
        <f>Tabla1[[#This Row],[Costo Unitario]]*Tabla1[[#This Row],[Cantidad Ordenada]]</f>
        <v>34</v>
      </c>
      <c r="L380" s="3">
        <f>(Tabla1[[#This Row],[Precio Unitario]]-Tabla1[[#This Row],[Costo Unitario]])*Tabla1[[#This Row],[Cantidad Ordenada]]</f>
        <v>24</v>
      </c>
      <c r="M380" s="20">
        <v>0.1</v>
      </c>
      <c r="N380" s="5">
        <f>Tabla1[[#This Row],[Total del Pedido]]*M380</f>
        <v>5.8000000000000007</v>
      </c>
      <c r="O380" s="5">
        <f>Tabla1[[#This Row],[Total del Pedido]]-(Tabla1[[#This Row],[Costo Total]]+N380)</f>
        <v>18.200000000000003</v>
      </c>
    </row>
    <row r="381" spans="1:15" x14ac:dyDescent="0.25">
      <c r="A381" s="1">
        <v>144</v>
      </c>
      <c r="B381" s="1">
        <v>18</v>
      </c>
      <c r="C381" s="1" t="s">
        <v>17</v>
      </c>
      <c r="D381" s="1" t="s">
        <v>38</v>
      </c>
      <c r="E381" s="2">
        <v>20</v>
      </c>
      <c r="F381" s="2">
        <v>34</v>
      </c>
      <c r="G381" s="1">
        <v>1</v>
      </c>
      <c r="H381" s="1">
        <v>34</v>
      </c>
      <c r="I381" s="7">
        <f>TIME(0,Tabla1[[#This Row],[Tiempo de Preparación]],0)</f>
        <v>2.361111111111111E-2</v>
      </c>
      <c r="J381" s="16">
        <f>Tabla1[[#This Row],[Precio Unitario]]*Tabla1[[#This Row],[Cantidad Ordenada]]</f>
        <v>34</v>
      </c>
      <c r="K381" s="3">
        <f>Tabla1[[#This Row],[Costo Unitario]]*Tabla1[[#This Row],[Cantidad Ordenada]]</f>
        <v>20</v>
      </c>
      <c r="L381" s="3">
        <f>(Tabla1[[#This Row],[Precio Unitario]]-Tabla1[[#This Row],[Costo Unitario]])*Tabla1[[#This Row],[Cantidad Ordenada]]</f>
        <v>14</v>
      </c>
      <c r="M381" s="20">
        <v>0.1</v>
      </c>
      <c r="N381" s="5">
        <f>Tabla1[[#This Row],[Total del Pedido]]*M381</f>
        <v>3.4000000000000004</v>
      </c>
      <c r="O381" s="5">
        <f>Tabla1[[#This Row],[Total del Pedido]]-(Tabla1[[#This Row],[Costo Total]]+N381)</f>
        <v>10.600000000000001</v>
      </c>
    </row>
    <row r="382" spans="1:15" x14ac:dyDescent="0.25">
      <c r="A382" s="1">
        <v>145</v>
      </c>
      <c r="B382" s="1">
        <v>2</v>
      </c>
      <c r="C382" s="1" t="s">
        <v>16</v>
      </c>
      <c r="D382" s="1" t="s">
        <v>37</v>
      </c>
      <c r="E382" s="2">
        <v>13</v>
      </c>
      <c r="F382" s="2">
        <v>22</v>
      </c>
      <c r="G382" s="1">
        <v>3</v>
      </c>
      <c r="H382" s="1">
        <v>59</v>
      </c>
      <c r="I382" s="7">
        <f>TIME(0,Tabla1[[#This Row],[Tiempo de Preparación]],0)</f>
        <v>4.0972222222222222E-2</v>
      </c>
      <c r="J382" s="16">
        <f>Tabla1[[#This Row],[Precio Unitario]]*Tabla1[[#This Row],[Cantidad Ordenada]]</f>
        <v>66</v>
      </c>
      <c r="K382" s="3">
        <f>Tabla1[[#This Row],[Costo Unitario]]*Tabla1[[#This Row],[Cantidad Ordenada]]</f>
        <v>39</v>
      </c>
      <c r="L382" s="3">
        <f>(Tabla1[[#This Row],[Precio Unitario]]-Tabla1[[#This Row],[Costo Unitario]])*Tabla1[[#This Row],[Cantidad Ordenada]]</f>
        <v>27</v>
      </c>
      <c r="M382" s="20">
        <v>0.1</v>
      </c>
      <c r="N382" s="5">
        <f>Tabla1[[#This Row],[Total del Pedido]]*M382</f>
        <v>6.6000000000000005</v>
      </c>
      <c r="O382" s="5">
        <f>Tabla1[[#This Row],[Total del Pedido]]-(Tabla1[[#This Row],[Costo Total]]+N382)</f>
        <v>20.399999999999999</v>
      </c>
    </row>
    <row r="383" spans="1:15" x14ac:dyDescent="0.25">
      <c r="A383" s="1">
        <v>145</v>
      </c>
      <c r="B383" s="1">
        <v>2</v>
      </c>
      <c r="C383" s="1" t="s">
        <v>5</v>
      </c>
      <c r="D383" s="1" t="s">
        <v>26</v>
      </c>
      <c r="E383" s="2">
        <v>18</v>
      </c>
      <c r="F383" s="2">
        <v>30</v>
      </c>
      <c r="G383" s="1">
        <v>2</v>
      </c>
      <c r="H383" s="1">
        <v>47</v>
      </c>
      <c r="I383" s="7">
        <f>TIME(0,Tabla1[[#This Row],[Tiempo de Preparación]],0)</f>
        <v>3.2638888888888891E-2</v>
      </c>
      <c r="J383" s="16">
        <f>Tabla1[[#This Row],[Precio Unitario]]*Tabla1[[#This Row],[Cantidad Ordenada]]</f>
        <v>60</v>
      </c>
      <c r="K383" s="3">
        <f>Tabla1[[#This Row],[Costo Unitario]]*Tabla1[[#This Row],[Cantidad Ordenada]]</f>
        <v>36</v>
      </c>
      <c r="L383" s="3">
        <f>(Tabla1[[#This Row],[Precio Unitario]]-Tabla1[[#This Row],[Costo Unitario]])*Tabla1[[#This Row],[Cantidad Ordenada]]</f>
        <v>24</v>
      </c>
      <c r="M383" s="20">
        <v>0.1</v>
      </c>
      <c r="N383" s="5">
        <f>Tabla1[[#This Row],[Total del Pedido]]*M383</f>
        <v>6</v>
      </c>
      <c r="O383" s="5">
        <f>Tabla1[[#This Row],[Total del Pedido]]-(Tabla1[[#This Row],[Costo Total]]+N383)</f>
        <v>18</v>
      </c>
    </row>
    <row r="384" spans="1:15" x14ac:dyDescent="0.25">
      <c r="A384" s="1">
        <v>146</v>
      </c>
      <c r="B384" s="1">
        <v>8</v>
      </c>
      <c r="C384" s="1" t="s">
        <v>6</v>
      </c>
      <c r="D384" s="1" t="s">
        <v>27</v>
      </c>
      <c r="E384" s="2">
        <v>19</v>
      </c>
      <c r="F384" s="2">
        <v>31</v>
      </c>
      <c r="G384" s="1">
        <v>2</v>
      </c>
      <c r="H384" s="1">
        <v>47</v>
      </c>
      <c r="I384" s="7">
        <f>TIME(0,Tabla1[[#This Row],[Tiempo de Preparación]],0)</f>
        <v>3.2638888888888891E-2</v>
      </c>
      <c r="J384" s="16">
        <f>Tabla1[[#This Row],[Precio Unitario]]*Tabla1[[#This Row],[Cantidad Ordenada]]</f>
        <v>62</v>
      </c>
      <c r="K384" s="3">
        <f>Tabla1[[#This Row],[Costo Unitario]]*Tabla1[[#This Row],[Cantidad Ordenada]]</f>
        <v>38</v>
      </c>
      <c r="L384" s="3">
        <f>(Tabla1[[#This Row],[Precio Unitario]]-Tabla1[[#This Row],[Costo Unitario]])*Tabla1[[#This Row],[Cantidad Ordenada]]</f>
        <v>24</v>
      </c>
      <c r="M384" s="20">
        <v>0.1</v>
      </c>
      <c r="N384" s="5">
        <f>Tabla1[[#This Row],[Total del Pedido]]*M384</f>
        <v>6.2</v>
      </c>
      <c r="O384" s="5">
        <f>Tabla1[[#This Row],[Total del Pedido]]-(Tabla1[[#This Row],[Costo Total]]+N384)</f>
        <v>17.799999999999997</v>
      </c>
    </row>
    <row r="385" spans="1:15" x14ac:dyDescent="0.25">
      <c r="A385" s="1">
        <v>147</v>
      </c>
      <c r="B385" s="1">
        <v>5</v>
      </c>
      <c r="C385" s="1" t="s">
        <v>8</v>
      </c>
      <c r="D385" s="1" t="s">
        <v>29</v>
      </c>
      <c r="E385" s="2">
        <v>25</v>
      </c>
      <c r="F385" s="2">
        <v>40</v>
      </c>
      <c r="G385" s="1">
        <v>1</v>
      </c>
      <c r="H385" s="1">
        <v>13</v>
      </c>
      <c r="I385" s="7">
        <f>TIME(0,Tabla1[[#This Row],[Tiempo de Preparación]],0)</f>
        <v>9.0277777777777769E-3</v>
      </c>
      <c r="J385" s="16">
        <f>Tabla1[[#This Row],[Precio Unitario]]*Tabla1[[#This Row],[Cantidad Ordenada]]</f>
        <v>40</v>
      </c>
      <c r="K385" s="3">
        <f>Tabla1[[#This Row],[Costo Unitario]]*Tabla1[[#This Row],[Cantidad Ordenada]]</f>
        <v>25</v>
      </c>
      <c r="L385" s="3">
        <f>(Tabla1[[#This Row],[Precio Unitario]]-Tabla1[[#This Row],[Costo Unitario]])*Tabla1[[#This Row],[Cantidad Ordenada]]</f>
        <v>15</v>
      </c>
      <c r="M385" s="20">
        <v>0.1</v>
      </c>
      <c r="N385" s="5">
        <f>Tabla1[[#This Row],[Total del Pedido]]*M385</f>
        <v>4</v>
      </c>
      <c r="O385" s="5">
        <f>Tabla1[[#This Row],[Total del Pedido]]-(Tabla1[[#This Row],[Costo Total]]+N385)</f>
        <v>11</v>
      </c>
    </row>
    <row r="386" spans="1:15" x14ac:dyDescent="0.25">
      <c r="A386" s="1">
        <v>147</v>
      </c>
      <c r="B386" s="1">
        <v>5</v>
      </c>
      <c r="C386" s="1" t="s">
        <v>16</v>
      </c>
      <c r="D386" s="1" t="s">
        <v>37</v>
      </c>
      <c r="E386" s="2">
        <v>13</v>
      </c>
      <c r="F386" s="2">
        <v>22</v>
      </c>
      <c r="G386" s="1">
        <v>2</v>
      </c>
      <c r="H386" s="1">
        <v>20</v>
      </c>
      <c r="I386" s="7">
        <f>TIME(0,Tabla1[[#This Row],[Tiempo de Preparación]],0)</f>
        <v>1.3888888888888888E-2</v>
      </c>
      <c r="J386" s="16">
        <f>Tabla1[[#This Row],[Precio Unitario]]*Tabla1[[#This Row],[Cantidad Ordenada]]</f>
        <v>44</v>
      </c>
      <c r="K386" s="3">
        <f>Tabla1[[#This Row],[Costo Unitario]]*Tabla1[[#This Row],[Cantidad Ordenada]]</f>
        <v>26</v>
      </c>
      <c r="L386" s="3">
        <f>(Tabla1[[#This Row],[Precio Unitario]]-Tabla1[[#This Row],[Costo Unitario]])*Tabla1[[#This Row],[Cantidad Ordenada]]</f>
        <v>18</v>
      </c>
      <c r="M386" s="20">
        <v>0.1</v>
      </c>
      <c r="N386" s="5">
        <f>Tabla1[[#This Row],[Total del Pedido]]*M386</f>
        <v>4.4000000000000004</v>
      </c>
      <c r="O386" s="5">
        <f>Tabla1[[#This Row],[Total del Pedido]]-(Tabla1[[#This Row],[Costo Total]]+N386)</f>
        <v>13.600000000000001</v>
      </c>
    </row>
    <row r="387" spans="1:15" x14ac:dyDescent="0.25">
      <c r="A387" s="1">
        <v>148</v>
      </c>
      <c r="B387" s="1">
        <v>10</v>
      </c>
      <c r="C387" s="1" t="s">
        <v>10</v>
      </c>
      <c r="D387" s="1" t="s">
        <v>31</v>
      </c>
      <c r="E387" s="2">
        <v>17</v>
      </c>
      <c r="F387" s="2">
        <v>29</v>
      </c>
      <c r="G387" s="1">
        <v>2</v>
      </c>
      <c r="H387" s="1">
        <v>31</v>
      </c>
      <c r="I387" s="7">
        <f>TIME(0,Tabla1[[#This Row],[Tiempo de Preparación]],0)</f>
        <v>2.1527777777777778E-2</v>
      </c>
      <c r="J387" s="16">
        <f>Tabla1[[#This Row],[Precio Unitario]]*Tabla1[[#This Row],[Cantidad Ordenada]]</f>
        <v>58</v>
      </c>
      <c r="K387" s="3">
        <f>Tabla1[[#This Row],[Costo Unitario]]*Tabla1[[#This Row],[Cantidad Ordenada]]</f>
        <v>34</v>
      </c>
      <c r="L387" s="3">
        <f>(Tabla1[[#This Row],[Precio Unitario]]-Tabla1[[#This Row],[Costo Unitario]])*Tabla1[[#This Row],[Cantidad Ordenada]]</f>
        <v>24</v>
      </c>
      <c r="M387" s="20">
        <v>0.1</v>
      </c>
      <c r="N387" s="5">
        <f>Tabla1[[#This Row],[Total del Pedido]]*M387</f>
        <v>5.8000000000000007</v>
      </c>
      <c r="O387" s="5">
        <f>Tabla1[[#This Row],[Total del Pedido]]-(Tabla1[[#This Row],[Costo Total]]+N387)</f>
        <v>18.200000000000003</v>
      </c>
    </row>
    <row r="388" spans="1:15" x14ac:dyDescent="0.25">
      <c r="A388" s="1">
        <v>148</v>
      </c>
      <c r="B388" s="1">
        <v>10</v>
      </c>
      <c r="C388" s="1" t="s">
        <v>17</v>
      </c>
      <c r="D388" s="1" t="s">
        <v>38</v>
      </c>
      <c r="E388" s="2">
        <v>20</v>
      </c>
      <c r="F388" s="2">
        <v>34</v>
      </c>
      <c r="G388" s="1">
        <v>2</v>
      </c>
      <c r="H388" s="1">
        <v>57</v>
      </c>
      <c r="I388" s="7">
        <f>TIME(0,Tabla1[[#This Row],[Tiempo de Preparación]],0)</f>
        <v>3.9583333333333331E-2</v>
      </c>
      <c r="J388" s="16">
        <f>Tabla1[[#This Row],[Precio Unitario]]*Tabla1[[#This Row],[Cantidad Ordenada]]</f>
        <v>68</v>
      </c>
      <c r="K388" s="3">
        <f>Tabla1[[#This Row],[Costo Unitario]]*Tabla1[[#This Row],[Cantidad Ordenada]]</f>
        <v>40</v>
      </c>
      <c r="L388" s="3">
        <f>(Tabla1[[#This Row],[Precio Unitario]]-Tabla1[[#This Row],[Costo Unitario]])*Tabla1[[#This Row],[Cantidad Ordenada]]</f>
        <v>28</v>
      </c>
      <c r="M388" s="20">
        <v>0.1</v>
      </c>
      <c r="N388" s="5">
        <f>Tabla1[[#This Row],[Total del Pedido]]*M388</f>
        <v>6.8000000000000007</v>
      </c>
      <c r="O388" s="5">
        <f>Tabla1[[#This Row],[Total del Pedido]]-(Tabla1[[#This Row],[Costo Total]]+N388)</f>
        <v>21.200000000000003</v>
      </c>
    </row>
    <row r="389" spans="1:15" x14ac:dyDescent="0.25">
      <c r="A389" s="1">
        <v>148</v>
      </c>
      <c r="B389" s="1">
        <v>10</v>
      </c>
      <c r="C389" s="1" t="s">
        <v>18</v>
      </c>
      <c r="D389" s="1" t="s">
        <v>39</v>
      </c>
      <c r="E389" s="2">
        <v>12</v>
      </c>
      <c r="F389" s="2">
        <v>20</v>
      </c>
      <c r="G389" s="1">
        <v>3</v>
      </c>
      <c r="H389" s="1">
        <v>46</v>
      </c>
      <c r="I389" s="7">
        <f>TIME(0,Tabla1[[#This Row],[Tiempo de Preparación]],0)</f>
        <v>3.1944444444444442E-2</v>
      </c>
      <c r="J389" s="16">
        <f>Tabla1[[#This Row],[Precio Unitario]]*Tabla1[[#This Row],[Cantidad Ordenada]]</f>
        <v>60</v>
      </c>
      <c r="K389" s="3">
        <f>Tabla1[[#This Row],[Costo Unitario]]*Tabla1[[#This Row],[Cantidad Ordenada]]</f>
        <v>36</v>
      </c>
      <c r="L389" s="3">
        <f>(Tabla1[[#This Row],[Precio Unitario]]-Tabla1[[#This Row],[Costo Unitario]])*Tabla1[[#This Row],[Cantidad Ordenada]]</f>
        <v>24</v>
      </c>
      <c r="M389" s="20">
        <v>0.1</v>
      </c>
      <c r="N389" s="5">
        <f>Tabla1[[#This Row],[Total del Pedido]]*M389</f>
        <v>6</v>
      </c>
      <c r="O389" s="5">
        <f>Tabla1[[#This Row],[Total del Pedido]]-(Tabla1[[#This Row],[Costo Total]]+N389)</f>
        <v>18</v>
      </c>
    </row>
    <row r="390" spans="1:15" x14ac:dyDescent="0.25">
      <c r="A390" s="1">
        <v>148</v>
      </c>
      <c r="B390" s="1">
        <v>10</v>
      </c>
      <c r="C390" s="1" t="s">
        <v>22</v>
      </c>
      <c r="D390" s="1" t="s">
        <v>43</v>
      </c>
      <c r="E390" s="2">
        <v>15</v>
      </c>
      <c r="F390" s="2">
        <v>26</v>
      </c>
      <c r="G390" s="1">
        <v>1</v>
      </c>
      <c r="H390" s="1">
        <v>25</v>
      </c>
      <c r="I390" s="7">
        <f>TIME(0,Tabla1[[#This Row],[Tiempo de Preparación]],0)</f>
        <v>1.7361111111111112E-2</v>
      </c>
      <c r="J390" s="16">
        <f>Tabla1[[#This Row],[Precio Unitario]]*Tabla1[[#This Row],[Cantidad Ordenada]]</f>
        <v>26</v>
      </c>
      <c r="K390" s="3">
        <f>Tabla1[[#This Row],[Costo Unitario]]*Tabla1[[#This Row],[Cantidad Ordenada]]</f>
        <v>15</v>
      </c>
      <c r="L390" s="3">
        <f>(Tabla1[[#This Row],[Precio Unitario]]-Tabla1[[#This Row],[Costo Unitario]])*Tabla1[[#This Row],[Cantidad Ordenada]]</f>
        <v>11</v>
      </c>
      <c r="M390" s="20">
        <v>0.1</v>
      </c>
      <c r="N390" s="5">
        <f>Tabla1[[#This Row],[Total del Pedido]]*M390</f>
        <v>2.6</v>
      </c>
      <c r="O390" s="5">
        <f>Tabla1[[#This Row],[Total del Pedido]]-(Tabla1[[#This Row],[Costo Total]]+N390)</f>
        <v>8.3999999999999986</v>
      </c>
    </row>
    <row r="391" spans="1:15" x14ac:dyDescent="0.25">
      <c r="A391" s="1">
        <v>149</v>
      </c>
      <c r="B391" s="1">
        <v>18</v>
      </c>
      <c r="C391" s="1" t="s">
        <v>17</v>
      </c>
      <c r="D391" s="1" t="s">
        <v>38</v>
      </c>
      <c r="E391" s="2">
        <v>20</v>
      </c>
      <c r="F391" s="2">
        <v>34</v>
      </c>
      <c r="G391" s="1">
        <v>3</v>
      </c>
      <c r="H391" s="1">
        <v>28</v>
      </c>
      <c r="I391" s="7">
        <f>TIME(0,Tabla1[[#This Row],[Tiempo de Preparación]],0)</f>
        <v>1.9444444444444445E-2</v>
      </c>
      <c r="J391" s="16">
        <f>Tabla1[[#This Row],[Precio Unitario]]*Tabla1[[#This Row],[Cantidad Ordenada]]</f>
        <v>102</v>
      </c>
      <c r="K391" s="3">
        <f>Tabla1[[#This Row],[Costo Unitario]]*Tabla1[[#This Row],[Cantidad Ordenada]]</f>
        <v>60</v>
      </c>
      <c r="L391" s="3">
        <f>(Tabla1[[#This Row],[Precio Unitario]]-Tabla1[[#This Row],[Costo Unitario]])*Tabla1[[#This Row],[Cantidad Ordenada]]</f>
        <v>42</v>
      </c>
      <c r="M391" s="20">
        <v>0.1</v>
      </c>
      <c r="N391" s="5">
        <f>Tabla1[[#This Row],[Total del Pedido]]*M391</f>
        <v>10.200000000000001</v>
      </c>
      <c r="O391" s="5">
        <f>Tabla1[[#This Row],[Total del Pedido]]-(Tabla1[[#This Row],[Costo Total]]+N391)</f>
        <v>31.799999999999997</v>
      </c>
    </row>
    <row r="392" spans="1:15" x14ac:dyDescent="0.25">
      <c r="A392" s="1">
        <v>149</v>
      </c>
      <c r="B392" s="1">
        <v>18</v>
      </c>
      <c r="C392" s="1" t="s">
        <v>5</v>
      </c>
      <c r="D392" s="1" t="s">
        <v>26</v>
      </c>
      <c r="E392" s="2">
        <v>18</v>
      </c>
      <c r="F392" s="2">
        <v>30</v>
      </c>
      <c r="G392" s="1">
        <v>1</v>
      </c>
      <c r="H392" s="1">
        <v>38</v>
      </c>
      <c r="I392" s="7">
        <f>TIME(0,Tabla1[[#This Row],[Tiempo de Preparación]],0)</f>
        <v>2.6388888888888889E-2</v>
      </c>
      <c r="J392" s="16">
        <f>Tabla1[[#This Row],[Precio Unitario]]*Tabla1[[#This Row],[Cantidad Ordenada]]</f>
        <v>30</v>
      </c>
      <c r="K392" s="3">
        <f>Tabla1[[#This Row],[Costo Unitario]]*Tabla1[[#This Row],[Cantidad Ordenada]]</f>
        <v>18</v>
      </c>
      <c r="L392" s="3">
        <f>(Tabla1[[#This Row],[Precio Unitario]]-Tabla1[[#This Row],[Costo Unitario]])*Tabla1[[#This Row],[Cantidad Ordenada]]</f>
        <v>12</v>
      </c>
      <c r="M392" s="20">
        <v>0.1</v>
      </c>
      <c r="N392" s="5">
        <f>Tabla1[[#This Row],[Total del Pedido]]*M392</f>
        <v>3</v>
      </c>
      <c r="O392" s="5">
        <f>Tabla1[[#This Row],[Total del Pedido]]-(Tabla1[[#This Row],[Costo Total]]+N392)</f>
        <v>9</v>
      </c>
    </row>
    <row r="393" spans="1:15" x14ac:dyDescent="0.25">
      <c r="A393" s="1">
        <v>149</v>
      </c>
      <c r="B393" s="1">
        <v>18</v>
      </c>
      <c r="C393" s="1" t="s">
        <v>21</v>
      </c>
      <c r="D393" s="1" t="s">
        <v>42</v>
      </c>
      <c r="E393" s="2">
        <v>10</v>
      </c>
      <c r="F393" s="2">
        <v>18</v>
      </c>
      <c r="G393" s="1">
        <v>2</v>
      </c>
      <c r="H393" s="1">
        <v>25</v>
      </c>
      <c r="I393" s="7">
        <f>TIME(0,Tabla1[[#This Row],[Tiempo de Preparación]],0)</f>
        <v>1.7361111111111112E-2</v>
      </c>
      <c r="J393" s="16">
        <f>Tabla1[[#This Row],[Precio Unitario]]*Tabla1[[#This Row],[Cantidad Ordenada]]</f>
        <v>36</v>
      </c>
      <c r="K393" s="3">
        <f>Tabla1[[#This Row],[Costo Unitario]]*Tabla1[[#This Row],[Cantidad Ordenada]]</f>
        <v>20</v>
      </c>
      <c r="L393" s="3">
        <f>(Tabla1[[#This Row],[Precio Unitario]]-Tabla1[[#This Row],[Costo Unitario]])*Tabla1[[#This Row],[Cantidad Ordenada]]</f>
        <v>16</v>
      </c>
      <c r="M393" s="20">
        <v>0.1</v>
      </c>
      <c r="N393" s="5">
        <f>Tabla1[[#This Row],[Total del Pedido]]*M393</f>
        <v>3.6</v>
      </c>
      <c r="O393" s="5">
        <f>Tabla1[[#This Row],[Total del Pedido]]-(Tabla1[[#This Row],[Costo Total]]+N393)</f>
        <v>12.399999999999999</v>
      </c>
    </row>
    <row r="394" spans="1:15" x14ac:dyDescent="0.25">
      <c r="A394" s="1">
        <v>149</v>
      </c>
      <c r="B394" s="1">
        <v>18</v>
      </c>
      <c r="C394" s="1" t="s">
        <v>10</v>
      </c>
      <c r="D394" s="1" t="s">
        <v>31</v>
      </c>
      <c r="E394" s="2">
        <v>17</v>
      </c>
      <c r="F394" s="2">
        <v>29</v>
      </c>
      <c r="G394" s="1">
        <v>2</v>
      </c>
      <c r="H394" s="1">
        <v>48</v>
      </c>
      <c r="I394" s="7">
        <f>TIME(0,Tabla1[[#This Row],[Tiempo de Preparación]],0)</f>
        <v>3.3333333333333333E-2</v>
      </c>
      <c r="J394" s="16">
        <f>Tabla1[[#This Row],[Precio Unitario]]*Tabla1[[#This Row],[Cantidad Ordenada]]</f>
        <v>58</v>
      </c>
      <c r="K394" s="3">
        <f>Tabla1[[#This Row],[Costo Unitario]]*Tabla1[[#This Row],[Cantidad Ordenada]]</f>
        <v>34</v>
      </c>
      <c r="L394" s="3">
        <f>(Tabla1[[#This Row],[Precio Unitario]]-Tabla1[[#This Row],[Costo Unitario]])*Tabla1[[#This Row],[Cantidad Ordenada]]</f>
        <v>24</v>
      </c>
      <c r="M394" s="20">
        <v>0.1</v>
      </c>
      <c r="N394" s="5">
        <f>Tabla1[[#This Row],[Total del Pedido]]*M394</f>
        <v>5.8000000000000007</v>
      </c>
      <c r="O394" s="5">
        <f>Tabla1[[#This Row],[Total del Pedido]]-(Tabla1[[#This Row],[Costo Total]]+N394)</f>
        <v>18.200000000000003</v>
      </c>
    </row>
    <row r="395" spans="1:15" x14ac:dyDescent="0.25">
      <c r="A395" s="1">
        <v>150</v>
      </c>
      <c r="B395" s="1">
        <v>18</v>
      </c>
      <c r="C395" s="1" t="s">
        <v>16</v>
      </c>
      <c r="D395" s="1" t="s">
        <v>37</v>
      </c>
      <c r="E395" s="2">
        <v>13</v>
      </c>
      <c r="F395" s="2">
        <v>22</v>
      </c>
      <c r="G395" s="1">
        <v>2</v>
      </c>
      <c r="H395" s="1">
        <v>19</v>
      </c>
      <c r="I395" s="7">
        <f>TIME(0,Tabla1[[#This Row],[Tiempo de Preparación]],0)</f>
        <v>1.3194444444444444E-2</v>
      </c>
      <c r="J395" s="16">
        <f>Tabla1[[#This Row],[Precio Unitario]]*Tabla1[[#This Row],[Cantidad Ordenada]]</f>
        <v>44</v>
      </c>
      <c r="K395" s="3">
        <f>Tabla1[[#This Row],[Costo Unitario]]*Tabla1[[#This Row],[Cantidad Ordenada]]</f>
        <v>26</v>
      </c>
      <c r="L395" s="3">
        <f>(Tabla1[[#This Row],[Precio Unitario]]-Tabla1[[#This Row],[Costo Unitario]])*Tabla1[[#This Row],[Cantidad Ordenada]]</f>
        <v>18</v>
      </c>
      <c r="M395" s="20">
        <v>0.1</v>
      </c>
      <c r="N395" s="5">
        <f>Tabla1[[#This Row],[Total del Pedido]]*M395</f>
        <v>4.4000000000000004</v>
      </c>
      <c r="O395" s="5">
        <f>Tabla1[[#This Row],[Total del Pedido]]-(Tabla1[[#This Row],[Costo Total]]+N395)</f>
        <v>13.600000000000001</v>
      </c>
    </row>
    <row r="396" spans="1:15" x14ac:dyDescent="0.25">
      <c r="A396" s="1">
        <v>150</v>
      </c>
      <c r="B396" s="1">
        <v>18</v>
      </c>
      <c r="C396" s="1" t="s">
        <v>11</v>
      </c>
      <c r="D396" s="1" t="s">
        <v>32</v>
      </c>
      <c r="E396" s="2">
        <v>20</v>
      </c>
      <c r="F396" s="2">
        <v>33</v>
      </c>
      <c r="G396" s="1">
        <v>2</v>
      </c>
      <c r="H396" s="1">
        <v>57</v>
      </c>
      <c r="I396" s="7">
        <f>TIME(0,Tabla1[[#This Row],[Tiempo de Preparación]],0)</f>
        <v>3.9583333333333331E-2</v>
      </c>
      <c r="J396" s="16">
        <f>Tabla1[[#This Row],[Precio Unitario]]*Tabla1[[#This Row],[Cantidad Ordenada]]</f>
        <v>66</v>
      </c>
      <c r="K396" s="3">
        <f>Tabla1[[#This Row],[Costo Unitario]]*Tabla1[[#This Row],[Cantidad Ordenada]]</f>
        <v>40</v>
      </c>
      <c r="L396" s="3">
        <f>(Tabla1[[#This Row],[Precio Unitario]]-Tabla1[[#This Row],[Costo Unitario]])*Tabla1[[#This Row],[Cantidad Ordenada]]</f>
        <v>26</v>
      </c>
      <c r="M396" s="20">
        <v>0.1</v>
      </c>
      <c r="N396" s="5">
        <f>Tabla1[[#This Row],[Total del Pedido]]*M396</f>
        <v>6.6000000000000005</v>
      </c>
      <c r="O396" s="5">
        <f>Tabla1[[#This Row],[Total del Pedido]]-(Tabla1[[#This Row],[Costo Total]]+N396)</f>
        <v>19.399999999999999</v>
      </c>
    </row>
    <row r="397" spans="1:15" x14ac:dyDescent="0.25">
      <c r="A397" s="1">
        <v>150</v>
      </c>
      <c r="B397" s="1">
        <v>18</v>
      </c>
      <c r="C397" s="1" t="s">
        <v>18</v>
      </c>
      <c r="D397" s="1" t="s">
        <v>39</v>
      </c>
      <c r="E397" s="2">
        <v>12</v>
      </c>
      <c r="F397" s="2">
        <v>20</v>
      </c>
      <c r="G397" s="1">
        <v>2</v>
      </c>
      <c r="H397" s="1">
        <v>30</v>
      </c>
      <c r="I397" s="7">
        <f>TIME(0,Tabla1[[#This Row],[Tiempo de Preparación]],0)</f>
        <v>2.0833333333333332E-2</v>
      </c>
      <c r="J397" s="16">
        <f>Tabla1[[#This Row],[Precio Unitario]]*Tabla1[[#This Row],[Cantidad Ordenada]]</f>
        <v>40</v>
      </c>
      <c r="K397" s="3">
        <f>Tabla1[[#This Row],[Costo Unitario]]*Tabla1[[#This Row],[Cantidad Ordenada]]</f>
        <v>24</v>
      </c>
      <c r="L397" s="3">
        <f>(Tabla1[[#This Row],[Precio Unitario]]-Tabla1[[#This Row],[Costo Unitario]])*Tabla1[[#This Row],[Cantidad Ordenada]]</f>
        <v>16</v>
      </c>
      <c r="M397" s="20">
        <v>0.1</v>
      </c>
      <c r="N397" s="5">
        <f>Tabla1[[#This Row],[Total del Pedido]]*M397</f>
        <v>4</v>
      </c>
      <c r="O397" s="5">
        <f>Tabla1[[#This Row],[Total del Pedido]]-(Tabla1[[#This Row],[Costo Total]]+N397)</f>
        <v>12</v>
      </c>
    </row>
    <row r="398" spans="1:15" x14ac:dyDescent="0.25">
      <c r="A398" s="1">
        <v>151</v>
      </c>
      <c r="B398" s="1">
        <v>6</v>
      </c>
      <c r="C398" s="1" t="s">
        <v>19</v>
      </c>
      <c r="D398" s="1" t="s">
        <v>40</v>
      </c>
      <c r="E398" s="2">
        <v>14</v>
      </c>
      <c r="F398" s="2">
        <v>23</v>
      </c>
      <c r="G398" s="1">
        <v>3</v>
      </c>
      <c r="H398" s="1">
        <v>13</v>
      </c>
      <c r="I398" s="7">
        <f>TIME(0,Tabla1[[#This Row],[Tiempo de Preparación]],0)</f>
        <v>9.0277777777777769E-3</v>
      </c>
      <c r="J398" s="16">
        <f>Tabla1[[#This Row],[Precio Unitario]]*Tabla1[[#This Row],[Cantidad Ordenada]]</f>
        <v>69</v>
      </c>
      <c r="K398" s="3">
        <f>Tabla1[[#This Row],[Costo Unitario]]*Tabla1[[#This Row],[Cantidad Ordenada]]</f>
        <v>42</v>
      </c>
      <c r="L398" s="3">
        <f>(Tabla1[[#This Row],[Precio Unitario]]-Tabla1[[#This Row],[Costo Unitario]])*Tabla1[[#This Row],[Cantidad Ordenada]]</f>
        <v>27</v>
      </c>
      <c r="M398" s="20">
        <v>0.1</v>
      </c>
      <c r="N398" s="5">
        <f>Tabla1[[#This Row],[Total del Pedido]]*M398</f>
        <v>6.9</v>
      </c>
      <c r="O398" s="5">
        <f>Tabla1[[#This Row],[Total del Pedido]]-(Tabla1[[#This Row],[Costo Total]]+N398)</f>
        <v>20.100000000000001</v>
      </c>
    </row>
    <row r="399" spans="1:15" x14ac:dyDescent="0.25">
      <c r="A399" s="1">
        <v>151</v>
      </c>
      <c r="B399" s="1">
        <v>6</v>
      </c>
      <c r="C399" s="1" t="s">
        <v>20</v>
      </c>
      <c r="D399" s="1" t="s">
        <v>41</v>
      </c>
      <c r="E399" s="2">
        <v>13</v>
      </c>
      <c r="F399" s="2">
        <v>21</v>
      </c>
      <c r="G399" s="1">
        <v>3</v>
      </c>
      <c r="H399" s="1">
        <v>6</v>
      </c>
      <c r="I399" s="7">
        <f>TIME(0,Tabla1[[#This Row],[Tiempo de Preparación]],0)</f>
        <v>4.1666666666666666E-3</v>
      </c>
      <c r="J399" s="16">
        <f>Tabla1[[#This Row],[Precio Unitario]]*Tabla1[[#This Row],[Cantidad Ordenada]]</f>
        <v>63</v>
      </c>
      <c r="K399" s="3">
        <f>Tabla1[[#This Row],[Costo Unitario]]*Tabla1[[#This Row],[Cantidad Ordenada]]</f>
        <v>39</v>
      </c>
      <c r="L399" s="3">
        <f>(Tabla1[[#This Row],[Precio Unitario]]-Tabla1[[#This Row],[Costo Unitario]])*Tabla1[[#This Row],[Cantidad Ordenada]]</f>
        <v>24</v>
      </c>
      <c r="M399" s="20">
        <v>0.1</v>
      </c>
      <c r="N399" s="5">
        <f>Tabla1[[#This Row],[Total del Pedido]]*M399</f>
        <v>6.3000000000000007</v>
      </c>
      <c r="O399" s="5">
        <f>Tabla1[[#This Row],[Total del Pedido]]-(Tabla1[[#This Row],[Costo Total]]+N399)</f>
        <v>17.700000000000003</v>
      </c>
    </row>
    <row r="400" spans="1:15" x14ac:dyDescent="0.25">
      <c r="A400" s="1">
        <v>152</v>
      </c>
      <c r="B400" s="1">
        <v>5</v>
      </c>
      <c r="C400" s="1" t="s">
        <v>12</v>
      </c>
      <c r="D400" s="1" t="s">
        <v>33</v>
      </c>
      <c r="E400" s="2">
        <v>16</v>
      </c>
      <c r="F400" s="2">
        <v>28</v>
      </c>
      <c r="G400" s="1">
        <v>2</v>
      </c>
      <c r="H400" s="1">
        <v>12</v>
      </c>
      <c r="I400" s="7">
        <f>TIME(0,Tabla1[[#This Row],[Tiempo de Preparación]],0)</f>
        <v>8.3333333333333332E-3</v>
      </c>
      <c r="J400" s="16">
        <f>Tabla1[[#This Row],[Precio Unitario]]*Tabla1[[#This Row],[Cantidad Ordenada]]</f>
        <v>56</v>
      </c>
      <c r="K400" s="3">
        <f>Tabla1[[#This Row],[Costo Unitario]]*Tabla1[[#This Row],[Cantidad Ordenada]]</f>
        <v>32</v>
      </c>
      <c r="L400" s="3">
        <f>(Tabla1[[#This Row],[Precio Unitario]]-Tabla1[[#This Row],[Costo Unitario]])*Tabla1[[#This Row],[Cantidad Ordenada]]</f>
        <v>24</v>
      </c>
      <c r="M400" s="20">
        <v>0.1</v>
      </c>
      <c r="N400" s="5">
        <f>Tabla1[[#This Row],[Total del Pedido]]*M400</f>
        <v>5.6000000000000005</v>
      </c>
      <c r="O400" s="5">
        <f>Tabla1[[#This Row],[Total del Pedido]]-(Tabla1[[#This Row],[Costo Total]]+N400)</f>
        <v>18.399999999999999</v>
      </c>
    </row>
    <row r="401" spans="1:15" x14ac:dyDescent="0.25">
      <c r="A401" s="1">
        <v>153</v>
      </c>
      <c r="B401" s="1">
        <v>10</v>
      </c>
      <c r="C401" s="1" t="s">
        <v>11</v>
      </c>
      <c r="D401" s="1" t="s">
        <v>32</v>
      </c>
      <c r="E401" s="2">
        <v>20</v>
      </c>
      <c r="F401" s="2">
        <v>33</v>
      </c>
      <c r="G401" s="1">
        <v>3</v>
      </c>
      <c r="H401" s="1">
        <v>10</v>
      </c>
      <c r="I401" s="7">
        <f>TIME(0,Tabla1[[#This Row],[Tiempo de Preparación]],0)</f>
        <v>6.9444444444444441E-3</v>
      </c>
      <c r="J401" s="16">
        <f>Tabla1[[#This Row],[Precio Unitario]]*Tabla1[[#This Row],[Cantidad Ordenada]]</f>
        <v>99</v>
      </c>
      <c r="K401" s="3">
        <f>Tabla1[[#This Row],[Costo Unitario]]*Tabla1[[#This Row],[Cantidad Ordenada]]</f>
        <v>60</v>
      </c>
      <c r="L401" s="3">
        <f>(Tabla1[[#This Row],[Precio Unitario]]-Tabla1[[#This Row],[Costo Unitario]])*Tabla1[[#This Row],[Cantidad Ordenada]]</f>
        <v>39</v>
      </c>
      <c r="M401" s="20">
        <v>0.1</v>
      </c>
      <c r="N401" s="5">
        <f>Tabla1[[#This Row],[Total del Pedido]]*M401</f>
        <v>9.9</v>
      </c>
      <c r="O401" s="5">
        <f>Tabla1[[#This Row],[Total del Pedido]]-(Tabla1[[#This Row],[Costo Total]]+N401)</f>
        <v>29.099999999999994</v>
      </c>
    </row>
    <row r="402" spans="1:15" x14ac:dyDescent="0.25">
      <c r="A402" s="1">
        <v>153</v>
      </c>
      <c r="B402" s="1">
        <v>10</v>
      </c>
      <c r="C402" s="1" t="s">
        <v>4</v>
      </c>
      <c r="D402" s="1" t="s">
        <v>25</v>
      </c>
      <c r="E402" s="2">
        <v>14</v>
      </c>
      <c r="F402" s="2">
        <v>24</v>
      </c>
      <c r="G402" s="1">
        <v>1</v>
      </c>
      <c r="H402" s="1">
        <v>53</v>
      </c>
      <c r="I402" s="7">
        <f>TIME(0,Tabla1[[#This Row],[Tiempo de Preparación]],0)</f>
        <v>3.6805555555555557E-2</v>
      </c>
      <c r="J402" s="16">
        <f>Tabla1[[#This Row],[Precio Unitario]]*Tabla1[[#This Row],[Cantidad Ordenada]]</f>
        <v>24</v>
      </c>
      <c r="K402" s="3">
        <f>Tabla1[[#This Row],[Costo Unitario]]*Tabla1[[#This Row],[Cantidad Ordenada]]</f>
        <v>14</v>
      </c>
      <c r="L402" s="3">
        <f>(Tabla1[[#This Row],[Precio Unitario]]-Tabla1[[#This Row],[Costo Unitario]])*Tabla1[[#This Row],[Cantidad Ordenada]]</f>
        <v>10</v>
      </c>
      <c r="M402" s="20">
        <v>0.1</v>
      </c>
      <c r="N402" s="5">
        <f>Tabla1[[#This Row],[Total del Pedido]]*M402</f>
        <v>2.4000000000000004</v>
      </c>
      <c r="O402" s="5">
        <f>Tabla1[[#This Row],[Total del Pedido]]-(Tabla1[[#This Row],[Costo Total]]+N402)</f>
        <v>7.6000000000000014</v>
      </c>
    </row>
    <row r="403" spans="1:15" x14ac:dyDescent="0.25">
      <c r="A403" s="1">
        <v>153</v>
      </c>
      <c r="B403" s="1">
        <v>10</v>
      </c>
      <c r="C403" s="1" t="s">
        <v>8</v>
      </c>
      <c r="D403" s="1" t="s">
        <v>29</v>
      </c>
      <c r="E403" s="2">
        <v>25</v>
      </c>
      <c r="F403" s="2">
        <v>40</v>
      </c>
      <c r="G403" s="1">
        <v>2</v>
      </c>
      <c r="H403" s="1">
        <v>26</v>
      </c>
      <c r="I403" s="7">
        <f>TIME(0,Tabla1[[#This Row],[Tiempo de Preparación]],0)</f>
        <v>1.8055555555555554E-2</v>
      </c>
      <c r="J403" s="16">
        <f>Tabla1[[#This Row],[Precio Unitario]]*Tabla1[[#This Row],[Cantidad Ordenada]]</f>
        <v>80</v>
      </c>
      <c r="K403" s="3">
        <f>Tabla1[[#This Row],[Costo Unitario]]*Tabla1[[#This Row],[Cantidad Ordenada]]</f>
        <v>50</v>
      </c>
      <c r="L403" s="3">
        <f>(Tabla1[[#This Row],[Precio Unitario]]-Tabla1[[#This Row],[Costo Unitario]])*Tabla1[[#This Row],[Cantidad Ordenada]]</f>
        <v>30</v>
      </c>
      <c r="M403" s="20">
        <v>0.1</v>
      </c>
      <c r="N403" s="5">
        <f>Tabla1[[#This Row],[Total del Pedido]]*M403</f>
        <v>8</v>
      </c>
      <c r="O403" s="5">
        <f>Tabla1[[#This Row],[Total del Pedido]]-(Tabla1[[#This Row],[Costo Total]]+N403)</f>
        <v>22</v>
      </c>
    </row>
    <row r="404" spans="1:15" x14ac:dyDescent="0.25">
      <c r="A404" s="1">
        <v>154</v>
      </c>
      <c r="B404" s="1">
        <v>11</v>
      </c>
      <c r="C404" s="1" t="s">
        <v>9</v>
      </c>
      <c r="D404" s="1" t="s">
        <v>30</v>
      </c>
      <c r="E404" s="2">
        <v>22</v>
      </c>
      <c r="F404" s="2">
        <v>36</v>
      </c>
      <c r="G404" s="1">
        <v>3</v>
      </c>
      <c r="H404" s="1">
        <v>52</v>
      </c>
      <c r="I404" s="7">
        <f>TIME(0,Tabla1[[#This Row],[Tiempo de Preparación]],0)</f>
        <v>3.6111111111111108E-2</v>
      </c>
      <c r="J404" s="16">
        <f>Tabla1[[#This Row],[Precio Unitario]]*Tabla1[[#This Row],[Cantidad Ordenada]]</f>
        <v>108</v>
      </c>
      <c r="K404" s="3">
        <f>Tabla1[[#This Row],[Costo Unitario]]*Tabla1[[#This Row],[Cantidad Ordenada]]</f>
        <v>66</v>
      </c>
      <c r="L404" s="3">
        <f>(Tabla1[[#This Row],[Precio Unitario]]-Tabla1[[#This Row],[Costo Unitario]])*Tabla1[[#This Row],[Cantidad Ordenada]]</f>
        <v>42</v>
      </c>
      <c r="M404" s="20">
        <v>0.1</v>
      </c>
      <c r="N404" s="5">
        <f>Tabla1[[#This Row],[Total del Pedido]]*M404</f>
        <v>10.8</v>
      </c>
      <c r="O404" s="5">
        <f>Tabla1[[#This Row],[Total del Pedido]]-(Tabla1[[#This Row],[Costo Total]]+N404)</f>
        <v>31.200000000000003</v>
      </c>
    </row>
    <row r="405" spans="1:15" x14ac:dyDescent="0.25">
      <c r="A405" s="1">
        <v>154</v>
      </c>
      <c r="B405" s="1">
        <v>11</v>
      </c>
      <c r="C405" s="1" t="s">
        <v>21</v>
      </c>
      <c r="D405" s="1" t="s">
        <v>42</v>
      </c>
      <c r="E405" s="2">
        <v>10</v>
      </c>
      <c r="F405" s="2">
        <v>18</v>
      </c>
      <c r="G405" s="1">
        <v>2</v>
      </c>
      <c r="H405" s="1">
        <v>30</v>
      </c>
      <c r="I405" s="7">
        <f>TIME(0,Tabla1[[#This Row],[Tiempo de Preparación]],0)</f>
        <v>2.0833333333333332E-2</v>
      </c>
      <c r="J405" s="16">
        <f>Tabla1[[#This Row],[Precio Unitario]]*Tabla1[[#This Row],[Cantidad Ordenada]]</f>
        <v>36</v>
      </c>
      <c r="K405" s="3">
        <f>Tabla1[[#This Row],[Costo Unitario]]*Tabla1[[#This Row],[Cantidad Ordenada]]</f>
        <v>20</v>
      </c>
      <c r="L405" s="3">
        <f>(Tabla1[[#This Row],[Precio Unitario]]-Tabla1[[#This Row],[Costo Unitario]])*Tabla1[[#This Row],[Cantidad Ordenada]]</f>
        <v>16</v>
      </c>
      <c r="M405" s="20">
        <v>0.1</v>
      </c>
      <c r="N405" s="5">
        <f>Tabla1[[#This Row],[Total del Pedido]]*M405</f>
        <v>3.6</v>
      </c>
      <c r="O405" s="5">
        <f>Tabla1[[#This Row],[Total del Pedido]]-(Tabla1[[#This Row],[Costo Total]]+N405)</f>
        <v>12.399999999999999</v>
      </c>
    </row>
    <row r="406" spans="1:15" x14ac:dyDescent="0.25">
      <c r="A406" s="1">
        <v>155</v>
      </c>
      <c r="B406" s="1">
        <v>7</v>
      </c>
      <c r="C406" s="1" t="s">
        <v>7</v>
      </c>
      <c r="D406" s="1" t="s">
        <v>28</v>
      </c>
      <c r="E406" s="2">
        <v>16</v>
      </c>
      <c r="F406" s="2">
        <v>27</v>
      </c>
      <c r="G406" s="1">
        <v>2</v>
      </c>
      <c r="H406" s="1">
        <v>24</v>
      </c>
      <c r="I406" s="7">
        <f>TIME(0,Tabla1[[#This Row],[Tiempo de Preparación]],0)</f>
        <v>1.6666666666666666E-2</v>
      </c>
      <c r="J406" s="16">
        <f>Tabla1[[#This Row],[Precio Unitario]]*Tabla1[[#This Row],[Cantidad Ordenada]]</f>
        <v>54</v>
      </c>
      <c r="K406" s="3">
        <f>Tabla1[[#This Row],[Costo Unitario]]*Tabla1[[#This Row],[Cantidad Ordenada]]</f>
        <v>32</v>
      </c>
      <c r="L406" s="3">
        <f>(Tabla1[[#This Row],[Precio Unitario]]-Tabla1[[#This Row],[Costo Unitario]])*Tabla1[[#This Row],[Cantidad Ordenada]]</f>
        <v>22</v>
      </c>
      <c r="M406" s="20">
        <v>0.1</v>
      </c>
      <c r="N406" s="5">
        <f>Tabla1[[#This Row],[Total del Pedido]]*M406</f>
        <v>5.4</v>
      </c>
      <c r="O406" s="5">
        <f>Tabla1[[#This Row],[Total del Pedido]]-(Tabla1[[#This Row],[Costo Total]]+N406)</f>
        <v>16.600000000000001</v>
      </c>
    </row>
    <row r="407" spans="1:15" x14ac:dyDescent="0.25">
      <c r="A407" s="1">
        <v>155</v>
      </c>
      <c r="B407" s="1">
        <v>7</v>
      </c>
      <c r="C407" s="1" t="s">
        <v>6</v>
      </c>
      <c r="D407" s="1" t="s">
        <v>27</v>
      </c>
      <c r="E407" s="2">
        <v>19</v>
      </c>
      <c r="F407" s="2">
        <v>31</v>
      </c>
      <c r="G407" s="1">
        <v>2</v>
      </c>
      <c r="H407" s="1">
        <v>43</v>
      </c>
      <c r="I407" s="7">
        <f>TIME(0,Tabla1[[#This Row],[Tiempo de Preparación]],0)</f>
        <v>2.9861111111111113E-2</v>
      </c>
      <c r="J407" s="16">
        <f>Tabla1[[#This Row],[Precio Unitario]]*Tabla1[[#This Row],[Cantidad Ordenada]]</f>
        <v>62</v>
      </c>
      <c r="K407" s="3">
        <f>Tabla1[[#This Row],[Costo Unitario]]*Tabla1[[#This Row],[Cantidad Ordenada]]</f>
        <v>38</v>
      </c>
      <c r="L407" s="3">
        <f>(Tabla1[[#This Row],[Precio Unitario]]-Tabla1[[#This Row],[Costo Unitario]])*Tabla1[[#This Row],[Cantidad Ordenada]]</f>
        <v>24</v>
      </c>
      <c r="M407" s="20">
        <v>0.1</v>
      </c>
      <c r="N407" s="5">
        <f>Tabla1[[#This Row],[Total del Pedido]]*M407</f>
        <v>6.2</v>
      </c>
      <c r="O407" s="5">
        <f>Tabla1[[#This Row],[Total del Pedido]]-(Tabla1[[#This Row],[Costo Total]]+N407)</f>
        <v>17.799999999999997</v>
      </c>
    </row>
    <row r="408" spans="1:15" x14ac:dyDescent="0.25">
      <c r="A408" s="1">
        <v>155</v>
      </c>
      <c r="B408" s="1">
        <v>7</v>
      </c>
      <c r="C408" s="1" t="s">
        <v>18</v>
      </c>
      <c r="D408" s="1" t="s">
        <v>39</v>
      </c>
      <c r="E408" s="2">
        <v>12</v>
      </c>
      <c r="F408" s="2">
        <v>20</v>
      </c>
      <c r="G408" s="1">
        <v>1</v>
      </c>
      <c r="H408" s="1">
        <v>33</v>
      </c>
      <c r="I408" s="7">
        <f>TIME(0,Tabla1[[#This Row],[Tiempo de Preparación]],0)</f>
        <v>2.2916666666666665E-2</v>
      </c>
      <c r="J408" s="16">
        <f>Tabla1[[#This Row],[Precio Unitario]]*Tabla1[[#This Row],[Cantidad Ordenada]]</f>
        <v>20</v>
      </c>
      <c r="K408" s="3">
        <f>Tabla1[[#This Row],[Costo Unitario]]*Tabla1[[#This Row],[Cantidad Ordenada]]</f>
        <v>12</v>
      </c>
      <c r="L408" s="3">
        <f>(Tabla1[[#This Row],[Precio Unitario]]-Tabla1[[#This Row],[Costo Unitario]])*Tabla1[[#This Row],[Cantidad Ordenada]]</f>
        <v>8</v>
      </c>
      <c r="M408" s="20">
        <v>0.1</v>
      </c>
      <c r="N408" s="5">
        <f>Tabla1[[#This Row],[Total del Pedido]]*M408</f>
        <v>2</v>
      </c>
      <c r="O408" s="5">
        <f>Tabla1[[#This Row],[Total del Pedido]]-(Tabla1[[#This Row],[Costo Total]]+N408)</f>
        <v>6</v>
      </c>
    </row>
    <row r="409" spans="1:15" x14ac:dyDescent="0.25">
      <c r="A409" s="1">
        <v>156</v>
      </c>
      <c r="B409" s="1">
        <v>6</v>
      </c>
      <c r="C409" s="1" t="s">
        <v>12</v>
      </c>
      <c r="D409" s="1" t="s">
        <v>33</v>
      </c>
      <c r="E409" s="2">
        <v>16</v>
      </c>
      <c r="F409" s="2">
        <v>28</v>
      </c>
      <c r="G409" s="1">
        <v>2</v>
      </c>
      <c r="H409" s="1">
        <v>6</v>
      </c>
      <c r="I409" s="7">
        <f>TIME(0,Tabla1[[#This Row],[Tiempo de Preparación]],0)</f>
        <v>4.1666666666666666E-3</v>
      </c>
      <c r="J409" s="16">
        <f>Tabla1[[#This Row],[Precio Unitario]]*Tabla1[[#This Row],[Cantidad Ordenada]]</f>
        <v>56</v>
      </c>
      <c r="K409" s="3">
        <f>Tabla1[[#This Row],[Costo Unitario]]*Tabla1[[#This Row],[Cantidad Ordenada]]</f>
        <v>32</v>
      </c>
      <c r="L409" s="3">
        <f>(Tabla1[[#This Row],[Precio Unitario]]-Tabla1[[#This Row],[Costo Unitario]])*Tabla1[[#This Row],[Cantidad Ordenada]]</f>
        <v>24</v>
      </c>
      <c r="M409" s="20">
        <v>0.1</v>
      </c>
      <c r="N409" s="5">
        <f>Tabla1[[#This Row],[Total del Pedido]]*M409</f>
        <v>5.6000000000000005</v>
      </c>
      <c r="O409" s="5">
        <f>Tabla1[[#This Row],[Total del Pedido]]-(Tabla1[[#This Row],[Costo Total]]+N409)</f>
        <v>18.399999999999999</v>
      </c>
    </row>
    <row r="410" spans="1:15" x14ac:dyDescent="0.25">
      <c r="A410" s="1">
        <v>157</v>
      </c>
      <c r="B410" s="1">
        <v>13</v>
      </c>
      <c r="C410" s="1" t="s">
        <v>23</v>
      </c>
      <c r="D410" s="1" t="s">
        <v>44</v>
      </c>
      <c r="E410" s="2">
        <v>15</v>
      </c>
      <c r="F410" s="2">
        <v>25</v>
      </c>
      <c r="G410" s="1">
        <v>3</v>
      </c>
      <c r="H410" s="1">
        <v>48</v>
      </c>
      <c r="I410" s="7">
        <f>TIME(0,Tabla1[[#This Row],[Tiempo de Preparación]],0)</f>
        <v>3.3333333333333333E-2</v>
      </c>
      <c r="J410" s="16">
        <f>Tabla1[[#This Row],[Precio Unitario]]*Tabla1[[#This Row],[Cantidad Ordenada]]</f>
        <v>75</v>
      </c>
      <c r="K410" s="3">
        <f>Tabla1[[#This Row],[Costo Unitario]]*Tabla1[[#This Row],[Cantidad Ordenada]]</f>
        <v>45</v>
      </c>
      <c r="L410" s="3">
        <f>(Tabla1[[#This Row],[Precio Unitario]]-Tabla1[[#This Row],[Costo Unitario]])*Tabla1[[#This Row],[Cantidad Ordenada]]</f>
        <v>30</v>
      </c>
      <c r="M410" s="20">
        <v>0.1</v>
      </c>
      <c r="N410" s="5">
        <f>Tabla1[[#This Row],[Total del Pedido]]*M410</f>
        <v>7.5</v>
      </c>
      <c r="O410" s="5">
        <f>Tabla1[[#This Row],[Total del Pedido]]-(Tabla1[[#This Row],[Costo Total]]+N410)</f>
        <v>22.5</v>
      </c>
    </row>
    <row r="411" spans="1:15" x14ac:dyDescent="0.25">
      <c r="A411" s="1">
        <v>157</v>
      </c>
      <c r="B411" s="1">
        <v>13</v>
      </c>
      <c r="C411" s="1" t="s">
        <v>12</v>
      </c>
      <c r="D411" s="1" t="s">
        <v>33</v>
      </c>
      <c r="E411" s="2">
        <v>16</v>
      </c>
      <c r="F411" s="2">
        <v>28</v>
      </c>
      <c r="G411" s="1">
        <v>1</v>
      </c>
      <c r="H411" s="1">
        <v>54</v>
      </c>
      <c r="I411" s="7">
        <f>TIME(0,Tabla1[[#This Row],[Tiempo de Preparación]],0)</f>
        <v>3.7499999999999999E-2</v>
      </c>
      <c r="J411" s="16">
        <f>Tabla1[[#This Row],[Precio Unitario]]*Tabla1[[#This Row],[Cantidad Ordenada]]</f>
        <v>28</v>
      </c>
      <c r="K411" s="3">
        <f>Tabla1[[#This Row],[Costo Unitario]]*Tabla1[[#This Row],[Cantidad Ordenada]]</f>
        <v>16</v>
      </c>
      <c r="L411" s="3">
        <f>(Tabla1[[#This Row],[Precio Unitario]]-Tabla1[[#This Row],[Costo Unitario]])*Tabla1[[#This Row],[Cantidad Ordenada]]</f>
        <v>12</v>
      </c>
      <c r="M411" s="20">
        <v>0.1</v>
      </c>
      <c r="N411" s="5">
        <f>Tabla1[[#This Row],[Total del Pedido]]*M411</f>
        <v>2.8000000000000003</v>
      </c>
      <c r="O411" s="5">
        <f>Tabla1[[#This Row],[Total del Pedido]]-(Tabla1[[#This Row],[Costo Total]]+N411)</f>
        <v>9.1999999999999993</v>
      </c>
    </row>
    <row r="412" spans="1:15" x14ac:dyDescent="0.25">
      <c r="A412" s="1">
        <v>157</v>
      </c>
      <c r="B412" s="1">
        <v>13</v>
      </c>
      <c r="C412" s="1" t="s">
        <v>5</v>
      </c>
      <c r="D412" s="1" t="s">
        <v>26</v>
      </c>
      <c r="E412" s="2">
        <v>18</v>
      </c>
      <c r="F412" s="2">
        <v>30</v>
      </c>
      <c r="G412" s="1">
        <v>2</v>
      </c>
      <c r="H412" s="1">
        <v>27</v>
      </c>
      <c r="I412" s="7">
        <f>TIME(0,Tabla1[[#This Row],[Tiempo de Preparación]],0)</f>
        <v>1.8749999999999999E-2</v>
      </c>
      <c r="J412" s="16">
        <f>Tabla1[[#This Row],[Precio Unitario]]*Tabla1[[#This Row],[Cantidad Ordenada]]</f>
        <v>60</v>
      </c>
      <c r="K412" s="3">
        <f>Tabla1[[#This Row],[Costo Unitario]]*Tabla1[[#This Row],[Cantidad Ordenada]]</f>
        <v>36</v>
      </c>
      <c r="L412" s="3">
        <f>(Tabla1[[#This Row],[Precio Unitario]]-Tabla1[[#This Row],[Costo Unitario]])*Tabla1[[#This Row],[Cantidad Ordenada]]</f>
        <v>24</v>
      </c>
      <c r="M412" s="20">
        <v>0.1</v>
      </c>
      <c r="N412" s="5">
        <f>Tabla1[[#This Row],[Total del Pedido]]*M412</f>
        <v>6</v>
      </c>
      <c r="O412" s="5">
        <f>Tabla1[[#This Row],[Total del Pedido]]-(Tabla1[[#This Row],[Costo Total]]+N412)</f>
        <v>18</v>
      </c>
    </row>
    <row r="413" spans="1:15" x14ac:dyDescent="0.25">
      <c r="A413" s="1">
        <v>157</v>
      </c>
      <c r="B413" s="1">
        <v>13</v>
      </c>
      <c r="C413" s="1" t="s">
        <v>9</v>
      </c>
      <c r="D413" s="1" t="s">
        <v>30</v>
      </c>
      <c r="E413" s="2">
        <v>22</v>
      </c>
      <c r="F413" s="2">
        <v>36</v>
      </c>
      <c r="G413" s="1">
        <v>3</v>
      </c>
      <c r="H413" s="1">
        <v>21</v>
      </c>
      <c r="I413" s="7">
        <f>TIME(0,Tabla1[[#This Row],[Tiempo de Preparación]],0)</f>
        <v>1.4583333333333334E-2</v>
      </c>
      <c r="J413" s="16">
        <f>Tabla1[[#This Row],[Precio Unitario]]*Tabla1[[#This Row],[Cantidad Ordenada]]</f>
        <v>108</v>
      </c>
      <c r="K413" s="3">
        <f>Tabla1[[#This Row],[Costo Unitario]]*Tabla1[[#This Row],[Cantidad Ordenada]]</f>
        <v>66</v>
      </c>
      <c r="L413" s="3">
        <f>(Tabla1[[#This Row],[Precio Unitario]]-Tabla1[[#This Row],[Costo Unitario]])*Tabla1[[#This Row],[Cantidad Ordenada]]</f>
        <v>42</v>
      </c>
      <c r="M413" s="20">
        <v>0.1</v>
      </c>
      <c r="N413" s="5">
        <f>Tabla1[[#This Row],[Total del Pedido]]*M413</f>
        <v>10.8</v>
      </c>
      <c r="O413" s="5">
        <f>Tabla1[[#This Row],[Total del Pedido]]-(Tabla1[[#This Row],[Costo Total]]+N413)</f>
        <v>31.200000000000003</v>
      </c>
    </row>
    <row r="414" spans="1:15" x14ac:dyDescent="0.25">
      <c r="A414" s="1">
        <v>158</v>
      </c>
      <c r="B414" s="1">
        <v>5</v>
      </c>
      <c r="C414" s="1" t="s">
        <v>13</v>
      </c>
      <c r="D414" s="1" t="s">
        <v>34</v>
      </c>
      <c r="E414" s="2">
        <v>11</v>
      </c>
      <c r="F414" s="2">
        <v>19</v>
      </c>
      <c r="G414" s="1">
        <v>1</v>
      </c>
      <c r="H414" s="1">
        <v>57</v>
      </c>
      <c r="I414" s="7">
        <f>TIME(0,Tabla1[[#This Row],[Tiempo de Preparación]],0)</f>
        <v>3.9583333333333331E-2</v>
      </c>
      <c r="J414" s="16">
        <f>Tabla1[[#This Row],[Precio Unitario]]*Tabla1[[#This Row],[Cantidad Ordenada]]</f>
        <v>19</v>
      </c>
      <c r="K414" s="3">
        <f>Tabla1[[#This Row],[Costo Unitario]]*Tabla1[[#This Row],[Cantidad Ordenada]]</f>
        <v>11</v>
      </c>
      <c r="L414" s="3">
        <f>(Tabla1[[#This Row],[Precio Unitario]]-Tabla1[[#This Row],[Costo Unitario]])*Tabla1[[#This Row],[Cantidad Ordenada]]</f>
        <v>8</v>
      </c>
      <c r="M414" s="20">
        <v>0.1</v>
      </c>
      <c r="N414" s="5">
        <f>Tabla1[[#This Row],[Total del Pedido]]*M414</f>
        <v>1.9000000000000001</v>
      </c>
      <c r="O414" s="5">
        <f>Tabla1[[#This Row],[Total del Pedido]]-(Tabla1[[#This Row],[Costo Total]]+N414)</f>
        <v>6.1</v>
      </c>
    </row>
    <row r="415" spans="1:15" x14ac:dyDescent="0.25">
      <c r="A415" s="1">
        <v>158</v>
      </c>
      <c r="B415" s="1">
        <v>5</v>
      </c>
      <c r="C415" s="1" t="s">
        <v>22</v>
      </c>
      <c r="D415" s="1" t="s">
        <v>43</v>
      </c>
      <c r="E415" s="2">
        <v>15</v>
      </c>
      <c r="F415" s="2">
        <v>26</v>
      </c>
      <c r="G415" s="1">
        <v>3</v>
      </c>
      <c r="H415" s="1">
        <v>55</v>
      </c>
      <c r="I415" s="7">
        <f>TIME(0,Tabla1[[#This Row],[Tiempo de Preparación]],0)</f>
        <v>3.8194444444444448E-2</v>
      </c>
      <c r="J415" s="16">
        <f>Tabla1[[#This Row],[Precio Unitario]]*Tabla1[[#This Row],[Cantidad Ordenada]]</f>
        <v>78</v>
      </c>
      <c r="K415" s="3">
        <f>Tabla1[[#This Row],[Costo Unitario]]*Tabla1[[#This Row],[Cantidad Ordenada]]</f>
        <v>45</v>
      </c>
      <c r="L415" s="3">
        <f>(Tabla1[[#This Row],[Precio Unitario]]-Tabla1[[#This Row],[Costo Unitario]])*Tabla1[[#This Row],[Cantidad Ordenada]]</f>
        <v>33</v>
      </c>
      <c r="M415" s="20">
        <v>0.1</v>
      </c>
      <c r="N415" s="5">
        <f>Tabla1[[#This Row],[Total del Pedido]]*M415</f>
        <v>7.8000000000000007</v>
      </c>
      <c r="O415" s="5">
        <f>Tabla1[[#This Row],[Total del Pedido]]-(Tabla1[[#This Row],[Costo Total]]+N415)</f>
        <v>25.200000000000003</v>
      </c>
    </row>
    <row r="416" spans="1:15" x14ac:dyDescent="0.25">
      <c r="A416" s="1">
        <v>158</v>
      </c>
      <c r="B416" s="1">
        <v>5</v>
      </c>
      <c r="C416" s="1" t="s">
        <v>9</v>
      </c>
      <c r="D416" s="1" t="s">
        <v>30</v>
      </c>
      <c r="E416" s="2">
        <v>22</v>
      </c>
      <c r="F416" s="2">
        <v>36</v>
      </c>
      <c r="G416" s="1">
        <v>3</v>
      </c>
      <c r="H416" s="1">
        <v>7</v>
      </c>
      <c r="I416" s="7">
        <f>TIME(0,Tabla1[[#This Row],[Tiempo de Preparación]],0)</f>
        <v>4.8611111111111112E-3</v>
      </c>
      <c r="J416" s="16">
        <f>Tabla1[[#This Row],[Precio Unitario]]*Tabla1[[#This Row],[Cantidad Ordenada]]</f>
        <v>108</v>
      </c>
      <c r="K416" s="3">
        <f>Tabla1[[#This Row],[Costo Unitario]]*Tabla1[[#This Row],[Cantidad Ordenada]]</f>
        <v>66</v>
      </c>
      <c r="L416" s="3">
        <f>(Tabla1[[#This Row],[Precio Unitario]]-Tabla1[[#This Row],[Costo Unitario]])*Tabla1[[#This Row],[Cantidad Ordenada]]</f>
        <v>42</v>
      </c>
      <c r="M416" s="20">
        <v>0.1</v>
      </c>
      <c r="N416" s="5">
        <f>Tabla1[[#This Row],[Total del Pedido]]*M416</f>
        <v>10.8</v>
      </c>
      <c r="O416" s="5">
        <f>Tabla1[[#This Row],[Total del Pedido]]-(Tabla1[[#This Row],[Costo Total]]+N416)</f>
        <v>31.200000000000003</v>
      </c>
    </row>
    <row r="417" spans="1:15" x14ac:dyDescent="0.25">
      <c r="A417" s="1">
        <v>158</v>
      </c>
      <c r="B417" s="1">
        <v>5</v>
      </c>
      <c r="C417" s="1" t="s">
        <v>14</v>
      </c>
      <c r="D417" s="1" t="s">
        <v>35</v>
      </c>
      <c r="E417" s="2">
        <v>21</v>
      </c>
      <c r="F417" s="2">
        <v>35</v>
      </c>
      <c r="G417" s="1">
        <v>3</v>
      </c>
      <c r="H417" s="1">
        <v>16</v>
      </c>
      <c r="I417" s="7">
        <f>TIME(0,Tabla1[[#This Row],[Tiempo de Preparación]],0)</f>
        <v>1.1111111111111112E-2</v>
      </c>
      <c r="J417" s="16">
        <f>Tabla1[[#This Row],[Precio Unitario]]*Tabla1[[#This Row],[Cantidad Ordenada]]</f>
        <v>105</v>
      </c>
      <c r="K417" s="3">
        <f>Tabla1[[#This Row],[Costo Unitario]]*Tabla1[[#This Row],[Cantidad Ordenada]]</f>
        <v>63</v>
      </c>
      <c r="L417" s="3">
        <f>(Tabla1[[#This Row],[Precio Unitario]]-Tabla1[[#This Row],[Costo Unitario]])*Tabla1[[#This Row],[Cantidad Ordenada]]</f>
        <v>42</v>
      </c>
      <c r="M417" s="20">
        <v>0.1</v>
      </c>
      <c r="N417" s="5">
        <f>Tabla1[[#This Row],[Total del Pedido]]*M417</f>
        <v>10.5</v>
      </c>
      <c r="O417" s="5">
        <f>Tabla1[[#This Row],[Total del Pedido]]-(Tabla1[[#This Row],[Costo Total]]+N417)</f>
        <v>31.5</v>
      </c>
    </row>
    <row r="418" spans="1:15" x14ac:dyDescent="0.25">
      <c r="A418" s="1">
        <v>159</v>
      </c>
      <c r="B418" s="1">
        <v>16</v>
      </c>
      <c r="C418" s="1" t="s">
        <v>10</v>
      </c>
      <c r="D418" s="1" t="s">
        <v>31</v>
      </c>
      <c r="E418" s="2">
        <v>17</v>
      </c>
      <c r="F418" s="2">
        <v>29</v>
      </c>
      <c r="G418" s="1">
        <v>3</v>
      </c>
      <c r="H418" s="1">
        <v>23</v>
      </c>
      <c r="I418" s="7">
        <f>TIME(0,Tabla1[[#This Row],[Tiempo de Preparación]],0)</f>
        <v>1.5972222222222221E-2</v>
      </c>
      <c r="J418" s="16">
        <f>Tabla1[[#This Row],[Precio Unitario]]*Tabla1[[#This Row],[Cantidad Ordenada]]</f>
        <v>87</v>
      </c>
      <c r="K418" s="3">
        <f>Tabla1[[#This Row],[Costo Unitario]]*Tabla1[[#This Row],[Cantidad Ordenada]]</f>
        <v>51</v>
      </c>
      <c r="L418" s="3">
        <f>(Tabla1[[#This Row],[Precio Unitario]]-Tabla1[[#This Row],[Costo Unitario]])*Tabla1[[#This Row],[Cantidad Ordenada]]</f>
        <v>36</v>
      </c>
      <c r="M418" s="20">
        <v>0.1</v>
      </c>
      <c r="N418" s="5">
        <f>Tabla1[[#This Row],[Total del Pedido]]*M418</f>
        <v>8.7000000000000011</v>
      </c>
      <c r="O418" s="5">
        <f>Tabla1[[#This Row],[Total del Pedido]]-(Tabla1[[#This Row],[Costo Total]]+N418)</f>
        <v>27.299999999999997</v>
      </c>
    </row>
    <row r="419" spans="1:15" x14ac:dyDescent="0.25">
      <c r="A419" s="1">
        <v>159</v>
      </c>
      <c r="B419" s="1">
        <v>16</v>
      </c>
      <c r="C419" s="1" t="s">
        <v>6</v>
      </c>
      <c r="D419" s="1" t="s">
        <v>27</v>
      </c>
      <c r="E419" s="2">
        <v>19</v>
      </c>
      <c r="F419" s="2">
        <v>31</v>
      </c>
      <c r="G419" s="1">
        <v>1</v>
      </c>
      <c r="H419" s="1">
        <v>5</v>
      </c>
      <c r="I419" s="7">
        <f>TIME(0,Tabla1[[#This Row],[Tiempo de Preparación]],0)</f>
        <v>3.472222222222222E-3</v>
      </c>
      <c r="J419" s="16">
        <f>Tabla1[[#This Row],[Precio Unitario]]*Tabla1[[#This Row],[Cantidad Ordenada]]</f>
        <v>31</v>
      </c>
      <c r="K419" s="3">
        <f>Tabla1[[#This Row],[Costo Unitario]]*Tabla1[[#This Row],[Cantidad Ordenada]]</f>
        <v>19</v>
      </c>
      <c r="L419" s="3">
        <f>(Tabla1[[#This Row],[Precio Unitario]]-Tabla1[[#This Row],[Costo Unitario]])*Tabla1[[#This Row],[Cantidad Ordenada]]</f>
        <v>12</v>
      </c>
      <c r="M419" s="20">
        <v>0.1</v>
      </c>
      <c r="N419" s="5">
        <f>Tabla1[[#This Row],[Total del Pedido]]*M419</f>
        <v>3.1</v>
      </c>
      <c r="O419" s="5">
        <f>Tabla1[[#This Row],[Total del Pedido]]-(Tabla1[[#This Row],[Costo Total]]+N419)</f>
        <v>8.8999999999999986</v>
      </c>
    </row>
    <row r="420" spans="1:15" x14ac:dyDescent="0.25">
      <c r="A420" s="1">
        <v>159</v>
      </c>
      <c r="B420" s="1">
        <v>16</v>
      </c>
      <c r="C420" s="1" t="s">
        <v>21</v>
      </c>
      <c r="D420" s="1" t="s">
        <v>42</v>
      </c>
      <c r="E420" s="2">
        <v>10</v>
      </c>
      <c r="F420" s="2">
        <v>18</v>
      </c>
      <c r="G420" s="1">
        <v>2</v>
      </c>
      <c r="H420" s="1">
        <v>6</v>
      </c>
      <c r="I420" s="7">
        <f>TIME(0,Tabla1[[#This Row],[Tiempo de Preparación]],0)</f>
        <v>4.1666666666666666E-3</v>
      </c>
      <c r="J420" s="16">
        <f>Tabla1[[#This Row],[Precio Unitario]]*Tabla1[[#This Row],[Cantidad Ordenada]]</f>
        <v>36</v>
      </c>
      <c r="K420" s="3">
        <f>Tabla1[[#This Row],[Costo Unitario]]*Tabla1[[#This Row],[Cantidad Ordenada]]</f>
        <v>20</v>
      </c>
      <c r="L420" s="3">
        <f>(Tabla1[[#This Row],[Precio Unitario]]-Tabla1[[#This Row],[Costo Unitario]])*Tabla1[[#This Row],[Cantidad Ordenada]]</f>
        <v>16</v>
      </c>
      <c r="M420" s="20">
        <v>0.1</v>
      </c>
      <c r="N420" s="5">
        <f>Tabla1[[#This Row],[Total del Pedido]]*M420</f>
        <v>3.6</v>
      </c>
      <c r="O420" s="5">
        <f>Tabla1[[#This Row],[Total del Pedido]]-(Tabla1[[#This Row],[Costo Total]]+N420)</f>
        <v>12.399999999999999</v>
      </c>
    </row>
    <row r="421" spans="1:15" x14ac:dyDescent="0.25">
      <c r="A421" s="1">
        <v>159</v>
      </c>
      <c r="B421" s="1">
        <v>16</v>
      </c>
      <c r="C421" s="1" t="s">
        <v>11</v>
      </c>
      <c r="D421" s="1" t="s">
        <v>32</v>
      </c>
      <c r="E421" s="2">
        <v>20</v>
      </c>
      <c r="F421" s="2">
        <v>33</v>
      </c>
      <c r="G421" s="1">
        <v>3</v>
      </c>
      <c r="H421" s="1">
        <v>40</v>
      </c>
      <c r="I421" s="7">
        <f>TIME(0,Tabla1[[#This Row],[Tiempo de Preparación]],0)</f>
        <v>2.7777777777777776E-2</v>
      </c>
      <c r="J421" s="16">
        <f>Tabla1[[#This Row],[Precio Unitario]]*Tabla1[[#This Row],[Cantidad Ordenada]]</f>
        <v>99</v>
      </c>
      <c r="K421" s="3">
        <f>Tabla1[[#This Row],[Costo Unitario]]*Tabla1[[#This Row],[Cantidad Ordenada]]</f>
        <v>60</v>
      </c>
      <c r="L421" s="3">
        <f>(Tabla1[[#This Row],[Precio Unitario]]-Tabla1[[#This Row],[Costo Unitario]])*Tabla1[[#This Row],[Cantidad Ordenada]]</f>
        <v>39</v>
      </c>
      <c r="M421" s="20">
        <v>0.1</v>
      </c>
      <c r="N421" s="5">
        <f>Tabla1[[#This Row],[Total del Pedido]]*M421</f>
        <v>9.9</v>
      </c>
      <c r="O421" s="5">
        <f>Tabla1[[#This Row],[Total del Pedido]]-(Tabla1[[#This Row],[Costo Total]]+N421)</f>
        <v>29.099999999999994</v>
      </c>
    </row>
    <row r="422" spans="1:15" x14ac:dyDescent="0.25">
      <c r="A422" s="1">
        <v>160</v>
      </c>
      <c r="B422" s="1">
        <v>19</v>
      </c>
      <c r="C422" s="1" t="s">
        <v>9</v>
      </c>
      <c r="D422" s="1" t="s">
        <v>30</v>
      </c>
      <c r="E422" s="2">
        <v>22</v>
      </c>
      <c r="F422" s="2">
        <v>36</v>
      </c>
      <c r="G422" s="1">
        <v>3</v>
      </c>
      <c r="H422" s="1">
        <v>20</v>
      </c>
      <c r="I422" s="7">
        <f>TIME(0,Tabla1[[#This Row],[Tiempo de Preparación]],0)</f>
        <v>1.3888888888888888E-2</v>
      </c>
      <c r="J422" s="16">
        <f>Tabla1[[#This Row],[Precio Unitario]]*Tabla1[[#This Row],[Cantidad Ordenada]]</f>
        <v>108</v>
      </c>
      <c r="K422" s="3">
        <f>Tabla1[[#This Row],[Costo Unitario]]*Tabla1[[#This Row],[Cantidad Ordenada]]</f>
        <v>66</v>
      </c>
      <c r="L422" s="3">
        <f>(Tabla1[[#This Row],[Precio Unitario]]-Tabla1[[#This Row],[Costo Unitario]])*Tabla1[[#This Row],[Cantidad Ordenada]]</f>
        <v>42</v>
      </c>
      <c r="M422" s="20">
        <v>0.1</v>
      </c>
      <c r="N422" s="5">
        <f>Tabla1[[#This Row],[Total del Pedido]]*M422</f>
        <v>10.8</v>
      </c>
      <c r="O422" s="5">
        <f>Tabla1[[#This Row],[Total del Pedido]]-(Tabla1[[#This Row],[Costo Total]]+N422)</f>
        <v>31.200000000000003</v>
      </c>
    </row>
    <row r="423" spans="1:15" x14ac:dyDescent="0.25">
      <c r="A423" s="1">
        <v>160</v>
      </c>
      <c r="B423" s="1">
        <v>19</v>
      </c>
      <c r="C423" s="1" t="s">
        <v>4</v>
      </c>
      <c r="D423" s="1" t="s">
        <v>25</v>
      </c>
      <c r="E423" s="2">
        <v>14</v>
      </c>
      <c r="F423" s="2">
        <v>24</v>
      </c>
      <c r="G423" s="1">
        <v>2</v>
      </c>
      <c r="H423" s="1">
        <v>47</v>
      </c>
      <c r="I423" s="7">
        <f>TIME(0,Tabla1[[#This Row],[Tiempo de Preparación]],0)</f>
        <v>3.2638888888888891E-2</v>
      </c>
      <c r="J423" s="16">
        <f>Tabla1[[#This Row],[Precio Unitario]]*Tabla1[[#This Row],[Cantidad Ordenada]]</f>
        <v>48</v>
      </c>
      <c r="K423" s="3">
        <f>Tabla1[[#This Row],[Costo Unitario]]*Tabla1[[#This Row],[Cantidad Ordenada]]</f>
        <v>28</v>
      </c>
      <c r="L423" s="3">
        <f>(Tabla1[[#This Row],[Precio Unitario]]-Tabla1[[#This Row],[Costo Unitario]])*Tabla1[[#This Row],[Cantidad Ordenada]]</f>
        <v>20</v>
      </c>
      <c r="M423" s="20">
        <v>0.1</v>
      </c>
      <c r="N423" s="5">
        <f>Tabla1[[#This Row],[Total del Pedido]]*M423</f>
        <v>4.8000000000000007</v>
      </c>
      <c r="O423" s="5">
        <f>Tabla1[[#This Row],[Total del Pedido]]-(Tabla1[[#This Row],[Costo Total]]+N423)</f>
        <v>15.200000000000003</v>
      </c>
    </row>
    <row r="424" spans="1:15" x14ac:dyDescent="0.25">
      <c r="A424" s="1">
        <v>161</v>
      </c>
      <c r="B424" s="1">
        <v>13</v>
      </c>
      <c r="C424" s="1" t="s">
        <v>12</v>
      </c>
      <c r="D424" s="1" t="s">
        <v>33</v>
      </c>
      <c r="E424" s="2">
        <v>16</v>
      </c>
      <c r="F424" s="2">
        <v>28</v>
      </c>
      <c r="G424" s="1">
        <v>3</v>
      </c>
      <c r="H424" s="1">
        <v>57</v>
      </c>
      <c r="I424" s="7">
        <f>TIME(0,Tabla1[[#This Row],[Tiempo de Preparación]],0)</f>
        <v>3.9583333333333331E-2</v>
      </c>
      <c r="J424" s="16">
        <f>Tabla1[[#This Row],[Precio Unitario]]*Tabla1[[#This Row],[Cantidad Ordenada]]</f>
        <v>84</v>
      </c>
      <c r="K424" s="3">
        <f>Tabla1[[#This Row],[Costo Unitario]]*Tabla1[[#This Row],[Cantidad Ordenada]]</f>
        <v>48</v>
      </c>
      <c r="L424" s="3">
        <f>(Tabla1[[#This Row],[Precio Unitario]]-Tabla1[[#This Row],[Costo Unitario]])*Tabla1[[#This Row],[Cantidad Ordenada]]</f>
        <v>36</v>
      </c>
      <c r="M424" s="20">
        <v>0.1</v>
      </c>
      <c r="N424" s="5">
        <f>Tabla1[[#This Row],[Total del Pedido]]*M424</f>
        <v>8.4</v>
      </c>
      <c r="O424" s="5">
        <f>Tabla1[[#This Row],[Total del Pedido]]-(Tabla1[[#This Row],[Costo Total]]+N424)</f>
        <v>27.6</v>
      </c>
    </row>
    <row r="425" spans="1:15" x14ac:dyDescent="0.25">
      <c r="A425" s="1">
        <v>162</v>
      </c>
      <c r="B425" s="1">
        <v>14</v>
      </c>
      <c r="C425" s="1" t="s">
        <v>4</v>
      </c>
      <c r="D425" s="1" t="s">
        <v>25</v>
      </c>
      <c r="E425" s="2">
        <v>14</v>
      </c>
      <c r="F425" s="2">
        <v>24</v>
      </c>
      <c r="G425" s="1">
        <v>3</v>
      </c>
      <c r="H425" s="1">
        <v>25</v>
      </c>
      <c r="I425" s="7">
        <f>TIME(0,Tabla1[[#This Row],[Tiempo de Preparación]],0)</f>
        <v>1.7361111111111112E-2</v>
      </c>
      <c r="J425" s="16">
        <f>Tabla1[[#This Row],[Precio Unitario]]*Tabla1[[#This Row],[Cantidad Ordenada]]</f>
        <v>72</v>
      </c>
      <c r="K425" s="3">
        <f>Tabla1[[#This Row],[Costo Unitario]]*Tabla1[[#This Row],[Cantidad Ordenada]]</f>
        <v>42</v>
      </c>
      <c r="L425" s="3">
        <f>(Tabla1[[#This Row],[Precio Unitario]]-Tabla1[[#This Row],[Costo Unitario]])*Tabla1[[#This Row],[Cantidad Ordenada]]</f>
        <v>30</v>
      </c>
      <c r="M425" s="20">
        <v>0.1</v>
      </c>
      <c r="N425" s="5">
        <f>Tabla1[[#This Row],[Total del Pedido]]*M425</f>
        <v>7.2</v>
      </c>
      <c r="O425" s="5">
        <f>Tabla1[[#This Row],[Total del Pedido]]-(Tabla1[[#This Row],[Costo Total]]+N425)</f>
        <v>22.799999999999997</v>
      </c>
    </row>
    <row r="426" spans="1:15" x14ac:dyDescent="0.25">
      <c r="A426" s="1">
        <v>163</v>
      </c>
      <c r="B426" s="1">
        <v>6</v>
      </c>
      <c r="C426" s="1" t="s">
        <v>6</v>
      </c>
      <c r="D426" s="1" t="s">
        <v>27</v>
      </c>
      <c r="E426" s="2">
        <v>19</v>
      </c>
      <c r="F426" s="2">
        <v>31</v>
      </c>
      <c r="G426" s="1">
        <v>3</v>
      </c>
      <c r="H426" s="1">
        <v>8</v>
      </c>
      <c r="I426" s="7">
        <f>TIME(0,Tabla1[[#This Row],[Tiempo de Preparación]],0)</f>
        <v>5.5555555555555558E-3</v>
      </c>
      <c r="J426" s="16">
        <f>Tabla1[[#This Row],[Precio Unitario]]*Tabla1[[#This Row],[Cantidad Ordenada]]</f>
        <v>93</v>
      </c>
      <c r="K426" s="3">
        <f>Tabla1[[#This Row],[Costo Unitario]]*Tabla1[[#This Row],[Cantidad Ordenada]]</f>
        <v>57</v>
      </c>
      <c r="L426" s="3">
        <f>(Tabla1[[#This Row],[Precio Unitario]]-Tabla1[[#This Row],[Costo Unitario]])*Tabla1[[#This Row],[Cantidad Ordenada]]</f>
        <v>36</v>
      </c>
      <c r="M426" s="20">
        <v>0.1</v>
      </c>
      <c r="N426" s="5">
        <f>Tabla1[[#This Row],[Total del Pedido]]*M426</f>
        <v>9.3000000000000007</v>
      </c>
      <c r="O426" s="5">
        <f>Tabla1[[#This Row],[Total del Pedido]]-(Tabla1[[#This Row],[Costo Total]]+N426)</f>
        <v>26.700000000000003</v>
      </c>
    </row>
    <row r="427" spans="1:15" x14ac:dyDescent="0.25">
      <c r="A427" s="1">
        <v>163</v>
      </c>
      <c r="B427" s="1">
        <v>6</v>
      </c>
      <c r="C427" s="1" t="s">
        <v>5</v>
      </c>
      <c r="D427" s="1" t="s">
        <v>26</v>
      </c>
      <c r="E427" s="2">
        <v>18</v>
      </c>
      <c r="F427" s="2">
        <v>30</v>
      </c>
      <c r="G427" s="1">
        <v>3</v>
      </c>
      <c r="H427" s="1">
        <v>16</v>
      </c>
      <c r="I427" s="7">
        <f>TIME(0,Tabla1[[#This Row],[Tiempo de Preparación]],0)</f>
        <v>1.1111111111111112E-2</v>
      </c>
      <c r="J427" s="16">
        <f>Tabla1[[#This Row],[Precio Unitario]]*Tabla1[[#This Row],[Cantidad Ordenada]]</f>
        <v>90</v>
      </c>
      <c r="K427" s="3">
        <f>Tabla1[[#This Row],[Costo Unitario]]*Tabla1[[#This Row],[Cantidad Ordenada]]</f>
        <v>54</v>
      </c>
      <c r="L427" s="3">
        <f>(Tabla1[[#This Row],[Precio Unitario]]-Tabla1[[#This Row],[Costo Unitario]])*Tabla1[[#This Row],[Cantidad Ordenada]]</f>
        <v>36</v>
      </c>
      <c r="M427" s="20">
        <v>0.1</v>
      </c>
      <c r="N427" s="5">
        <f>Tabla1[[#This Row],[Total del Pedido]]*M427</f>
        <v>9</v>
      </c>
      <c r="O427" s="5">
        <f>Tabla1[[#This Row],[Total del Pedido]]-(Tabla1[[#This Row],[Costo Total]]+N427)</f>
        <v>27</v>
      </c>
    </row>
    <row r="428" spans="1:15" x14ac:dyDescent="0.25">
      <c r="A428" s="1">
        <v>163</v>
      </c>
      <c r="B428" s="1">
        <v>6</v>
      </c>
      <c r="C428" s="1" t="s">
        <v>11</v>
      </c>
      <c r="D428" s="1" t="s">
        <v>32</v>
      </c>
      <c r="E428" s="2">
        <v>20</v>
      </c>
      <c r="F428" s="2">
        <v>33</v>
      </c>
      <c r="G428" s="1">
        <v>2</v>
      </c>
      <c r="H428" s="1">
        <v>40</v>
      </c>
      <c r="I428" s="7">
        <f>TIME(0,Tabla1[[#This Row],[Tiempo de Preparación]],0)</f>
        <v>2.7777777777777776E-2</v>
      </c>
      <c r="J428" s="16">
        <f>Tabla1[[#This Row],[Precio Unitario]]*Tabla1[[#This Row],[Cantidad Ordenada]]</f>
        <v>66</v>
      </c>
      <c r="K428" s="3">
        <f>Tabla1[[#This Row],[Costo Unitario]]*Tabla1[[#This Row],[Cantidad Ordenada]]</f>
        <v>40</v>
      </c>
      <c r="L428" s="3">
        <f>(Tabla1[[#This Row],[Precio Unitario]]-Tabla1[[#This Row],[Costo Unitario]])*Tabla1[[#This Row],[Cantidad Ordenada]]</f>
        <v>26</v>
      </c>
      <c r="M428" s="20">
        <v>0.1</v>
      </c>
      <c r="N428" s="5">
        <f>Tabla1[[#This Row],[Total del Pedido]]*M428</f>
        <v>6.6000000000000005</v>
      </c>
      <c r="O428" s="5">
        <f>Tabla1[[#This Row],[Total del Pedido]]-(Tabla1[[#This Row],[Costo Total]]+N428)</f>
        <v>19.399999999999999</v>
      </c>
    </row>
    <row r="429" spans="1:15" x14ac:dyDescent="0.25">
      <c r="A429" s="1">
        <v>163</v>
      </c>
      <c r="B429" s="1">
        <v>6</v>
      </c>
      <c r="C429" s="1" t="s">
        <v>16</v>
      </c>
      <c r="D429" s="1" t="s">
        <v>37</v>
      </c>
      <c r="E429" s="2">
        <v>13</v>
      </c>
      <c r="F429" s="2">
        <v>22</v>
      </c>
      <c r="G429" s="1">
        <v>1</v>
      </c>
      <c r="H429" s="1">
        <v>7</v>
      </c>
      <c r="I429" s="7">
        <f>TIME(0,Tabla1[[#This Row],[Tiempo de Preparación]],0)</f>
        <v>4.8611111111111112E-3</v>
      </c>
      <c r="J429" s="16">
        <f>Tabla1[[#This Row],[Precio Unitario]]*Tabla1[[#This Row],[Cantidad Ordenada]]</f>
        <v>22</v>
      </c>
      <c r="K429" s="3">
        <f>Tabla1[[#This Row],[Costo Unitario]]*Tabla1[[#This Row],[Cantidad Ordenada]]</f>
        <v>13</v>
      </c>
      <c r="L429" s="3">
        <f>(Tabla1[[#This Row],[Precio Unitario]]-Tabla1[[#This Row],[Costo Unitario]])*Tabla1[[#This Row],[Cantidad Ordenada]]</f>
        <v>9</v>
      </c>
      <c r="M429" s="20">
        <v>0.1</v>
      </c>
      <c r="N429" s="5">
        <f>Tabla1[[#This Row],[Total del Pedido]]*M429</f>
        <v>2.2000000000000002</v>
      </c>
      <c r="O429" s="5">
        <f>Tabla1[[#This Row],[Total del Pedido]]-(Tabla1[[#This Row],[Costo Total]]+N429)</f>
        <v>6.8000000000000007</v>
      </c>
    </row>
    <row r="430" spans="1:15" x14ac:dyDescent="0.25">
      <c r="A430" s="1">
        <v>164</v>
      </c>
      <c r="B430" s="1">
        <v>8</v>
      </c>
      <c r="C430" s="1" t="s">
        <v>16</v>
      </c>
      <c r="D430" s="1" t="s">
        <v>37</v>
      </c>
      <c r="E430" s="2">
        <v>13</v>
      </c>
      <c r="F430" s="2">
        <v>22</v>
      </c>
      <c r="G430" s="1">
        <v>1</v>
      </c>
      <c r="H430" s="1">
        <v>43</v>
      </c>
      <c r="I430" s="7">
        <f>TIME(0,Tabla1[[#This Row],[Tiempo de Preparación]],0)</f>
        <v>2.9861111111111113E-2</v>
      </c>
      <c r="J430" s="16">
        <f>Tabla1[[#This Row],[Precio Unitario]]*Tabla1[[#This Row],[Cantidad Ordenada]]</f>
        <v>22</v>
      </c>
      <c r="K430" s="3">
        <f>Tabla1[[#This Row],[Costo Unitario]]*Tabla1[[#This Row],[Cantidad Ordenada]]</f>
        <v>13</v>
      </c>
      <c r="L430" s="3">
        <f>(Tabla1[[#This Row],[Precio Unitario]]-Tabla1[[#This Row],[Costo Unitario]])*Tabla1[[#This Row],[Cantidad Ordenada]]</f>
        <v>9</v>
      </c>
      <c r="M430" s="20">
        <v>0.1</v>
      </c>
      <c r="N430" s="5">
        <f>Tabla1[[#This Row],[Total del Pedido]]*M430</f>
        <v>2.2000000000000002</v>
      </c>
      <c r="O430" s="5">
        <f>Tabla1[[#This Row],[Total del Pedido]]-(Tabla1[[#This Row],[Costo Total]]+N430)</f>
        <v>6.8000000000000007</v>
      </c>
    </row>
    <row r="431" spans="1:15" x14ac:dyDescent="0.25">
      <c r="A431" s="1">
        <v>164</v>
      </c>
      <c r="B431" s="1">
        <v>8</v>
      </c>
      <c r="C431" s="1" t="s">
        <v>9</v>
      </c>
      <c r="D431" s="1" t="s">
        <v>30</v>
      </c>
      <c r="E431" s="2">
        <v>22</v>
      </c>
      <c r="F431" s="2">
        <v>36</v>
      </c>
      <c r="G431" s="1">
        <v>1</v>
      </c>
      <c r="H431" s="1">
        <v>7</v>
      </c>
      <c r="I431" s="7">
        <f>TIME(0,Tabla1[[#This Row],[Tiempo de Preparación]],0)</f>
        <v>4.8611111111111112E-3</v>
      </c>
      <c r="J431" s="16">
        <f>Tabla1[[#This Row],[Precio Unitario]]*Tabla1[[#This Row],[Cantidad Ordenada]]</f>
        <v>36</v>
      </c>
      <c r="K431" s="3">
        <f>Tabla1[[#This Row],[Costo Unitario]]*Tabla1[[#This Row],[Cantidad Ordenada]]</f>
        <v>22</v>
      </c>
      <c r="L431" s="3">
        <f>(Tabla1[[#This Row],[Precio Unitario]]-Tabla1[[#This Row],[Costo Unitario]])*Tabla1[[#This Row],[Cantidad Ordenada]]</f>
        <v>14</v>
      </c>
      <c r="M431" s="20">
        <v>0.1</v>
      </c>
      <c r="N431" s="5">
        <f>Tabla1[[#This Row],[Total del Pedido]]*M431</f>
        <v>3.6</v>
      </c>
      <c r="O431" s="5">
        <f>Tabla1[[#This Row],[Total del Pedido]]-(Tabla1[[#This Row],[Costo Total]]+N431)</f>
        <v>10.399999999999999</v>
      </c>
    </row>
    <row r="432" spans="1:15" x14ac:dyDescent="0.25">
      <c r="A432" s="1">
        <v>164</v>
      </c>
      <c r="B432" s="1">
        <v>8</v>
      </c>
      <c r="C432" s="1" t="s">
        <v>15</v>
      </c>
      <c r="D432" s="1" t="s">
        <v>36</v>
      </c>
      <c r="E432" s="2">
        <v>19</v>
      </c>
      <c r="F432" s="2">
        <v>32</v>
      </c>
      <c r="G432" s="1">
        <v>2</v>
      </c>
      <c r="H432" s="1">
        <v>20</v>
      </c>
      <c r="I432" s="7">
        <f>TIME(0,Tabla1[[#This Row],[Tiempo de Preparación]],0)</f>
        <v>1.3888888888888888E-2</v>
      </c>
      <c r="J432" s="16">
        <f>Tabla1[[#This Row],[Precio Unitario]]*Tabla1[[#This Row],[Cantidad Ordenada]]</f>
        <v>64</v>
      </c>
      <c r="K432" s="3">
        <f>Tabla1[[#This Row],[Costo Unitario]]*Tabla1[[#This Row],[Cantidad Ordenada]]</f>
        <v>38</v>
      </c>
      <c r="L432" s="3">
        <f>(Tabla1[[#This Row],[Precio Unitario]]-Tabla1[[#This Row],[Costo Unitario]])*Tabla1[[#This Row],[Cantidad Ordenada]]</f>
        <v>26</v>
      </c>
      <c r="M432" s="20">
        <v>0.1</v>
      </c>
      <c r="N432" s="5">
        <f>Tabla1[[#This Row],[Total del Pedido]]*M432</f>
        <v>6.4</v>
      </c>
      <c r="O432" s="5">
        <f>Tabla1[[#This Row],[Total del Pedido]]-(Tabla1[[#This Row],[Costo Total]]+N432)</f>
        <v>19.600000000000001</v>
      </c>
    </row>
    <row r="433" spans="1:15" x14ac:dyDescent="0.25">
      <c r="A433" s="1">
        <v>164</v>
      </c>
      <c r="B433" s="1">
        <v>8</v>
      </c>
      <c r="C433" s="1" t="s">
        <v>4</v>
      </c>
      <c r="D433" s="1" t="s">
        <v>25</v>
      </c>
      <c r="E433" s="2">
        <v>14</v>
      </c>
      <c r="F433" s="2">
        <v>24</v>
      </c>
      <c r="G433" s="1">
        <v>2</v>
      </c>
      <c r="H433" s="1">
        <v>35</v>
      </c>
      <c r="I433" s="7">
        <f>TIME(0,Tabla1[[#This Row],[Tiempo de Preparación]],0)</f>
        <v>2.4305555555555556E-2</v>
      </c>
      <c r="J433" s="16">
        <f>Tabla1[[#This Row],[Precio Unitario]]*Tabla1[[#This Row],[Cantidad Ordenada]]</f>
        <v>48</v>
      </c>
      <c r="K433" s="3">
        <f>Tabla1[[#This Row],[Costo Unitario]]*Tabla1[[#This Row],[Cantidad Ordenada]]</f>
        <v>28</v>
      </c>
      <c r="L433" s="3">
        <f>(Tabla1[[#This Row],[Precio Unitario]]-Tabla1[[#This Row],[Costo Unitario]])*Tabla1[[#This Row],[Cantidad Ordenada]]</f>
        <v>20</v>
      </c>
      <c r="M433" s="20">
        <v>0.1</v>
      </c>
      <c r="N433" s="5">
        <f>Tabla1[[#This Row],[Total del Pedido]]*M433</f>
        <v>4.8000000000000007</v>
      </c>
      <c r="O433" s="5">
        <f>Tabla1[[#This Row],[Total del Pedido]]-(Tabla1[[#This Row],[Costo Total]]+N433)</f>
        <v>15.200000000000003</v>
      </c>
    </row>
    <row r="434" spans="1:15" x14ac:dyDescent="0.25">
      <c r="A434" s="1">
        <v>165</v>
      </c>
      <c r="B434" s="1">
        <v>10</v>
      </c>
      <c r="C434" s="1" t="s">
        <v>4</v>
      </c>
      <c r="D434" s="1" t="s">
        <v>25</v>
      </c>
      <c r="E434" s="2">
        <v>14</v>
      </c>
      <c r="F434" s="2">
        <v>24</v>
      </c>
      <c r="G434" s="1">
        <v>2</v>
      </c>
      <c r="H434" s="1">
        <v>15</v>
      </c>
      <c r="I434" s="7">
        <f>TIME(0,Tabla1[[#This Row],[Tiempo de Preparación]],0)</f>
        <v>1.0416666666666666E-2</v>
      </c>
      <c r="J434" s="16">
        <f>Tabla1[[#This Row],[Precio Unitario]]*Tabla1[[#This Row],[Cantidad Ordenada]]</f>
        <v>48</v>
      </c>
      <c r="K434" s="3">
        <f>Tabla1[[#This Row],[Costo Unitario]]*Tabla1[[#This Row],[Cantidad Ordenada]]</f>
        <v>28</v>
      </c>
      <c r="L434" s="3">
        <f>(Tabla1[[#This Row],[Precio Unitario]]-Tabla1[[#This Row],[Costo Unitario]])*Tabla1[[#This Row],[Cantidad Ordenada]]</f>
        <v>20</v>
      </c>
      <c r="M434" s="20">
        <v>0.1</v>
      </c>
      <c r="N434" s="5">
        <f>Tabla1[[#This Row],[Total del Pedido]]*M434</f>
        <v>4.8000000000000007</v>
      </c>
      <c r="O434" s="5">
        <f>Tabla1[[#This Row],[Total del Pedido]]-(Tabla1[[#This Row],[Costo Total]]+N434)</f>
        <v>15.200000000000003</v>
      </c>
    </row>
    <row r="435" spans="1:15" x14ac:dyDescent="0.25">
      <c r="A435" s="1">
        <v>165</v>
      </c>
      <c r="B435" s="1">
        <v>10</v>
      </c>
      <c r="C435" s="1" t="s">
        <v>20</v>
      </c>
      <c r="D435" s="1" t="s">
        <v>41</v>
      </c>
      <c r="E435" s="2">
        <v>13</v>
      </c>
      <c r="F435" s="2">
        <v>21</v>
      </c>
      <c r="G435" s="1">
        <v>2</v>
      </c>
      <c r="H435" s="1">
        <v>41</v>
      </c>
      <c r="I435" s="7">
        <f>TIME(0,Tabla1[[#This Row],[Tiempo de Preparación]],0)</f>
        <v>2.8472222222222222E-2</v>
      </c>
      <c r="J435" s="16">
        <f>Tabla1[[#This Row],[Precio Unitario]]*Tabla1[[#This Row],[Cantidad Ordenada]]</f>
        <v>42</v>
      </c>
      <c r="K435" s="3">
        <f>Tabla1[[#This Row],[Costo Unitario]]*Tabla1[[#This Row],[Cantidad Ordenada]]</f>
        <v>26</v>
      </c>
      <c r="L435" s="3">
        <f>(Tabla1[[#This Row],[Precio Unitario]]-Tabla1[[#This Row],[Costo Unitario]])*Tabla1[[#This Row],[Cantidad Ordenada]]</f>
        <v>16</v>
      </c>
      <c r="M435" s="20">
        <v>0.1</v>
      </c>
      <c r="N435" s="5">
        <f>Tabla1[[#This Row],[Total del Pedido]]*M435</f>
        <v>4.2</v>
      </c>
      <c r="O435" s="5">
        <f>Tabla1[[#This Row],[Total del Pedido]]-(Tabla1[[#This Row],[Costo Total]]+N435)</f>
        <v>11.8</v>
      </c>
    </row>
    <row r="436" spans="1:15" x14ac:dyDescent="0.25">
      <c r="A436" s="1">
        <v>166</v>
      </c>
      <c r="B436" s="1">
        <v>12</v>
      </c>
      <c r="C436" s="1" t="s">
        <v>19</v>
      </c>
      <c r="D436" s="1" t="s">
        <v>40</v>
      </c>
      <c r="E436" s="2">
        <v>14</v>
      </c>
      <c r="F436" s="2">
        <v>23</v>
      </c>
      <c r="G436" s="1">
        <v>2</v>
      </c>
      <c r="H436" s="1">
        <v>22</v>
      </c>
      <c r="I436" s="7">
        <f>TIME(0,Tabla1[[#This Row],[Tiempo de Preparación]],0)</f>
        <v>1.5277777777777777E-2</v>
      </c>
      <c r="J436" s="16">
        <f>Tabla1[[#This Row],[Precio Unitario]]*Tabla1[[#This Row],[Cantidad Ordenada]]</f>
        <v>46</v>
      </c>
      <c r="K436" s="3">
        <f>Tabla1[[#This Row],[Costo Unitario]]*Tabla1[[#This Row],[Cantidad Ordenada]]</f>
        <v>28</v>
      </c>
      <c r="L436" s="3">
        <f>(Tabla1[[#This Row],[Precio Unitario]]-Tabla1[[#This Row],[Costo Unitario]])*Tabla1[[#This Row],[Cantidad Ordenada]]</f>
        <v>18</v>
      </c>
      <c r="M436" s="20">
        <v>0.1</v>
      </c>
      <c r="N436" s="5">
        <f>Tabla1[[#This Row],[Total del Pedido]]*M436</f>
        <v>4.6000000000000005</v>
      </c>
      <c r="O436" s="5">
        <f>Tabla1[[#This Row],[Total del Pedido]]-(Tabla1[[#This Row],[Costo Total]]+N436)</f>
        <v>13.399999999999999</v>
      </c>
    </row>
    <row r="437" spans="1:15" x14ac:dyDescent="0.25">
      <c r="A437" s="1">
        <v>167</v>
      </c>
      <c r="B437" s="1">
        <v>5</v>
      </c>
      <c r="C437" s="1" t="s">
        <v>13</v>
      </c>
      <c r="D437" s="1" t="s">
        <v>34</v>
      </c>
      <c r="E437" s="2">
        <v>11</v>
      </c>
      <c r="F437" s="2">
        <v>19</v>
      </c>
      <c r="G437" s="1">
        <v>1</v>
      </c>
      <c r="H437" s="1">
        <v>29</v>
      </c>
      <c r="I437" s="7">
        <f>TIME(0,Tabla1[[#This Row],[Tiempo de Preparación]],0)</f>
        <v>2.013888888888889E-2</v>
      </c>
      <c r="J437" s="16">
        <f>Tabla1[[#This Row],[Precio Unitario]]*Tabla1[[#This Row],[Cantidad Ordenada]]</f>
        <v>19</v>
      </c>
      <c r="K437" s="3">
        <f>Tabla1[[#This Row],[Costo Unitario]]*Tabla1[[#This Row],[Cantidad Ordenada]]</f>
        <v>11</v>
      </c>
      <c r="L437" s="3">
        <f>(Tabla1[[#This Row],[Precio Unitario]]-Tabla1[[#This Row],[Costo Unitario]])*Tabla1[[#This Row],[Cantidad Ordenada]]</f>
        <v>8</v>
      </c>
      <c r="M437" s="20">
        <v>0.1</v>
      </c>
      <c r="N437" s="5">
        <f>Tabla1[[#This Row],[Total del Pedido]]*M437</f>
        <v>1.9000000000000001</v>
      </c>
      <c r="O437" s="5">
        <f>Tabla1[[#This Row],[Total del Pedido]]-(Tabla1[[#This Row],[Costo Total]]+N437)</f>
        <v>6.1</v>
      </c>
    </row>
    <row r="438" spans="1:15" x14ac:dyDescent="0.25">
      <c r="A438" s="1">
        <v>167</v>
      </c>
      <c r="B438" s="1">
        <v>5</v>
      </c>
      <c r="C438" s="1" t="s">
        <v>17</v>
      </c>
      <c r="D438" s="1" t="s">
        <v>38</v>
      </c>
      <c r="E438" s="2">
        <v>20</v>
      </c>
      <c r="F438" s="2">
        <v>34</v>
      </c>
      <c r="G438" s="1">
        <v>3</v>
      </c>
      <c r="H438" s="1">
        <v>11</v>
      </c>
      <c r="I438" s="7">
        <f>TIME(0,Tabla1[[#This Row],[Tiempo de Preparación]],0)</f>
        <v>7.6388888888888886E-3</v>
      </c>
      <c r="J438" s="16">
        <f>Tabla1[[#This Row],[Precio Unitario]]*Tabla1[[#This Row],[Cantidad Ordenada]]</f>
        <v>102</v>
      </c>
      <c r="K438" s="3">
        <f>Tabla1[[#This Row],[Costo Unitario]]*Tabla1[[#This Row],[Cantidad Ordenada]]</f>
        <v>60</v>
      </c>
      <c r="L438" s="3">
        <f>(Tabla1[[#This Row],[Precio Unitario]]-Tabla1[[#This Row],[Costo Unitario]])*Tabla1[[#This Row],[Cantidad Ordenada]]</f>
        <v>42</v>
      </c>
      <c r="M438" s="20">
        <v>0.1</v>
      </c>
      <c r="N438" s="5">
        <f>Tabla1[[#This Row],[Total del Pedido]]*M438</f>
        <v>10.200000000000001</v>
      </c>
      <c r="O438" s="5">
        <f>Tabla1[[#This Row],[Total del Pedido]]-(Tabla1[[#This Row],[Costo Total]]+N438)</f>
        <v>31.799999999999997</v>
      </c>
    </row>
    <row r="439" spans="1:15" x14ac:dyDescent="0.25">
      <c r="A439" s="1">
        <v>167</v>
      </c>
      <c r="B439" s="1">
        <v>5</v>
      </c>
      <c r="C439" s="1" t="s">
        <v>6</v>
      </c>
      <c r="D439" s="1" t="s">
        <v>27</v>
      </c>
      <c r="E439" s="2">
        <v>19</v>
      </c>
      <c r="F439" s="2">
        <v>31</v>
      </c>
      <c r="G439" s="1">
        <v>1</v>
      </c>
      <c r="H439" s="1">
        <v>36</v>
      </c>
      <c r="I439" s="7">
        <f>TIME(0,Tabla1[[#This Row],[Tiempo de Preparación]],0)</f>
        <v>2.5000000000000001E-2</v>
      </c>
      <c r="J439" s="16">
        <f>Tabla1[[#This Row],[Precio Unitario]]*Tabla1[[#This Row],[Cantidad Ordenada]]</f>
        <v>31</v>
      </c>
      <c r="K439" s="3">
        <f>Tabla1[[#This Row],[Costo Unitario]]*Tabla1[[#This Row],[Cantidad Ordenada]]</f>
        <v>19</v>
      </c>
      <c r="L439" s="3">
        <f>(Tabla1[[#This Row],[Precio Unitario]]-Tabla1[[#This Row],[Costo Unitario]])*Tabla1[[#This Row],[Cantidad Ordenada]]</f>
        <v>12</v>
      </c>
      <c r="M439" s="20">
        <v>0.1</v>
      </c>
      <c r="N439" s="5">
        <f>Tabla1[[#This Row],[Total del Pedido]]*M439</f>
        <v>3.1</v>
      </c>
      <c r="O439" s="5">
        <f>Tabla1[[#This Row],[Total del Pedido]]-(Tabla1[[#This Row],[Costo Total]]+N439)</f>
        <v>8.8999999999999986</v>
      </c>
    </row>
    <row r="440" spans="1:15" x14ac:dyDescent="0.25">
      <c r="A440" s="1">
        <v>168</v>
      </c>
      <c r="B440" s="1">
        <v>17</v>
      </c>
      <c r="C440" s="1" t="s">
        <v>16</v>
      </c>
      <c r="D440" s="1" t="s">
        <v>37</v>
      </c>
      <c r="E440" s="2">
        <v>13</v>
      </c>
      <c r="F440" s="2">
        <v>22</v>
      </c>
      <c r="G440" s="1">
        <v>2</v>
      </c>
      <c r="H440" s="1">
        <v>7</v>
      </c>
      <c r="I440" s="7">
        <f>TIME(0,Tabla1[[#This Row],[Tiempo de Preparación]],0)</f>
        <v>4.8611111111111112E-3</v>
      </c>
      <c r="J440" s="16">
        <f>Tabla1[[#This Row],[Precio Unitario]]*Tabla1[[#This Row],[Cantidad Ordenada]]</f>
        <v>44</v>
      </c>
      <c r="K440" s="3">
        <f>Tabla1[[#This Row],[Costo Unitario]]*Tabla1[[#This Row],[Cantidad Ordenada]]</f>
        <v>26</v>
      </c>
      <c r="L440" s="3">
        <f>(Tabla1[[#This Row],[Precio Unitario]]-Tabla1[[#This Row],[Costo Unitario]])*Tabla1[[#This Row],[Cantidad Ordenada]]</f>
        <v>18</v>
      </c>
      <c r="M440" s="20">
        <v>0.1</v>
      </c>
      <c r="N440" s="5">
        <f>Tabla1[[#This Row],[Total del Pedido]]*M440</f>
        <v>4.4000000000000004</v>
      </c>
      <c r="O440" s="5">
        <f>Tabla1[[#This Row],[Total del Pedido]]-(Tabla1[[#This Row],[Costo Total]]+N440)</f>
        <v>13.600000000000001</v>
      </c>
    </row>
    <row r="441" spans="1:15" x14ac:dyDescent="0.25">
      <c r="A441" s="1">
        <v>169</v>
      </c>
      <c r="B441" s="1">
        <v>19</v>
      </c>
      <c r="C441" s="1" t="s">
        <v>20</v>
      </c>
      <c r="D441" s="1" t="s">
        <v>41</v>
      </c>
      <c r="E441" s="2">
        <v>13</v>
      </c>
      <c r="F441" s="2">
        <v>21</v>
      </c>
      <c r="G441" s="1">
        <v>2</v>
      </c>
      <c r="H441" s="1">
        <v>44</v>
      </c>
      <c r="I441" s="7">
        <f>TIME(0,Tabla1[[#This Row],[Tiempo de Preparación]],0)</f>
        <v>3.0555555555555555E-2</v>
      </c>
      <c r="J441" s="16">
        <f>Tabla1[[#This Row],[Precio Unitario]]*Tabla1[[#This Row],[Cantidad Ordenada]]</f>
        <v>42</v>
      </c>
      <c r="K441" s="3">
        <f>Tabla1[[#This Row],[Costo Unitario]]*Tabla1[[#This Row],[Cantidad Ordenada]]</f>
        <v>26</v>
      </c>
      <c r="L441" s="3">
        <f>(Tabla1[[#This Row],[Precio Unitario]]-Tabla1[[#This Row],[Costo Unitario]])*Tabla1[[#This Row],[Cantidad Ordenada]]</f>
        <v>16</v>
      </c>
      <c r="M441" s="20">
        <v>0.1</v>
      </c>
      <c r="N441" s="5">
        <f>Tabla1[[#This Row],[Total del Pedido]]*M441</f>
        <v>4.2</v>
      </c>
      <c r="O441" s="5">
        <f>Tabla1[[#This Row],[Total del Pedido]]-(Tabla1[[#This Row],[Costo Total]]+N441)</f>
        <v>11.8</v>
      </c>
    </row>
    <row r="442" spans="1:15" x14ac:dyDescent="0.25">
      <c r="A442" s="1">
        <v>169</v>
      </c>
      <c r="B442" s="1">
        <v>19</v>
      </c>
      <c r="C442" s="1" t="s">
        <v>17</v>
      </c>
      <c r="D442" s="1" t="s">
        <v>38</v>
      </c>
      <c r="E442" s="2">
        <v>20</v>
      </c>
      <c r="F442" s="2">
        <v>34</v>
      </c>
      <c r="G442" s="1">
        <v>2</v>
      </c>
      <c r="H442" s="1">
        <v>59</v>
      </c>
      <c r="I442" s="7">
        <f>TIME(0,Tabla1[[#This Row],[Tiempo de Preparación]],0)</f>
        <v>4.0972222222222222E-2</v>
      </c>
      <c r="J442" s="16">
        <f>Tabla1[[#This Row],[Precio Unitario]]*Tabla1[[#This Row],[Cantidad Ordenada]]</f>
        <v>68</v>
      </c>
      <c r="K442" s="3">
        <f>Tabla1[[#This Row],[Costo Unitario]]*Tabla1[[#This Row],[Cantidad Ordenada]]</f>
        <v>40</v>
      </c>
      <c r="L442" s="3">
        <f>(Tabla1[[#This Row],[Precio Unitario]]-Tabla1[[#This Row],[Costo Unitario]])*Tabla1[[#This Row],[Cantidad Ordenada]]</f>
        <v>28</v>
      </c>
      <c r="M442" s="20">
        <v>0.1</v>
      </c>
      <c r="N442" s="5">
        <f>Tabla1[[#This Row],[Total del Pedido]]*M442</f>
        <v>6.8000000000000007</v>
      </c>
      <c r="O442" s="5">
        <f>Tabla1[[#This Row],[Total del Pedido]]-(Tabla1[[#This Row],[Costo Total]]+N442)</f>
        <v>21.200000000000003</v>
      </c>
    </row>
    <row r="443" spans="1:15" x14ac:dyDescent="0.25">
      <c r="A443" s="1">
        <v>169</v>
      </c>
      <c r="B443" s="1">
        <v>19</v>
      </c>
      <c r="C443" s="1" t="s">
        <v>16</v>
      </c>
      <c r="D443" s="1" t="s">
        <v>37</v>
      </c>
      <c r="E443" s="2">
        <v>13</v>
      </c>
      <c r="F443" s="2">
        <v>22</v>
      </c>
      <c r="G443" s="1">
        <v>2</v>
      </c>
      <c r="H443" s="1">
        <v>7</v>
      </c>
      <c r="I443" s="7">
        <f>TIME(0,Tabla1[[#This Row],[Tiempo de Preparación]],0)</f>
        <v>4.8611111111111112E-3</v>
      </c>
      <c r="J443" s="16">
        <f>Tabla1[[#This Row],[Precio Unitario]]*Tabla1[[#This Row],[Cantidad Ordenada]]</f>
        <v>44</v>
      </c>
      <c r="K443" s="3">
        <f>Tabla1[[#This Row],[Costo Unitario]]*Tabla1[[#This Row],[Cantidad Ordenada]]</f>
        <v>26</v>
      </c>
      <c r="L443" s="3">
        <f>(Tabla1[[#This Row],[Precio Unitario]]-Tabla1[[#This Row],[Costo Unitario]])*Tabla1[[#This Row],[Cantidad Ordenada]]</f>
        <v>18</v>
      </c>
      <c r="M443" s="20">
        <v>0.1</v>
      </c>
      <c r="N443" s="5">
        <f>Tabla1[[#This Row],[Total del Pedido]]*M443</f>
        <v>4.4000000000000004</v>
      </c>
      <c r="O443" s="5">
        <f>Tabla1[[#This Row],[Total del Pedido]]-(Tabla1[[#This Row],[Costo Total]]+N443)</f>
        <v>13.600000000000001</v>
      </c>
    </row>
    <row r="444" spans="1:15" x14ac:dyDescent="0.25">
      <c r="A444" s="1">
        <v>170</v>
      </c>
      <c r="B444" s="1">
        <v>12</v>
      </c>
      <c r="C444" s="1" t="s">
        <v>18</v>
      </c>
      <c r="D444" s="1" t="s">
        <v>39</v>
      </c>
      <c r="E444" s="2">
        <v>12</v>
      </c>
      <c r="F444" s="2">
        <v>20</v>
      </c>
      <c r="G444" s="1">
        <v>3</v>
      </c>
      <c r="H444" s="1">
        <v>16</v>
      </c>
      <c r="I444" s="7">
        <f>TIME(0,Tabla1[[#This Row],[Tiempo de Preparación]],0)</f>
        <v>1.1111111111111112E-2</v>
      </c>
      <c r="J444" s="16">
        <f>Tabla1[[#This Row],[Precio Unitario]]*Tabla1[[#This Row],[Cantidad Ordenada]]</f>
        <v>60</v>
      </c>
      <c r="K444" s="3">
        <f>Tabla1[[#This Row],[Costo Unitario]]*Tabla1[[#This Row],[Cantidad Ordenada]]</f>
        <v>36</v>
      </c>
      <c r="L444" s="3">
        <f>(Tabla1[[#This Row],[Precio Unitario]]-Tabla1[[#This Row],[Costo Unitario]])*Tabla1[[#This Row],[Cantidad Ordenada]]</f>
        <v>24</v>
      </c>
      <c r="M444" s="20">
        <v>0.1</v>
      </c>
      <c r="N444" s="5">
        <f>Tabla1[[#This Row],[Total del Pedido]]*M444</f>
        <v>6</v>
      </c>
      <c r="O444" s="5">
        <f>Tabla1[[#This Row],[Total del Pedido]]-(Tabla1[[#This Row],[Costo Total]]+N444)</f>
        <v>18</v>
      </c>
    </row>
    <row r="445" spans="1:15" x14ac:dyDescent="0.25">
      <c r="A445" s="1">
        <v>170</v>
      </c>
      <c r="B445" s="1">
        <v>12</v>
      </c>
      <c r="C445" s="1" t="s">
        <v>10</v>
      </c>
      <c r="D445" s="1" t="s">
        <v>31</v>
      </c>
      <c r="E445" s="2">
        <v>17</v>
      </c>
      <c r="F445" s="2">
        <v>29</v>
      </c>
      <c r="G445" s="1">
        <v>3</v>
      </c>
      <c r="H445" s="1">
        <v>16</v>
      </c>
      <c r="I445" s="7">
        <f>TIME(0,Tabla1[[#This Row],[Tiempo de Preparación]],0)</f>
        <v>1.1111111111111112E-2</v>
      </c>
      <c r="J445" s="16">
        <f>Tabla1[[#This Row],[Precio Unitario]]*Tabla1[[#This Row],[Cantidad Ordenada]]</f>
        <v>87</v>
      </c>
      <c r="K445" s="3">
        <f>Tabla1[[#This Row],[Costo Unitario]]*Tabla1[[#This Row],[Cantidad Ordenada]]</f>
        <v>51</v>
      </c>
      <c r="L445" s="3">
        <f>(Tabla1[[#This Row],[Precio Unitario]]-Tabla1[[#This Row],[Costo Unitario]])*Tabla1[[#This Row],[Cantidad Ordenada]]</f>
        <v>36</v>
      </c>
      <c r="M445" s="20">
        <v>0.1</v>
      </c>
      <c r="N445" s="5">
        <f>Tabla1[[#This Row],[Total del Pedido]]*M445</f>
        <v>8.7000000000000011</v>
      </c>
      <c r="O445" s="5">
        <f>Tabla1[[#This Row],[Total del Pedido]]-(Tabla1[[#This Row],[Costo Total]]+N445)</f>
        <v>27.299999999999997</v>
      </c>
    </row>
    <row r="446" spans="1:15" x14ac:dyDescent="0.25">
      <c r="A446" s="1">
        <v>170</v>
      </c>
      <c r="B446" s="1">
        <v>12</v>
      </c>
      <c r="C446" s="1" t="s">
        <v>9</v>
      </c>
      <c r="D446" s="1" t="s">
        <v>30</v>
      </c>
      <c r="E446" s="2">
        <v>22</v>
      </c>
      <c r="F446" s="2">
        <v>36</v>
      </c>
      <c r="G446" s="1">
        <v>1</v>
      </c>
      <c r="H446" s="1">
        <v>33</v>
      </c>
      <c r="I446" s="7">
        <f>TIME(0,Tabla1[[#This Row],[Tiempo de Preparación]],0)</f>
        <v>2.2916666666666665E-2</v>
      </c>
      <c r="J446" s="16">
        <f>Tabla1[[#This Row],[Precio Unitario]]*Tabla1[[#This Row],[Cantidad Ordenada]]</f>
        <v>36</v>
      </c>
      <c r="K446" s="3">
        <f>Tabla1[[#This Row],[Costo Unitario]]*Tabla1[[#This Row],[Cantidad Ordenada]]</f>
        <v>22</v>
      </c>
      <c r="L446" s="3">
        <f>(Tabla1[[#This Row],[Precio Unitario]]-Tabla1[[#This Row],[Costo Unitario]])*Tabla1[[#This Row],[Cantidad Ordenada]]</f>
        <v>14</v>
      </c>
      <c r="M446" s="20">
        <v>0.1</v>
      </c>
      <c r="N446" s="5">
        <f>Tabla1[[#This Row],[Total del Pedido]]*M446</f>
        <v>3.6</v>
      </c>
      <c r="O446" s="5">
        <f>Tabla1[[#This Row],[Total del Pedido]]-(Tabla1[[#This Row],[Costo Total]]+N446)</f>
        <v>10.399999999999999</v>
      </c>
    </row>
    <row r="447" spans="1:15" x14ac:dyDescent="0.25">
      <c r="A447" s="1">
        <v>170</v>
      </c>
      <c r="B447" s="1">
        <v>12</v>
      </c>
      <c r="C447" s="1" t="s">
        <v>5</v>
      </c>
      <c r="D447" s="1" t="s">
        <v>26</v>
      </c>
      <c r="E447" s="2">
        <v>18</v>
      </c>
      <c r="F447" s="2">
        <v>30</v>
      </c>
      <c r="G447" s="1">
        <v>2</v>
      </c>
      <c r="H447" s="1">
        <v>8</v>
      </c>
      <c r="I447" s="7">
        <f>TIME(0,Tabla1[[#This Row],[Tiempo de Preparación]],0)</f>
        <v>5.5555555555555558E-3</v>
      </c>
      <c r="J447" s="16">
        <f>Tabla1[[#This Row],[Precio Unitario]]*Tabla1[[#This Row],[Cantidad Ordenada]]</f>
        <v>60</v>
      </c>
      <c r="K447" s="3">
        <f>Tabla1[[#This Row],[Costo Unitario]]*Tabla1[[#This Row],[Cantidad Ordenada]]</f>
        <v>36</v>
      </c>
      <c r="L447" s="3">
        <f>(Tabla1[[#This Row],[Precio Unitario]]-Tabla1[[#This Row],[Costo Unitario]])*Tabla1[[#This Row],[Cantidad Ordenada]]</f>
        <v>24</v>
      </c>
      <c r="M447" s="20">
        <v>0.1</v>
      </c>
      <c r="N447" s="5">
        <f>Tabla1[[#This Row],[Total del Pedido]]*M447</f>
        <v>6</v>
      </c>
      <c r="O447" s="5">
        <f>Tabla1[[#This Row],[Total del Pedido]]-(Tabla1[[#This Row],[Costo Total]]+N447)</f>
        <v>18</v>
      </c>
    </row>
    <row r="448" spans="1:15" x14ac:dyDescent="0.25">
      <c r="A448" s="1">
        <v>171</v>
      </c>
      <c r="B448" s="1">
        <v>16</v>
      </c>
      <c r="C448" s="1" t="s">
        <v>22</v>
      </c>
      <c r="D448" s="1" t="s">
        <v>43</v>
      </c>
      <c r="E448" s="2">
        <v>15</v>
      </c>
      <c r="F448" s="2">
        <v>26</v>
      </c>
      <c r="G448" s="1">
        <v>2</v>
      </c>
      <c r="H448" s="1">
        <v>29</v>
      </c>
      <c r="I448" s="7">
        <f>TIME(0,Tabla1[[#This Row],[Tiempo de Preparación]],0)</f>
        <v>2.013888888888889E-2</v>
      </c>
      <c r="J448" s="16">
        <f>Tabla1[[#This Row],[Precio Unitario]]*Tabla1[[#This Row],[Cantidad Ordenada]]</f>
        <v>52</v>
      </c>
      <c r="K448" s="3">
        <f>Tabla1[[#This Row],[Costo Unitario]]*Tabla1[[#This Row],[Cantidad Ordenada]]</f>
        <v>30</v>
      </c>
      <c r="L448" s="3">
        <f>(Tabla1[[#This Row],[Precio Unitario]]-Tabla1[[#This Row],[Costo Unitario]])*Tabla1[[#This Row],[Cantidad Ordenada]]</f>
        <v>22</v>
      </c>
      <c r="M448" s="20">
        <v>0.1</v>
      </c>
      <c r="N448" s="5">
        <f>Tabla1[[#This Row],[Total del Pedido]]*M448</f>
        <v>5.2</v>
      </c>
      <c r="O448" s="5">
        <f>Tabla1[[#This Row],[Total del Pedido]]-(Tabla1[[#This Row],[Costo Total]]+N448)</f>
        <v>16.799999999999997</v>
      </c>
    </row>
    <row r="449" spans="1:15" x14ac:dyDescent="0.25">
      <c r="A449" s="1">
        <v>171</v>
      </c>
      <c r="B449" s="1">
        <v>16</v>
      </c>
      <c r="C449" s="1" t="s">
        <v>10</v>
      </c>
      <c r="D449" s="1" t="s">
        <v>31</v>
      </c>
      <c r="E449" s="2">
        <v>17</v>
      </c>
      <c r="F449" s="2">
        <v>29</v>
      </c>
      <c r="G449" s="1">
        <v>3</v>
      </c>
      <c r="H449" s="1">
        <v>22</v>
      </c>
      <c r="I449" s="7">
        <f>TIME(0,Tabla1[[#This Row],[Tiempo de Preparación]],0)</f>
        <v>1.5277777777777777E-2</v>
      </c>
      <c r="J449" s="16">
        <f>Tabla1[[#This Row],[Precio Unitario]]*Tabla1[[#This Row],[Cantidad Ordenada]]</f>
        <v>87</v>
      </c>
      <c r="K449" s="3">
        <f>Tabla1[[#This Row],[Costo Unitario]]*Tabla1[[#This Row],[Cantidad Ordenada]]</f>
        <v>51</v>
      </c>
      <c r="L449" s="3">
        <f>(Tabla1[[#This Row],[Precio Unitario]]-Tabla1[[#This Row],[Costo Unitario]])*Tabla1[[#This Row],[Cantidad Ordenada]]</f>
        <v>36</v>
      </c>
      <c r="M449" s="20">
        <v>0.1</v>
      </c>
      <c r="N449" s="5">
        <f>Tabla1[[#This Row],[Total del Pedido]]*M449</f>
        <v>8.7000000000000011</v>
      </c>
      <c r="O449" s="5">
        <f>Tabla1[[#This Row],[Total del Pedido]]-(Tabla1[[#This Row],[Costo Total]]+N449)</f>
        <v>27.299999999999997</v>
      </c>
    </row>
    <row r="450" spans="1:15" x14ac:dyDescent="0.25">
      <c r="A450" s="1">
        <v>172</v>
      </c>
      <c r="B450" s="1">
        <v>12</v>
      </c>
      <c r="C450" s="1" t="s">
        <v>17</v>
      </c>
      <c r="D450" s="1" t="s">
        <v>38</v>
      </c>
      <c r="E450" s="2">
        <v>20</v>
      </c>
      <c r="F450" s="2">
        <v>34</v>
      </c>
      <c r="G450" s="1">
        <v>2</v>
      </c>
      <c r="H450" s="1">
        <v>27</v>
      </c>
      <c r="I450" s="7">
        <f>TIME(0,Tabla1[[#This Row],[Tiempo de Preparación]],0)</f>
        <v>1.8749999999999999E-2</v>
      </c>
      <c r="J450" s="16">
        <f>Tabla1[[#This Row],[Precio Unitario]]*Tabla1[[#This Row],[Cantidad Ordenada]]</f>
        <v>68</v>
      </c>
      <c r="K450" s="3">
        <f>Tabla1[[#This Row],[Costo Unitario]]*Tabla1[[#This Row],[Cantidad Ordenada]]</f>
        <v>40</v>
      </c>
      <c r="L450" s="3">
        <f>(Tabla1[[#This Row],[Precio Unitario]]-Tabla1[[#This Row],[Costo Unitario]])*Tabla1[[#This Row],[Cantidad Ordenada]]</f>
        <v>28</v>
      </c>
      <c r="M450" s="20">
        <v>0.1</v>
      </c>
      <c r="N450" s="5">
        <f>Tabla1[[#This Row],[Total del Pedido]]*M450</f>
        <v>6.8000000000000007</v>
      </c>
      <c r="O450" s="5">
        <f>Tabla1[[#This Row],[Total del Pedido]]-(Tabla1[[#This Row],[Costo Total]]+N450)</f>
        <v>21.200000000000003</v>
      </c>
    </row>
    <row r="451" spans="1:15" x14ac:dyDescent="0.25">
      <c r="A451" s="1">
        <v>173</v>
      </c>
      <c r="B451" s="1">
        <v>11</v>
      </c>
      <c r="C451" s="1" t="s">
        <v>7</v>
      </c>
      <c r="D451" s="1" t="s">
        <v>28</v>
      </c>
      <c r="E451" s="2">
        <v>16</v>
      </c>
      <c r="F451" s="2">
        <v>27</v>
      </c>
      <c r="G451" s="1">
        <v>3</v>
      </c>
      <c r="H451" s="1">
        <v>15</v>
      </c>
      <c r="I451" s="7">
        <f>TIME(0,Tabla1[[#This Row],[Tiempo de Preparación]],0)</f>
        <v>1.0416666666666666E-2</v>
      </c>
      <c r="J451" s="16">
        <f>Tabla1[[#This Row],[Precio Unitario]]*Tabla1[[#This Row],[Cantidad Ordenada]]</f>
        <v>81</v>
      </c>
      <c r="K451" s="3">
        <f>Tabla1[[#This Row],[Costo Unitario]]*Tabla1[[#This Row],[Cantidad Ordenada]]</f>
        <v>48</v>
      </c>
      <c r="L451" s="3">
        <f>(Tabla1[[#This Row],[Precio Unitario]]-Tabla1[[#This Row],[Costo Unitario]])*Tabla1[[#This Row],[Cantidad Ordenada]]</f>
        <v>33</v>
      </c>
      <c r="M451" s="20">
        <v>0.1</v>
      </c>
      <c r="N451" s="5">
        <f>Tabla1[[#This Row],[Total del Pedido]]*M451</f>
        <v>8.1</v>
      </c>
      <c r="O451" s="5">
        <f>Tabla1[[#This Row],[Total del Pedido]]-(Tabla1[[#This Row],[Costo Total]]+N451)</f>
        <v>24.9</v>
      </c>
    </row>
    <row r="452" spans="1:15" x14ac:dyDescent="0.25">
      <c r="A452" s="1">
        <v>173</v>
      </c>
      <c r="B452" s="1">
        <v>11</v>
      </c>
      <c r="C452" s="1" t="s">
        <v>15</v>
      </c>
      <c r="D452" s="1" t="s">
        <v>36</v>
      </c>
      <c r="E452" s="2">
        <v>19</v>
      </c>
      <c r="F452" s="2">
        <v>32</v>
      </c>
      <c r="G452" s="1">
        <v>3</v>
      </c>
      <c r="H452" s="1">
        <v>52</v>
      </c>
      <c r="I452" s="7">
        <f>TIME(0,Tabla1[[#This Row],[Tiempo de Preparación]],0)</f>
        <v>3.6111111111111108E-2</v>
      </c>
      <c r="J452" s="16">
        <f>Tabla1[[#This Row],[Precio Unitario]]*Tabla1[[#This Row],[Cantidad Ordenada]]</f>
        <v>96</v>
      </c>
      <c r="K452" s="3">
        <f>Tabla1[[#This Row],[Costo Unitario]]*Tabla1[[#This Row],[Cantidad Ordenada]]</f>
        <v>57</v>
      </c>
      <c r="L452" s="3">
        <f>(Tabla1[[#This Row],[Precio Unitario]]-Tabla1[[#This Row],[Costo Unitario]])*Tabla1[[#This Row],[Cantidad Ordenada]]</f>
        <v>39</v>
      </c>
      <c r="M452" s="20">
        <v>0.1</v>
      </c>
      <c r="N452" s="5">
        <f>Tabla1[[#This Row],[Total del Pedido]]*M452</f>
        <v>9.6000000000000014</v>
      </c>
      <c r="O452" s="5">
        <f>Tabla1[[#This Row],[Total del Pedido]]-(Tabla1[[#This Row],[Costo Total]]+N452)</f>
        <v>29.400000000000006</v>
      </c>
    </row>
    <row r="453" spans="1:15" x14ac:dyDescent="0.25">
      <c r="A453" s="1">
        <v>174</v>
      </c>
      <c r="B453" s="1">
        <v>10</v>
      </c>
      <c r="C453" s="1" t="s">
        <v>5</v>
      </c>
      <c r="D453" s="1" t="s">
        <v>26</v>
      </c>
      <c r="E453" s="2">
        <v>18</v>
      </c>
      <c r="F453" s="2">
        <v>30</v>
      </c>
      <c r="G453" s="1">
        <v>2</v>
      </c>
      <c r="H453" s="1">
        <v>12</v>
      </c>
      <c r="I453" s="7">
        <f>TIME(0,Tabla1[[#This Row],[Tiempo de Preparación]],0)</f>
        <v>8.3333333333333332E-3</v>
      </c>
      <c r="J453" s="16">
        <f>Tabla1[[#This Row],[Precio Unitario]]*Tabla1[[#This Row],[Cantidad Ordenada]]</f>
        <v>60</v>
      </c>
      <c r="K453" s="3">
        <f>Tabla1[[#This Row],[Costo Unitario]]*Tabla1[[#This Row],[Cantidad Ordenada]]</f>
        <v>36</v>
      </c>
      <c r="L453" s="3">
        <f>(Tabla1[[#This Row],[Precio Unitario]]-Tabla1[[#This Row],[Costo Unitario]])*Tabla1[[#This Row],[Cantidad Ordenada]]</f>
        <v>24</v>
      </c>
      <c r="M453" s="20">
        <v>0.1</v>
      </c>
      <c r="N453" s="5">
        <f>Tabla1[[#This Row],[Total del Pedido]]*M453</f>
        <v>6</v>
      </c>
      <c r="O453" s="5">
        <f>Tabla1[[#This Row],[Total del Pedido]]-(Tabla1[[#This Row],[Costo Total]]+N453)</f>
        <v>18</v>
      </c>
    </row>
    <row r="454" spans="1:15" x14ac:dyDescent="0.25">
      <c r="A454" s="1">
        <v>175</v>
      </c>
      <c r="B454" s="1">
        <v>14</v>
      </c>
      <c r="C454" s="1" t="s">
        <v>15</v>
      </c>
      <c r="D454" s="1" t="s">
        <v>36</v>
      </c>
      <c r="E454" s="2">
        <v>19</v>
      </c>
      <c r="F454" s="2">
        <v>32</v>
      </c>
      <c r="G454" s="1">
        <v>3</v>
      </c>
      <c r="H454" s="1">
        <v>9</v>
      </c>
      <c r="I454" s="7">
        <f>TIME(0,Tabla1[[#This Row],[Tiempo de Preparación]],0)</f>
        <v>6.2500000000000003E-3</v>
      </c>
      <c r="J454" s="16">
        <f>Tabla1[[#This Row],[Precio Unitario]]*Tabla1[[#This Row],[Cantidad Ordenada]]</f>
        <v>96</v>
      </c>
      <c r="K454" s="3">
        <f>Tabla1[[#This Row],[Costo Unitario]]*Tabla1[[#This Row],[Cantidad Ordenada]]</f>
        <v>57</v>
      </c>
      <c r="L454" s="3">
        <f>(Tabla1[[#This Row],[Precio Unitario]]-Tabla1[[#This Row],[Costo Unitario]])*Tabla1[[#This Row],[Cantidad Ordenada]]</f>
        <v>39</v>
      </c>
      <c r="M454" s="20">
        <v>0.1</v>
      </c>
      <c r="N454" s="5">
        <f>Tabla1[[#This Row],[Total del Pedido]]*M454</f>
        <v>9.6000000000000014</v>
      </c>
      <c r="O454" s="5">
        <f>Tabla1[[#This Row],[Total del Pedido]]-(Tabla1[[#This Row],[Costo Total]]+N454)</f>
        <v>29.400000000000006</v>
      </c>
    </row>
    <row r="455" spans="1:15" x14ac:dyDescent="0.25">
      <c r="A455" s="1">
        <v>175</v>
      </c>
      <c r="B455" s="1">
        <v>14</v>
      </c>
      <c r="C455" s="1" t="s">
        <v>4</v>
      </c>
      <c r="D455" s="1" t="s">
        <v>25</v>
      </c>
      <c r="E455" s="2">
        <v>14</v>
      </c>
      <c r="F455" s="2">
        <v>24</v>
      </c>
      <c r="G455" s="1">
        <v>2</v>
      </c>
      <c r="H455" s="1">
        <v>38</v>
      </c>
      <c r="I455" s="7">
        <f>TIME(0,Tabla1[[#This Row],[Tiempo de Preparación]],0)</f>
        <v>2.6388888888888889E-2</v>
      </c>
      <c r="J455" s="16">
        <f>Tabla1[[#This Row],[Precio Unitario]]*Tabla1[[#This Row],[Cantidad Ordenada]]</f>
        <v>48</v>
      </c>
      <c r="K455" s="3">
        <f>Tabla1[[#This Row],[Costo Unitario]]*Tabla1[[#This Row],[Cantidad Ordenada]]</f>
        <v>28</v>
      </c>
      <c r="L455" s="3">
        <f>(Tabla1[[#This Row],[Precio Unitario]]-Tabla1[[#This Row],[Costo Unitario]])*Tabla1[[#This Row],[Cantidad Ordenada]]</f>
        <v>20</v>
      </c>
      <c r="M455" s="20">
        <v>0.1</v>
      </c>
      <c r="N455" s="5">
        <f>Tabla1[[#This Row],[Total del Pedido]]*M455</f>
        <v>4.8000000000000007</v>
      </c>
      <c r="O455" s="5">
        <f>Tabla1[[#This Row],[Total del Pedido]]-(Tabla1[[#This Row],[Costo Total]]+N455)</f>
        <v>15.200000000000003</v>
      </c>
    </row>
    <row r="456" spans="1:15" x14ac:dyDescent="0.25">
      <c r="A456" s="1">
        <v>176</v>
      </c>
      <c r="B456" s="1">
        <v>20</v>
      </c>
      <c r="C456" s="1" t="s">
        <v>20</v>
      </c>
      <c r="D456" s="1" t="s">
        <v>41</v>
      </c>
      <c r="E456" s="2">
        <v>13</v>
      </c>
      <c r="F456" s="2">
        <v>21</v>
      </c>
      <c r="G456" s="1">
        <v>3</v>
      </c>
      <c r="H456" s="1">
        <v>48</v>
      </c>
      <c r="I456" s="7">
        <f>TIME(0,Tabla1[[#This Row],[Tiempo de Preparación]],0)</f>
        <v>3.3333333333333333E-2</v>
      </c>
      <c r="J456" s="16">
        <f>Tabla1[[#This Row],[Precio Unitario]]*Tabla1[[#This Row],[Cantidad Ordenada]]</f>
        <v>63</v>
      </c>
      <c r="K456" s="3">
        <f>Tabla1[[#This Row],[Costo Unitario]]*Tabla1[[#This Row],[Cantidad Ordenada]]</f>
        <v>39</v>
      </c>
      <c r="L456" s="3">
        <f>(Tabla1[[#This Row],[Precio Unitario]]-Tabla1[[#This Row],[Costo Unitario]])*Tabla1[[#This Row],[Cantidad Ordenada]]</f>
        <v>24</v>
      </c>
      <c r="M456" s="20">
        <v>0.1</v>
      </c>
      <c r="N456" s="5">
        <f>Tabla1[[#This Row],[Total del Pedido]]*M456</f>
        <v>6.3000000000000007</v>
      </c>
      <c r="O456" s="5">
        <f>Tabla1[[#This Row],[Total del Pedido]]-(Tabla1[[#This Row],[Costo Total]]+N456)</f>
        <v>17.700000000000003</v>
      </c>
    </row>
    <row r="457" spans="1:15" x14ac:dyDescent="0.25">
      <c r="A457" s="1">
        <v>177</v>
      </c>
      <c r="B457" s="1">
        <v>4</v>
      </c>
      <c r="C457" s="1" t="s">
        <v>4</v>
      </c>
      <c r="D457" s="1" t="s">
        <v>25</v>
      </c>
      <c r="E457" s="2">
        <v>14</v>
      </c>
      <c r="F457" s="2">
        <v>24</v>
      </c>
      <c r="G457" s="1">
        <v>2</v>
      </c>
      <c r="H457" s="1">
        <v>10</v>
      </c>
      <c r="I457" s="7">
        <f>TIME(0,Tabla1[[#This Row],[Tiempo de Preparación]],0)</f>
        <v>6.9444444444444441E-3</v>
      </c>
      <c r="J457" s="16">
        <f>Tabla1[[#This Row],[Precio Unitario]]*Tabla1[[#This Row],[Cantidad Ordenada]]</f>
        <v>48</v>
      </c>
      <c r="K457" s="3">
        <f>Tabla1[[#This Row],[Costo Unitario]]*Tabla1[[#This Row],[Cantidad Ordenada]]</f>
        <v>28</v>
      </c>
      <c r="L457" s="3">
        <f>(Tabla1[[#This Row],[Precio Unitario]]-Tabla1[[#This Row],[Costo Unitario]])*Tabla1[[#This Row],[Cantidad Ordenada]]</f>
        <v>20</v>
      </c>
      <c r="M457" s="20">
        <v>0.1</v>
      </c>
      <c r="N457" s="5">
        <f>Tabla1[[#This Row],[Total del Pedido]]*M457</f>
        <v>4.8000000000000007</v>
      </c>
      <c r="O457" s="5">
        <f>Tabla1[[#This Row],[Total del Pedido]]-(Tabla1[[#This Row],[Costo Total]]+N457)</f>
        <v>15.200000000000003</v>
      </c>
    </row>
    <row r="458" spans="1:15" x14ac:dyDescent="0.25">
      <c r="A458" s="1">
        <v>177</v>
      </c>
      <c r="B458" s="1">
        <v>4</v>
      </c>
      <c r="C458" s="1" t="s">
        <v>22</v>
      </c>
      <c r="D458" s="1" t="s">
        <v>43</v>
      </c>
      <c r="E458" s="2">
        <v>15</v>
      </c>
      <c r="F458" s="2">
        <v>26</v>
      </c>
      <c r="G458" s="1">
        <v>1</v>
      </c>
      <c r="H458" s="1">
        <v>40</v>
      </c>
      <c r="I458" s="7">
        <f>TIME(0,Tabla1[[#This Row],[Tiempo de Preparación]],0)</f>
        <v>2.7777777777777776E-2</v>
      </c>
      <c r="J458" s="16">
        <f>Tabla1[[#This Row],[Precio Unitario]]*Tabla1[[#This Row],[Cantidad Ordenada]]</f>
        <v>26</v>
      </c>
      <c r="K458" s="3">
        <f>Tabla1[[#This Row],[Costo Unitario]]*Tabla1[[#This Row],[Cantidad Ordenada]]</f>
        <v>15</v>
      </c>
      <c r="L458" s="3">
        <f>(Tabla1[[#This Row],[Precio Unitario]]-Tabla1[[#This Row],[Costo Unitario]])*Tabla1[[#This Row],[Cantidad Ordenada]]</f>
        <v>11</v>
      </c>
      <c r="M458" s="20">
        <v>0.1</v>
      </c>
      <c r="N458" s="5">
        <f>Tabla1[[#This Row],[Total del Pedido]]*M458</f>
        <v>2.6</v>
      </c>
      <c r="O458" s="5">
        <f>Tabla1[[#This Row],[Total del Pedido]]-(Tabla1[[#This Row],[Costo Total]]+N458)</f>
        <v>8.3999999999999986</v>
      </c>
    </row>
    <row r="459" spans="1:15" x14ac:dyDescent="0.25">
      <c r="A459" s="1">
        <v>177</v>
      </c>
      <c r="B459" s="1">
        <v>4</v>
      </c>
      <c r="C459" s="1" t="s">
        <v>20</v>
      </c>
      <c r="D459" s="1" t="s">
        <v>41</v>
      </c>
      <c r="E459" s="2">
        <v>13</v>
      </c>
      <c r="F459" s="2">
        <v>21</v>
      </c>
      <c r="G459" s="1">
        <v>2</v>
      </c>
      <c r="H459" s="1">
        <v>45</v>
      </c>
      <c r="I459" s="7">
        <f>TIME(0,Tabla1[[#This Row],[Tiempo de Preparación]],0)</f>
        <v>3.125E-2</v>
      </c>
      <c r="J459" s="16">
        <f>Tabla1[[#This Row],[Precio Unitario]]*Tabla1[[#This Row],[Cantidad Ordenada]]</f>
        <v>42</v>
      </c>
      <c r="K459" s="3">
        <f>Tabla1[[#This Row],[Costo Unitario]]*Tabla1[[#This Row],[Cantidad Ordenada]]</f>
        <v>26</v>
      </c>
      <c r="L459" s="3">
        <f>(Tabla1[[#This Row],[Precio Unitario]]-Tabla1[[#This Row],[Costo Unitario]])*Tabla1[[#This Row],[Cantidad Ordenada]]</f>
        <v>16</v>
      </c>
      <c r="M459" s="20">
        <v>0.1</v>
      </c>
      <c r="N459" s="5">
        <f>Tabla1[[#This Row],[Total del Pedido]]*M459</f>
        <v>4.2</v>
      </c>
      <c r="O459" s="5">
        <f>Tabla1[[#This Row],[Total del Pedido]]-(Tabla1[[#This Row],[Costo Total]]+N459)</f>
        <v>11.8</v>
      </c>
    </row>
    <row r="460" spans="1:15" x14ac:dyDescent="0.25">
      <c r="A460" s="1">
        <v>177</v>
      </c>
      <c r="B460" s="1">
        <v>4</v>
      </c>
      <c r="C460" s="1" t="s">
        <v>13</v>
      </c>
      <c r="D460" s="1" t="s">
        <v>34</v>
      </c>
      <c r="E460" s="2">
        <v>11</v>
      </c>
      <c r="F460" s="2">
        <v>19</v>
      </c>
      <c r="G460" s="1">
        <v>3</v>
      </c>
      <c r="H460" s="1">
        <v>47</v>
      </c>
      <c r="I460" s="7">
        <f>TIME(0,Tabla1[[#This Row],[Tiempo de Preparación]],0)</f>
        <v>3.2638888888888891E-2</v>
      </c>
      <c r="J460" s="16">
        <f>Tabla1[[#This Row],[Precio Unitario]]*Tabla1[[#This Row],[Cantidad Ordenada]]</f>
        <v>57</v>
      </c>
      <c r="K460" s="3">
        <f>Tabla1[[#This Row],[Costo Unitario]]*Tabla1[[#This Row],[Cantidad Ordenada]]</f>
        <v>33</v>
      </c>
      <c r="L460" s="3">
        <f>(Tabla1[[#This Row],[Precio Unitario]]-Tabla1[[#This Row],[Costo Unitario]])*Tabla1[[#This Row],[Cantidad Ordenada]]</f>
        <v>24</v>
      </c>
      <c r="M460" s="20">
        <v>0.1</v>
      </c>
      <c r="N460" s="5">
        <f>Tabla1[[#This Row],[Total del Pedido]]*M460</f>
        <v>5.7</v>
      </c>
      <c r="O460" s="5">
        <f>Tabla1[[#This Row],[Total del Pedido]]-(Tabla1[[#This Row],[Costo Total]]+N460)</f>
        <v>18.299999999999997</v>
      </c>
    </row>
    <row r="461" spans="1:15" x14ac:dyDescent="0.25">
      <c r="A461" s="1">
        <v>178</v>
      </c>
      <c r="B461" s="1">
        <v>11</v>
      </c>
      <c r="C461" s="1" t="s">
        <v>5</v>
      </c>
      <c r="D461" s="1" t="s">
        <v>26</v>
      </c>
      <c r="E461" s="2">
        <v>18</v>
      </c>
      <c r="F461" s="2">
        <v>30</v>
      </c>
      <c r="G461" s="1">
        <v>1</v>
      </c>
      <c r="H461" s="1">
        <v>55</v>
      </c>
      <c r="I461" s="7">
        <f>TIME(0,Tabla1[[#This Row],[Tiempo de Preparación]],0)</f>
        <v>3.8194444444444448E-2</v>
      </c>
      <c r="J461" s="16">
        <f>Tabla1[[#This Row],[Precio Unitario]]*Tabla1[[#This Row],[Cantidad Ordenada]]</f>
        <v>30</v>
      </c>
      <c r="K461" s="3">
        <f>Tabla1[[#This Row],[Costo Unitario]]*Tabla1[[#This Row],[Cantidad Ordenada]]</f>
        <v>18</v>
      </c>
      <c r="L461" s="3">
        <f>(Tabla1[[#This Row],[Precio Unitario]]-Tabla1[[#This Row],[Costo Unitario]])*Tabla1[[#This Row],[Cantidad Ordenada]]</f>
        <v>12</v>
      </c>
      <c r="M461" s="20">
        <v>0.1</v>
      </c>
      <c r="N461" s="5">
        <f>Tabla1[[#This Row],[Total del Pedido]]*M461</f>
        <v>3</v>
      </c>
      <c r="O461" s="5">
        <f>Tabla1[[#This Row],[Total del Pedido]]-(Tabla1[[#This Row],[Costo Total]]+N461)</f>
        <v>9</v>
      </c>
    </row>
    <row r="462" spans="1:15" x14ac:dyDescent="0.25">
      <c r="A462" s="1">
        <v>178</v>
      </c>
      <c r="B462" s="1">
        <v>11</v>
      </c>
      <c r="C462" s="1" t="s">
        <v>14</v>
      </c>
      <c r="D462" s="1" t="s">
        <v>35</v>
      </c>
      <c r="E462" s="2">
        <v>21</v>
      </c>
      <c r="F462" s="2">
        <v>35</v>
      </c>
      <c r="G462" s="1">
        <v>1</v>
      </c>
      <c r="H462" s="1">
        <v>16</v>
      </c>
      <c r="I462" s="7">
        <f>TIME(0,Tabla1[[#This Row],[Tiempo de Preparación]],0)</f>
        <v>1.1111111111111112E-2</v>
      </c>
      <c r="J462" s="16">
        <f>Tabla1[[#This Row],[Precio Unitario]]*Tabla1[[#This Row],[Cantidad Ordenada]]</f>
        <v>35</v>
      </c>
      <c r="K462" s="3">
        <f>Tabla1[[#This Row],[Costo Unitario]]*Tabla1[[#This Row],[Cantidad Ordenada]]</f>
        <v>21</v>
      </c>
      <c r="L462" s="3">
        <f>(Tabla1[[#This Row],[Precio Unitario]]-Tabla1[[#This Row],[Costo Unitario]])*Tabla1[[#This Row],[Cantidad Ordenada]]</f>
        <v>14</v>
      </c>
      <c r="M462" s="20">
        <v>0.1</v>
      </c>
      <c r="N462" s="5">
        <f>Tabla1[[#This Row],[Total del Pedido]]*M462</f>
        <v>3.5</v>
      </c>
      <c r="O462" s="5">
        <f>Tabla1[[#This Row],[Total del Pedido]]-(Tabla1[[#This Row],[Costo Total]]+N462)</f>
        <v>10.5</v>
      </c>
    </row>
    <row r="463" spans="1:15" x14ac:dyDescent="0.25">
      <c r="A463" s="1">
        <v>178</v>
      </c>
      <c r="B463" s="1">
        <v>11</v>
      </c>
      <c r="C463" s="1" t="s">
        <v>16</v>
      </c>
      <c r="D463" s="1" t="s">
        <v>37</v>
      </c>
      <c r="E463" s="2">
        <v>13</v>
      </c>
      <c r="F463" s="2">
        <v>22</v>
      </c>
      <c r="G463" s="1">
        <v>2</v>
      </c>
      <c r="H463" s="1">
        <v>20</v>
      </c>
      <c r="I463" s="7">
        <f>TIME(0,Tabla1[[#This Row],[Tiempo de Preparación]],0)</f>
        <v>1.3888888888888888E-2</v>
      </c>
      <c r="J463" s="16">
        <f>Tabla1[[#This Row],[Precio Unitario]]*Tabla1[[#This Row],[Cantidad Ordenada]]</f>
        <v>44</v>
      </c>
      <c r="K463" s="3">
        <f>Tabla1[[#This Row],[Costo Unitario]]*Tabla1[[#This Row],[Cantidad Ordenada]]</f>
        <v>26</v>
      </c>
      <c r="L463" s="3">
        <f>(Tabla1[[#This Row],[Precio Unitario]]-Tabla1[[#This Row],[Costo Unitario]])*Tabla1[[#This Row],[Cantidad Ordenada]]</f>
        <v>18</v>
      </c>
      <c r="M463" s="20">
        <v>0.1</v>
      </c>
      <c r="N463" s="5">
        <f>Tabla1[[#This Row],[Total del Pedido]]*M463</f>
        <v>4.4000000000000004</v>
      </c>
      <c r="O463" s="5">
        <f>Tabla1[[#This Row],[Total del Pedido]]-(Tabla1[[#This Row],[Costo Total]]+N463)</f>
        <v>13.600000000000001</v>
      </c>
    </row>
    <row r="464" spans="1:15" x14ac:dyDescent="0.25">
      <c r="A464" s="1">
        <v>178</v>
      </c>
      <c r="B464" s="1">
        <v>11</v>
      </c>
      <c r="C464" s="1" t="s">
        <v>11</v>
      </c>
      <c r="D464" s="1" t="s">
        <v>32</v>
      </c>
      <c r="E464" s="2">
        <v>20</v>
      </c>
      <c r="F464" s="2">
        <v>33</v>
      </c>
      <c r="G464" s="1">
        <v>3</v>
      </c>
      <c r="H464" s="1">
        <v>55</v>
      </c>
      <c r="I464" s="7">
        <f>TIME(0,Tabla1[[#This Row],[Tiempo de Preparación]],0)</f>
        <v>3.8194444444444448E-2</v>
      </c>
      <c r="J464" s="16">
        <f>Tabla1[[#This Row],[Precio Unitario]]*Tabla1[[#This Row],[Cantidad Ordenada]]</f>
        <v>99</v>
      </c>
      <c r="K464" s="3">
        <f>Tabla1[[#This Row],[Costo Unitario]]*Tabla1[[#This Row],[Cantidad Ordenada]]</f>
        <v>60</v>
      </c>
      <c r="L464" s="3">
        <f>(Tabla1[[#This Row],[Precio Unitario]]-Tabla1[[#This Row],[Costo Unitario]])*Tabla1[[#This Row],[Cantidad Ordenada]]</f>
        <v>39</v>
      </c>
      <c r="M464" s="20">
        <v>0.1</v>
      </c>
      <c r="N464" s="5">
        <f>Tabla1[[#This Row],[Total del Pedido]]*M464</f>
        <v>9.9</v>
      </c>
      <c r="O464" s="5">
        <f>Tabla1[[#This Row],[Total del Pedido]]-(Tabla1[[#This Row],[Costo Total]]+N464)</f>
        <v>29.099999999999994</v>
      </c>
    </row>
    <row r="465" spans="1:15" x14ac:dyDescent="0.25">
      <c r="A465" s="1">
        <v>179</v>
      </c>
      <c r="B465" s="1">
        <v>12</v>
      </c>
      <c r="C465" s="1" t="s">
        <v>6</v>
      </c>
      <c r="D465" s="1" t="s">
        <v>27</v>
      </c>
      <c r="E465" s="2">
        <v>19</v>
      </c>
      <c r="F465" s="2">
        <v>31</v>
      </c>
      <c r="G465" s="1">
        <v>2</v>
      </c>
      <c r="H465" s="1">
        <v>26</v>
      </c>
      <c r="I465" s="7">
        <f>TIME(0,Tabla1[[#This Row],[Tiempo de Preparación]],0)</f>
        <v>1.8055555555555554E-2</v>
      </c>
      <c r="J465" s="16">
        <f>Tabla1[[#This Row],[Precio Unitario]]*Tabla1[[#This Row],[Cantidad Ordenada]]</f>
        <v>62</v>
      </c>
      <c r="K465" s="3">
        <f>Tabla1[[#This Row],[Costo Unitario]]*Tabla1[[#This Row],[Cantidad Ordenada]]</f>
        <v>38</v>
      </c>
      <c r="L465" s="3">
        <f>(Tabla1[[#This Row],[Precio Unitario]]-Tabla1[[#This Row],[Costo Unitario]])*Tabla1[[#This Row],[Cantidad Ordenada]]</f>
        <v>24</v>
      </c>
      <c r="M465" s="20">
        <v>0.1</v>
      </c>
      <c r="N465" s="5">
        <f>Tabla1[[#This Row],[Total del Pedido]]*M465</f>
        <v>6.2</v>
      </c>
      <c r="O465" s="5">
        <f>Tabla1[[#This Row],[Total del Pedido]]-(Tabla1[[#This Row],[Costo Total]]+N465)</f>
        <v>17.799999999999997</v>
      </c>
    </row>
    <row r="466" spans="1:15" x14ac:dyDescent="0.25">
      <c r="A466" s="1">
        <v>180</v>
      </c>
      <c r="B466" s="1">
        <v>10</v>
      </c>
      <c r="C466" s="1" t="s">
        <v>10</v>
      </c>
      <c r="D466" s="1" t="s">
        <v>31</v>
      </c>
      <c r="E466" s="2">
        <v>17</v>
      </c>
      <c r="F466" s="2">
        <v>29</v>
      </c>
      <c r="G466" s="1">
        <v>1</v>
      </c>
      <c r="H466" s="1">
        <v>35</v>
      </c>
      <c r="I466" s="7">
        <f>TIME(0,Tabla1[[#This Row],[Tiempo de Preparación]],0)</f>
        <v>2.4305555555555556E-2</v>
      </c>
      <c r="J466" s="16">
        <f>Tabla1[[#This Row],[Precio Unitario]]*Tabla1[[#This Row],[Cantidad Ordenada]]</f>
        <v>29</v>
      </c>
      <c r="K466" s="3">
        <f>Tabla1[[#This Row],[Costo Unitario]]*Tabla1[[#This Row],[Cantidad Ordenada]]</f>
        <v>17</v>
      </c>
      <c r="L466" s="3">
        <f>(Tabla1[[#This Row],[Precio Unitario]]-Tabla1[[#This Row],[Costo Unitario]])*Tabla1[[#This Row],[Cantidad Ordenada]]</f>
        <v>12</v>
      </c>
      <c r="M466" s="20">
        <v>0.1</v>
      </c>
      <c r="N466" s="5">
        <f>Tabla1[[#This Row],[Total del Pedido]]*M466</f>
        <v>2.9000000000000004</v>
      </c>
      <c r="O466" s="5">
        <f>Tabla1[[#This Row],[Total del Pedido]]-(Tabla1[[#This Row],[Costo Total]]+N466)</f>
        <v>9.1000000000000014</v>
      </c>
    </row>
    <row r="467" spans="1:15" x14ac:dyDescent="0.25">
      <c r="A467" s="1">
        <v>180</v>
      </c>
      <c r="B467" s="1">
        <v>10</v>
      </c>
      <c r="C467" s="1" t="s">
        <v>5</v>
      </c>
      <c r="D467" s="1" t="s">
        <v>26</v>
      </c>
      <c r="E467" s="2">
        <v>18</v>
      </c>
      <c r="F467" s="2">
        <v>30</v>
      </c>
      <c r="G467" s="1">
        <v>3</v>
      </c>
      <c r="H467" s="1">
        <v>20</v>
      </c>
      <c r="I467" s="7">
        <f>TIME(0,Tabla1[[#This Row],[Tiempo de Preparación]],0)</f>
        <v>1.3888888888888888E-2</v>
      </c>
      <c r="J467" s="16">
        <f>Tabla1[[#This Row],[Precio Unitario]]*Tabla1[[#This Row],[Cantidad Ordenada]]</f>
        <v>90</v>
      </c>
      <c r="K467" s="3">
        <f>Tabla1[[#This Row],[Costo Unitario]]*Tabla1[[#This Row],[Cantidad Ordenada]]</f>
        <v>54</v>
      </c>
      <c r="L467" s="3">
        <f>(Tabla1[[#This Row],[Precio Unitario]]-Tabla1[[#This Row],[Costo Unitario]])*Tabla1[[#This Row],[Cantidad Ordenada]]</f>
        <v>36</v>
      </c>
      <c r="M467" s="20">
        <v>0.1</v>
      </c>
      <c r="N467" s="5">
        <f>Tabla1[[#This Row],[Total del Pedido]]*M467</f>
        <v>9</v>
      </c>
      <c r="O467" s="5">
        <f>Tabla1[[#This Row],[Total del Pedido]]-(Tabla1[[#This Row],[Costo Total]]+N467)</f>
        <v>27</v>
      </c>
    </row>
    <row r="468" spans="1:15" x14ac:dyDescent="0.25">
      <c r="A468" s="1">
        <v>180</v>
      </c>
      <c r="B468" s="1">
        <v>10</v>
      </c>
      <c r="C468" s="1" t="s">
        <v>18</v>
      </c>
      <c r="D468" s="1" t="s">
        <v>39</v>
      </c>
      <c r="E468" s="2">
        <v>12</v>
      </c>
      <c r="F468" s="2">
        <v>20</v>
      </c>
      <c r="G468" s="1">
        <v>1</v>
      </c>
      <c r="H468" s="1">
        <v>50</v>
      </c>
      <c r="I468" s="7">
        <f>TIME(0,Tabla1[[#This Row],[Tiempo de Preparación]],0)</f>
        <v>3.4722222222222224E-2</v>
      </c>
      <c r="J468" s="16">
        <f>Tabla1[[#This Row],[Precio Unitario]]*Tabla1[[#This Row],[Cantidad Ordenada]]</f>
        <v>20</v>
      </c>
      <c r="K468" s="3">
        <f>Tabla1[[#This Row],[Costo Unitario]]*Tabla1[[#This Row],[Cantidad Ordenada]]</f>
        <v>12</v>
      </c>
      <c r="L468" s="3">
        <f>(Tabla1[[#This Row],[Precio Unitario]]-Tabla1[[#This Row],[Costo Unitario]])*Tabla1[[#This Row],[Cantidad Ordenada]]</f>
        <v>8</v>
      </c>
      <c r="M468" s="20">
        <v>0.1</v>
      </c>
      <c r="N468" s="5">
        <f>Tabla1[[#This Row],[Total del Pedido]]*M468</f>
        <v>2</v>
      </c>
      <c r="O468" s="5">
        <f>Tabla1[[#This Row],[Total del Pedido]]-(Tabla1[[#This Row],[Costo Total]]+N468)</f>
        <v>6</v>
      </c>
    </row>
    <row r="469" spans="1:15" x14ac:dyDescent="0.25">
      <c r="A469" s="1">
        <v>180</v>
      </c>
      <c r="B469" s="1">
        <v>10</v>
      </c>
      <c r="C469" s="1" t="s">
        <v>7</v>
      </c>
      <c r="D469" s="1" t="s">
        <v>28</v>
      </c>
      <c r="E469" s="2">
        <v>16</v>
      </c>
      <c r="F469" s="2">
        <v>27</v>
      </c>
      <c r="G469" s="1">
        <v>1</v>
      </c>
      <c r="H469" s="1">
        <v>56</v>
      </c>
      <c r="I469" s="7">
        <f>TIME(0,Tabla1[[#This Row],[Tiempo de Preparación]],0)</f>
        <v>3.888888888888889E-2</v>
      </c>
      <c r="J469" s="16">
        <f>Tabla1[[#This Row],[Precio Unitario]]*Tabla1[[#This Row],[Cantidad Ordenada]]</f>
        <v>27</v>
      </c>
      <c r="K469" s="3">
        <f>Tabla1[[#This Row],[Costo Unitario]]*Tabla1[[#This Row],[Cantidad Ordenada]]</f>
        <v>16</v>
      </c>
      <c r="L469" s="3">
        <f>(Tabla1[[#This Row],[Precio Unitario]]-Tabla1[[#This Row],[Costo Unitario]])*Tabla1[[#This Row],[Cantidad Ordenada]]</f>
        <v>11</v>
      </c>
      <c r="M469" s="20">
        <v>0.1</v>
      </c>
      <c r="N469" s="5">
        <f>Tabla1[[#This Row],[Total del Pedido]]*M469</f>
        <v>2.7</v>
      </c>
      <c r="O469" s="5">
        <f>Tabla1[[#This Row],[Total del Pedido]]-(Tabla1[[#This Row],[Costo Total]]+N469)</f>
        <v>8.3000000000000007</v>
      </c>
    </row>
    <row r="470" spans="1:15" x14ac:dyDescent="0.25">
      <c r="A470" s="1">
        <v>181</v>
      </c>
      <c r="B470" s="1">
        <v>15</v>
      </c>
      <c r="C470" s="1" t="s">
        <v>7</v>
      </c>
      <c r="D470" s="1" t="s">
        <v>28</v>
      </c>
      <c r="E470" s="2">
        <v>16</v>
      </c>
      <c r="F470" s="2">
        <v>27</v>
      </c>
      <c r="G470" s="1">
        <v>1</v>
      </c>
      <c r="H470" s="1">
        <v>55</v>
      </c>
      <c r="I470" s="7">
        <f>TIME(0,Tabla1[[#This Row],[Tiempo de Preparación]],0)</f>
        <v>3.8194444444444448E-2</v>
      </c>
      <c r="J470" s="16">
        <f>Tabla1[[#This Row],[Precio Unitario]]*Tabla1[[#This Row],[Cantidad Ordenada]]</f>
        <v>27</v>
      </c>
      <c r="K470" s="3">
        <f>Tabla1[[#This Row],[Costo Unitario]]*Tabla1[[#This Row],[Cantidad Ordenada]]</f>
        <v>16</v>
      </c>
      <c r="L470" s="3">
        <f>(Tabla1[[#This Row],[Precio Unitario]]-Tabla1[[#This Row],[Costo Unitario]])*Tabla1[[#This Row],[Cantidad Ordenada]]</f>
        <v>11</v>
      </c>
      <c r="M470" s="20">
        <v>0.1</v>
      </c>
      <c r="N470" s="5">
        <f>Tabla1[[#This Row],[Total del Pedido]]*M470</f>
        <v>2.7</v>
      </c>
      <c r="O470" s="5">
        <f>Tabla1[[#This Row],[Total del Pedido]]-(Tabla1[[#This Row],[Costo Total]]+N470)</f>
        <v>8.3000000000000007</v>
      </c>
    </row>
    <row r="471" spans="1:15" x14ac:dyDescent="0.25">
      <c r="A471" s="1">
        <v>182</v>
      </c>
      <c r="B471" s="1">
        <v>18</v>
      </c>
      <c r="C471" s="1" t="s">
        <v>13</v>
      </c>
      <c r="D471" s="1" t="s">
        <v>34</v>
      </c>
      <c r="E471" s="2">
        <v>11</v>
      </c>
      <c r="F471" s="2">
        <v>19</v>
      </c>
      <c r="G471" s="1">
        <v>2</v>
      </c>
      <c r="H471" s="1">
        <v>11</v>
      </c>
      <c r="I471" s="7">
        <f>TIME(0,Tabla1[[#This Row],[Tiempo de Preparación]],0)</f>
        <v>7.6388888888888886E-3</v>
      </c>
      <c r="J471" s="16">
        <f>Tabla1[[#This Row],[Precio Unitario]]*Tabla1[[#This Row],[Cantidad Ordenada]]</f>
        <v>38</v>
      </c>
      <c r="K471" s="3">
        <f>Tabla1[[#This Row],[Costo Unitario]]*Tabla1[[#This Row],[Cantidad Ordenada]]</f>
        <v>22</v>
      </c>
      <c r="L471" s="3">
        <f>(Tabla1[[#This Row],[Precio Unitario]]-Tabla1[[#This Row],[Costo Unitario]])*Tabla1[[#This Row],[Cantidad Ordenada]]</f>
        <v>16</v>
      </c>
      <c r="M471" s="20">
        <v>0.1</v>
      </c>
      <c r="N471" s="5">
        <f>Tabla1[[#This Row],[Total del Pedido]]*M471</f>
        <v>3.8000000000000003</v>
      </c>
      <c r="O471" s="5">
        <f>Tabla1[[#This Row],[Total del Pedido]]-(Tabla1[[#This Row],[Costo Total]]+N471)</f>
        <v>12.2</v>
      </c>
    </row>
    <row r="472" spans="1:15" x14ac:dyDescent="0.25">
      <c r="A472" s="1">
        <v>183</v>
      </c>
      <c r="B472" s="1">
        <v>18</v>
      </c>
      <c r="C472" s="1" t="s">
        <v>15</v>
      </c>
      <c r="D472" s="1" t="s">
        <v>36</v>
      </c>
      <c r="E472" s="2">
        <v>19</v>
      </c>
      <c r="F472" s="2">
        <v>32</v>
      </c>
      <c r="G472" s="1">
        <v>2</v>
      </c>
      <c r="H472" s="1">
        <v>52</v>
      </c>
      <c r="I472" s="7">
        <f>TIME(0,Tabla1[[#This Row],[Tiempo de Preparación]],0)</f>
        <v>3.6111111111111108E-2</v>
      </c>
      <c r="J472" s="16">
        <f>Tabla1[[#This Row],[Precio Unitario]]*Tabla1[[#This Row],[Cantidad Ordenada]]</f>
        <v>64</v>
      </c>
      <c r="K472" s="3">
        <f>Tabla1[[#This Row],[Costo Unitario]]*Tabla1[[#This Row],[Cantidad Ordenada]]</f>
        <v>38</v>
      </c>
      <c r="L472" s="3">
        <f>(Tabla1[[#This Row],[Precio Unitario]]-Tabla1[[#This Row],[Costo Unitario]])*Tabla1[[#This Row],[Cantidad Ordenada]]</f>
        <v>26</v>
      </c>
      <c r="M472" s="20">
        <v>0.1</v>
      </c>
      <c r="N472" s="5">
        <f>Tabla1[[#This Row],[Total del Pedido]]*M472</f>
        <v>6.4</v>
      </c>
      <c r="O472" s="5">
        <f>Tabla1[[#This Row],[Total del Pedido]]-(Tabla1[[#This Row],[Costo Total]]+N472)</f>
        <v>19.600000000000001</v>
      </c>
    </row>
    <row r="473" spans="1:15" x14ac:dyDescent="0.25">
      <c r="A473" s="1">
        <v>183</v>
      </c>
      <c r="B473" s="1">
        <v>18</v>
      </c>
      <c r="C473" s="1" t="s">
        <v>22</v>
      </c>
      <c r="D473" s="1" t="s">
        <v>43</v>
      </c>
      <c r="E473" s="2">
        <v>15</v>
      </c>
      <c r="F473" s="2">
        <v>26</v>
      </c>
      <c r="G473" s="1">
        <v>1</v>
      </c>
      <c r="H473" s="1">
        <v>10</v>
      </c>
      <c r="I473" s="7">
        <f>TIME(0,Tabla1[[#This Row],[Tiempo de Preparación]],0)</f>
        <v>6.9444444444444441E-3</v>
      </c>
      <c r="J473" s="16">
        <f>Tabla1[[#This Row],[Precio Unitario]]*Tabla1[[#This Row],[Cantidad Ordenada]]</f>
        <v>26</v>
      </c>
      <c r="K473" s="3">
        <f>Tabla1[[#This Row],[Costo Unitario]]*Tabla1[[#This Row],[Cantidad Ordenada]]</f>
        <v>15</v>
      </c>
      <c r="L473" s="3">
        <f>(Tabla1[[#This Row],[Precio Unitario]]-Tabla1[[#This Row],[Costo Unitario]])*Tabla1[[#This Row],[Cantidad Ordenada]]</f>
        <v>11</v>
      </c>
      <c r="M473" s="20">
        <v>0.1</v>
      </c>
      <c r="N473" s="5">
        <f>Tabla1[[#This Row],[Total del Pedido]]*M473</f>
        <v>2.6</v>
      </c>
      <c r="O473" s="5">
        <f>Tabla1[[#This Row],[Total del Pedido]]-(Tabla1[[#This Row],[Costo Total]]+N473)</f>
        <v>8.3999999999999986</v>
      </c>
    </row>
    <row r="474" spans="1:15" x14ac:dyDescent="0.25">
      <c r="A474" s="1">
        <v>183</v>
      </c>
      <c r="B474" s="1">
        <v>18</v>
      </c>
      <c r="C474" s="1" t="s">
        <v>18</v>
      </c>
      <c r="D474" s="1" t="s">
        <v>39</v>
      </c>
      <c r="E474" s="2">
        <v>12</v>
      </c>
      <c r="F474" s="2">
        <v>20</v>
      </c>
      <c r="G474" s="1">
        <v>3</v>
      </c>
      <c r="H474" s="1">
        <v>58</v>
      </c>
      <c r="I474" s="7">
        <f>TIME(0,Tabla1[[#This Row],[Tiempo de Preparación]],0)</f>
        <v>4.027777777777778E-2</v>
      </c>
      <c r="J474" s="16">
        <f>Tabla1[[#This Row],[Precio Unitario]]*Tabla1[[#This Row],[Cantidad Ordenada]]</f>
        <v>60</v>
      </c>
      <c r="K474" s="3">
        <f>Tabla1[[#This Row],[Costo Unitario]]*Tabla1[[#This Row],[Cantidad Ordenada]]</f>
        <v>36</v>
      </c>
      <c r="L474" s="3">
        <f>(Tabla1[[#This Row],[Precio Unitario]]-Tabla1[[#This Row],[Costo Unitario]])*Tabla1[[#This Row],[Cantidad Ordenada]]</f>
        <v>24</v>
      </c>
      <c r="M474" s="20">
        <v>0.1</v>
      </c>
      <c r="N474" s="5">
        <f>Tabla1[[#This Row],[Total del Pedido]]*M474</f>
        <v>6</v>
      </c>
      <c r="O474" s="5">
        <f>Tabla1[[#This Row],[Total del Pedido]]-(Tabla1[[#This Row],[Costo Total]]+N474)</f>
        <v>18</v>
      </c>
    </row>
    <row r="475" spans="1:15" x14ac:dyDescent="0.25">
      <c r="A475" s="1">
        <v>183</v>
      </c>
      <c r="B475" s="1">
        <v>18</v>
      </c>
      <c r="C475" s="1" t="s">
        <v>14</v>
      </c>
      <c r="D475" s="1" t="s">
        <v>35</v>
      </c>
      <c r="E475" s="2">
        <v>21</v>
      </c>
      <c r="F475" s="2">
        <v>35</v>
      </c>
      <c r="G475" s="1">
        <v>3</v>
      </c>
      <c r="H475" s="1">
        <v>46</v>
      </c>
      <c r="I475" s="7">
        <f>TIME(0,Tabla1[[#This Row],[Tiempo de Preparación]],0)</f>
        <v>3.1944444444444442E-2</v>
      </c>
      <c r="J475" s="16">
        <f>Tabla1[[#This Row],[Precio Unitario]]*Tabla1[[#This Row],[Cantidad Ordenada]]</f>
        <v>105</v>
      </c>
      <c r="K475" s="3">
        <f>Tabla1[[#This Row],[Costo Unitario]]*Tabla1[[#This Row],[Cantidad Ordenada]]</f>
        <v>63</v>
      </c>
      <c r="L475" s="3">
        <f>(Tabla1[[#This Row],[Precio Unitario]]-Tabla1[[#This Row],[Costo Unitario]])*Tabla1[[#This Row],[Cantidad Ordenada]]</f>
        <v>42</v>
      </c>
      <c r="M475" s="20">
        <v>0.1</v>
      </c>
      <c r="N475" s="5">
        <f>Tabla1[[#This Row],[Total del Pedido]]*M475</f>
        <v>10.5</v>
      </c>
      <c r="O475" s="5">
        <f>Tabla1[[#This Row],[Total del Pedido]]-(Tabla1[[#This Row],[Costo Total]]+N475)</f>
        <v>31.5</v>
      </c>
    </row>
    <row r="476" spans="1:15" x14ac:dyDescent="0.25">
      <c r="A476" s="1">
        <v>184</v>
      </c>
      <c r="B476" s="1">
        <v>4</v>
      </c>
      <c r="C476" s="1" t="s">
        <v>12</v>
      </c>
      <c r="D476" s="1" t="s">
        <v>33</v>
      </c>
      <c r="E476" s="2">
        <v>16</v>
      </c>
      <c r="F476" s="2">
        <v>28</v>
      </c>
      <c r="G476" s="1">
        <v>3</v>
      </c>
      <c r="H476" s="1">
        <v>6</v>
      </c>
      <c r="I476" s="7">
        <f>TIME(0,Tabla1[[#This Row],[Tiempo de Preparación]],0)</f>
        <v>4.1666666666666666E-3</v>
      </c>
      <c r="J476" s="16">
        <f>Tabla1[[#This Row],[Precio Unitario]]*Tabla1[[#This Row],[Cantidad Ordenada]]</f>
        <v>84</v>
      </c>
      <c r="K476" s="3">
        <f>Tabla1[[#This Row],[Costo Unitario]]*Tabla1[[#This Row],[Cantidad Ordenada]]</f>
        <v>48</v>
      </c>
      <c r="L476" s="3">
        <f>(Tabla1[[#This Row],[Precio Unitario]]-Tabla1[[#This Row],[Costo Unitario]])*Tabla1[[#This Row],[Cantidad Ordenada]]</f>
        <v>36</v>
      </c>
      <c r="M476" s="20">
        <v>0.1</v>
      </c>
      <c r="N476" s="5">
        <f>Tabla1[[#This Row],[Total del Pedido]]*M476</f>
        <v>8.4</v>
      </c>
      <c r="O476" s="5">
        <f>Tabla1[[#This Row],[Total del Pedido]]-(Tabla1[[#This Row],[Costo Total]]+N476)</f>
        <v>27.6</v>
      </c>
    </row>
    <row r="477" spans="1:15" x14ac:dyDescent="0.25">
      <c r="A477" s="1">
        <v>184</v>
      </c>
      <c r="B477" s="1">
        <v>4</v>
      </c>
      <c r="C477" s="1" t="s">
        <v>7</v>
      </c>
      <c r="D477" s="1" t="s">
        <v>28</v>
      </c>
      <c r="E477" s="2">
        <v>16</v>
      </c>
      <c r="F477" s="2">
        <v>27</v>
      </c>
      <c r="G477" s="1">
        <v>3</v>
      </c>
      <c r="H477" s="1">
        <v>10</v>
      </c>
      <c r="I477" s="7">
        <f>TIME(0,Tabla1[[#This Row],[Tiempo de Preparación]],0)</f>
        <v>6.9444444444444441E-3</v>
      </c>
      <c r="J477" s="16">
        <f>Tabla1[[#This Row],[Precio Unitario]]*Tabla1[[#This Row],[Cantidad Ordenada]]</f>
        <v>81</v>
      </c>
      <c r="K477" s="3">
        <f>Tabla1[[#This Row],[Costo Unitario]]*Tabla1[[#This Row],[Cantidad Ordenada]]</f>
        <v>48</v>
      </c>
      <c r="L477" s="3">
        <f>(Tabla1[[#This Row],[Precio Unitario]]-Tabla1[[#This Row],[Costo Unitario]])*Tabla1[[#This Row],[Cantidad Ordenada]]</f>
        <v>33</v>
      </c>
      <c r="M477" s="20">
        <v>0.1</v>
      </c>
      <c r="N477" s="5">
        <f>Tabla1[[#This Row],[Total del Pedido]]*M477</f>
        <v>8.1</v>
      </c>
      <c r="O477" s="5">
        <f>Tabla1[[#This Row],[Total del Pedido]]-(Tabla1[[#This Row],[Costo Total]]+N477)</f>
        <v>24.9</v>
      </c>
    </row>
    <row r="478" spans="1:15" x14ac:dyDescent="0.25">
      <c r="A478" s="1">
        <v>184</v>
      </c>
      <c r="B478" s="1">
        <v>4</v>
      </c>
      <c r="C478" s="1" t="s">
        <v>18</v>
      </c>
      <c r="D478" s="1" t="s">
        <v>39</v>
      </c>
      <c r="E478" s="2">
        <v>12</v>
      </c>
      <c r="F478" s="2">
        <v>20</v>
      </c>
      <c r="G478" s="1">
        <v>2</v>
      </c>
      <c r="H478" s="1">
        <v>13</v>
      </c>
      <c r="I478" s="7">
        <f>TIME(0,Tabla1[[#This Row],[Tiempo de Preparación]],0)</f>
        <v>9.0277777777777769E-3</v>
      </c>
      <c r="J478" s="16">
        <f>Tabla1[[#This Row],[Precio Unitario]]*Tabla1[[#This Row],[Cantidad Ordenada]]</f>
        <v>40</v>
      </c>
      <c r="K478" s="3">
        <f>Tabla1[[#This Row],[Costo Unitario]]*Tabla1[[#This Row],[Cantidad Ordenada]]</f>
        <v>24</v>
      </c>
      <c r="L478" s="3">
        <f>(Tabla1[[#This Row],[Precio Unitario]]-Tabla1[[#This Row],[Costo Unitario]])*Tabla1[[#This Row],[Cantidad Ordenada]]</f>
        <v>16</v>
      </c>
      <c r="M478" s="20">
        <v>0.1</v>
      </c>
      <c r="N478" s="5">
        <f>Tabla1[[#This Row],[Total del Pedido]]*M478</f>
        <v>4</v>
      </c>
      <c r="O478" s="5">
        <f>Tabla1[[#This Row],[Total del Pedido]]-(Tabla1[[#This Row],[Costo Total]]+N478)</f>
        <v>12</v>
      </c>
    </row>
    <row r="479" spans="1:15" x14ac:dyDescent="0.25">
      <c r="A479" s="1">
        <v>185</v>
      </c>
      <c r="B479" s="1">
        <v>16</v>
      </c>
      <c r="C479" s="1" t="s">
        <v>20</v>
      </c>
      <c r="D479" s="1" t="s">
        <v>41</v>
      </c>
      <c r="E479" s="2">
        <v>13</v>
      </c>
      <c r="F479" s="2">
        <v>21</v>
      </c>
      <c r="G479" s="1">
        <v>3</v>
      </c>
      <c r="H479" s="1">
        <v>34</v>
      </c>
      <c r="I479" s="7">
        <f>TIME(0,Tabla1[[#This Row],[Tiempo de Preparación]],0)</f>
        <v>2.361111111111111E-2</v>
      </c>
      <c r="J479" s="16">
        <f>Tabla1[[#This Row],[Precio Unitario]]*Tabla1[[#This Row],[Cantidad Ordenada]]</f>
        <v>63</v>
      </c>
      <c r="K479" s="3">
        <f>Tabla1[[#This Row],[Costo Unitario]]*Tabla1[[#This Row],[Cantidad Ordenada]]</f>
        <v>39</v>
      </c>
      <c r="L479" s="3">
        <f>(Tabla1[[#This Row],[Precio Unitario]]-Tabla1[[#This Row],[Costo Unitario]])*Tabla1[[#This Row],[Cantidad Ordenada]]</f>
        <v>24</v>
      </c>
      <c r="M479" s="20">
        <v>0.1</v>
      </c>
      <c r="N479" s="5">
        <f>Tabla1[[#This Row],[Total del Pedido]]*M479</f>
        <v>6.3000000000000007</v>
      </c>
      <c r="O479" s="5">
        <f>Tabla1[[#This Row],[Total del Pedido]]-(Tabla1[[#This Row],[Costo Total]]+N479)</f>
        <v>17.700000000000003</v>
      </c>
    </row>
    <row r="480" spans="1:15" x14ac:dyDescent="0.25">
      <c r="A480" s="1">
        <v>185</v>
      </c>
      <c r="B480" s="1">
        <v>16</v>
      </c>
      <c r="C480" s="1" t="s">
        <v>12</v>
      </c>
      <c r="D480" s="1" t="s">
        <v>33</v>
      </c>
      <c r="E480" s="2">
        <v>16</v>
      </c>
      <c r="F480" s="2">
        <v>28</v>
      </c>
      <c r="G480" s="1">
        <v>1</v>
      </c>
      <c r="H480" s="1">
        <v>6</v>
      </c>
      <c r="I480" s="7">
        <f>TIME(0,Tabla1[[#This Row],[Tiempo de Preparación]],0)</f>
        <v>4.1666666666666666E-3</v>
      </c>
      <c r="J480" s="16">
        <f>Tabla1[[#This Row],[Precio Unitario]]*Tabla1[[#This Row],[Cantidad Ordenada]]</f>
        <v>28</v>
      </c>
      <c r="K480" s="3">
        <f>Tabla1[[#This Row],[Costo Unitario]]*Tabla1[[#This Row],[Cantidad Ordenada]]</f>
        <v>16</v>
      </c>
      <c r="L480" s="3">
        <f>(Tabla1[[#This Row],[Precio Unitario]]-Tabla1[[#This Row],[Costo Unitario]])*Tabla1[[#This Row],[Cantidad Ordenada]]</f>
        <v>12</v>
      </c>
      <c r="M480" s="20">
        <v>0.1</v>
      </c>
      <c r="N480" s="5">
        <f>Tabla1[[#This Row],[Total del Pedido]]*M480</f>
        <v>2.8000000000000003</v>
      </c>
      <c r="O480" s="5">
        <f>Tabla1[[#This Row],[Total del Pedido]]-(Tabla1[[#This Row],[Costo Total]]+N480)</f>
        <v>9.1999999999999993</v>
      </c>
    </row>
    <row r="481" spans="1:15" x14ac:dyDescent="0.25">
      <c r="A481" s="1">
        <v>186</v>
      </c>
      <c r="B481" s="1">
        <v>13</v>
      </c>
      <c r="C481" s="1" t="s">
        <v>7</v>
      </c>
      <c r="D481" s="1" t="s">
        <v>28</v>
      </c>
      <c r="E481" s="2">
        <v>16</v>
      </c>
      <c r="F481" s="2">
        <v>27</v>
      </c>
      <c r="G481" s="1">
        <v>3</v>
      </c>
      <c r="H481" s="1">
        <v>16</v>
      </c>
      <c r="I481" s="7">
        <f>TIME(0,Tabla1[[#This Row],[Tiempo de Preparación]],0)</f>
        <v>1.1111111111111112E-2</v>
      </c>
      <c r="J481" s="16">
        <f>Tabla1[[#This Row],[Precio Unitario]]*Tabla1[[#This Row],[Cantidad Ordenada]]</f>
        <v>81</v>
      </c>
      <c r="K481" s="3">
        <f>Tabla1[[#This Row],[Costo Unitario]]*Tabla1[[#This Row],[Cantidad Ordenada]]</f>
        <v>48</v>
      </c>
      <c r="L481" s="3">
        <f>(Tabla1[[#This Row],[Precio Unitario]]-Tabla1[[#This Row],[Costo Unitario]])*Tabla1[[#This Row],[Cantidad Ordenada]]</f>
        <v>33</v>
      </c>
      <c r="M481" s="20">
        <v>0.1</v>
      </c>
      <c r="N481" s="5">
        <f>Tabla1[[#This Row],[Total del Pedido]]*M481</f>
        <v>8.1</v>
      </c>
      <c r="O481" s="5">
        <f>Tabla1[[#This Row],[Total del Pedido]]-(Tabla1[[#This Row],[Costo Total]]+N481)</f>
        <v>24.9</v>
      </c>
    </row>
    <row r="482" spans="1:15" x14ac:dyDescent="0.25">
      <c r="A482" s="1">
        <v>186</v>
      </c>
      <c r="B482" s="1">
        <v>13</v>
      </c>
      <c r="C482" s="1" t="s">
        <v>15</v>
      </c>
      <c r="D482" s="1" t="s">
        <v>36</v>
      </c>
      <c r="E482" s="2">
        <v>19</v>
      </c>
      <c r="F482" s="2">
        <v>32</v>
      </c>
      <c r="G482" s="1">
        <v>3</v>
      </c>
      <c r="H482" s="1">
        <v>23</v>
      </c>
      <c r="I482" s="7">
        <f>TIME(0,Tabla1[[#This Row],[Tiempo de Preparación]],0)</f>
        <v>1.5972222222222221E-2</v>
      </c>
      <c r="J482" s="16">
        <f>Tabla1[[#This Row],[Precio Unitario]]*Tabla1[[#This Row],[Cantidad Ordenada]]</f>
        <v>96</v>
      </c>
      <c r="K482" s="3">
        <f>Tabla1[[#This Row],[Costo Unitario]]*Tabla1[[#This Row],[Cantidad Ordenada]]</f>
        <v>57</v>
      </c>
      <c r="L482" s="3">
        <f>(Tabla1[[#This Row],[Precio Unitario]]-Tabla1[[#This Row],[Costo Unitario]])*Tabla1[[#This Row],[Cantidad Ordenada]]</f>
        <v>39</v>
      </c>
      <c r="M482" s="20">
        <v>0.1</v>
      </c>
      <c r="N482" s="5">
        <f>Tabla1[[#This Row],[Total del Pedido]]*M482</f>
        <v>9.6000000000000014</v>
      </c>
      <c r="O482" s="5">
        <f>Tabla1[[#This Row],[Total del Pedido]]-(Tabla1[[#This Row],[Costo Total]]+N482)</f>
        <v>29.400000000000006</v>
      </c>
    </row>
    <row r="483" spans="1:15" x14ac:dyDescent="0.25">
      <c r="A483" s="1">
        <v>186</v>
      </c>
      <c r="B483" s="1">
        <v>13</v>
      </c>
      <c r="C483" s="1" t="s">
        <v>6</v>
      </c>
      <c r="D483" s="1" t="s">
        <v>27</v>
      </c>
      <c r="E483" s="2">
        <v>19</v>
      </c>
      <c r="F483" s="2">
        <v>31</v>
      </c>
      <c r="G483" s="1">
        <v>3</v>
      </c>
      <c r="H483" s="1">
        <v>54</v>
      </c>
      <c r="I483" s="7">
        <f>TIME(0,Tabla1[[#This Row],[Tiempo de Preparación]],0)</f>
        <v>3.7499999999999999E-2</v>
      </c>
      <c r="J483" s="16">
        <f>Tabla1[[#This Row],[Precio Unitario]]*Tabla1[[#This Row],[Cantidad Ordenada]]</f>
        <v>93</v>
      </c>
      <c r="K483" s="3">
        <f>Tabla1[[#This Row],[Costo Unitario]]*Tabla1[[#This Row],[Cantidad Ordenada]]</f>
        <v>57</v>
      </c>
      <c r="L483" s="3">
        <f>(Tabla1[[#This Row],[Precio Unitario]]-Tabla1[[#This Row],[Costo Unitario]])*Tabla1[[#This Row],[Cantidad Ordenada]]</f>
        <v>36</v>
      </c>
      <c r="M483" s="20">
        <v>0.1</v>
      </c>
      <c r="N483" s="5">
        <f>Tabla1[[#This Row],[Total del Pedido]]*M483</f>
        <v>9.3000000000000007</v>
      </c>
      <c r="O483" s="5">
        <f>Tabla1[[#This Row],[Total del Pedido]]-(Tabla1[[#This Row],[Costo Total]]+N483)</f>
        <v>26.700000000000003</v>
      </c>
    </row>
    <row r="484" spans="1:15" x14ac:dyDescent="0.25">
      <c r="A484" s="1">
        <v>187</v>
      </c>
      <c r="B484" s="1">
        <v>5</v>
      </c>
      <c r="C484" s="1" t="s">
        <v>17</v>
      </c>
      <c r="D484" s="1" t="s">
        <v>38</v>
      </c>
      <c r="E484" s="2">
        <v>20</v>
      </c>
      <c r="F484" s="2">
        <v>34</v>
      </c>
      <c r="G484" s="1">
        <v>2</v>
      </c>
      <c r="H484" s="1">
        <v>28</v>
      </c>
      <c r="I484" s="7">
        <f>TIME(0,Tabla1[[#This Row],[Tiempo de Preparación]],0)</f>
        <v>1.9444444444444445E-2</v>
      </c>
      <c r="J484" s="16">
        <f>Tabla1[[#This Row],[Precio Unitario]]*Tabla1[[#This Row],[Cantidad Ordenada]]</f>
        <v>68</v>
      </c>
      <c r="K484" s="3">
        <f>Tabla1[[#This Row],[Costo Unitario]]*Tabla1[[#This Row],[Cantidad Ordenada]]</f>
        <v>40</v>
      </c>
      <c r="L484" s="3">
        <f>(Tabla1[[#This Row],[Precio Unitario]]-Tabla1[[#This Row],[Costo Unitario]])*Tabla1[[#This Row],[Cantidad Ordenada]]</f>
        <v>28</v>
      </c>
      <c r="M484" s="20">
        <v>0.1</v>
      </c>
      <c r="N484" s="5">
        <f>Tabla1[[#This Row],[Total del Pedido]]*M484</f>
        <v>6.8000000000000007</v>
      </c>
      <c r="O484" s="5">
        <f>Tabla1[[#This Row],[Total del Pedido]]-(Tabla1[[#This Row],[Costo Total]]+N484)</f>
        <v>21.200000000000003</v>
      </c>
    </row>
    <row r="485" spans="1:15" x14ac:dyDescent="0.25">
      <c r="A485" s="1">
        <v>187</v>
      </c>
      <c r="B485" s="1">
        <v>5</v>
      </c>
      <c r="C485" s="1" t="s">
        <v>22</v>
      </c>
      <c r="D485" s="1" t="s">
        <v>43</v>
      </c>
      <c r="E485" s="2">
        <v>15</v>
      </c>
      <c r="F485" s="2">
        <v>26</v>
      </c>
      <c r="G485" s="1">
        <v>1</v>
      </c>
      <c r="H485" s="1">
        <v>51</v>
      </c>
      <c r="I485" s="7">
        <f>TIME(0,Tabla1[[#This Row],[Tiempo de Preparación]],0)</f>
        <v>3.5416666666666666E-2</v>
      </c>
      <c r="J485" s="16">
        <f>Tabla1[[#This Row],[Precio Unitario]]*Tabla1[[#This Row],[Cantidad Ordenada]]</f>
        <v>26</v>
      </c>
      <c r="K485" s="3">
        <f>Tabla1[[#This Row],[Costo Unitario]]*Tabla1[[#This Row],[Cantidad Ordenada]]</f>
        <v>15</v>
      </c>
      <c r="L485" s="3">
        <f>(Tabla1[[#This Row],[Precio Unitario]]-Tabla1[[#This Row],[Costo Unitario]])*Tabla1[[#This Row],[Cantidad Ordenada]]</f>
        <v>11</v>
      </c>
      <c r="M485" s="20">
        <v>0.1</v>
      </c>
      <c r="N485" s="5">
        <f>Tabla1[[#This Row],[Total del Pedido]]*M485</f>
        <v>2.6</v>
      </c>
      <c r="O485" s="5">
        <f>Tabla1[[#This Row],[Total del Pedido]]-(Tabla1[[#This Row],[Costo Total]]+N485)</f>
        <v>8.3999999999999986</v>
      </c>
    </row>
    <row r="486" spans="1:15" x14ac:dyDescent="0.25">
      <c r="A486" s="1">
        <v>187</v>
      </c>
      <c r="B486" s="1">
        <v>5</v>
      </c>
      <c r="C486" s="1" t="s">
        <v>10</v>
      </c>
      <c r="D486" s="1" t="s">
        <v>31</v>
      </c>
      <c r="E486" s="2">
        <v>17</v>
      </c>
      <c r="F486" s="2">
        <v>29</v>
      </c>
      <c r="G486" s="1">
        <v>3</v>
      </c>
      <c r="H486" s="1">
        <v>11</v>
      </c>
      <c r="I486" s="7">
        <f>TIME(0,Tabla1[[#This Row],[Tiempo de Preparación]],0)</f>
        <v>7.6388888888888886E-3</v>
      </c>
      <c r="J486" s="16">
        <f>Tabla1[[#This Row],[Precio Unitario]]*Tabla1[[#This Row],[Cantidad Ordenada]]</f>
        <v>87</v>
      </c>
      <c r="K486" s="3">
        <f>Tabla1[[#This Row],[Costo Unitario]]*Tabla1[[#This Row],[Cantidad Ordenada]]</f>
        <v>51</v>
      </c>
      <c r="L486" s="3">
        <f>(Tabla1[[#This Row],[Precio Unitario]]-Tabla1[[#This Row],[Costo Unitario]])*Tabla1[[#This Row],[Cantidad Ordenada]]</f>
        <v>36</v>
      </c>
      <c r="M486" s="20">
        <v>0.1</v>
      </c>
      <c r="N486" s="5">
        <f>Tabla1[[#This Row],[Total del Pedido]]*M486</f>
        <v>8.7000000000000011</v>
      </c>
      <c r="O486" s="5">
        <f>Tabla1[[#This Row],[Total del Pedido]]-(Tabla1[[#This Row],[Costo Total]]+N486)</f>
        <v>27.299999999999997</v>
      </c>
    </row>
    <row r="487" spans="1:15" x14ac:dyDescent="0.25">
      <c r="A487" s="1">
        <v>187</v>
      </c>
      <c r="B487" s="1">
        <v>5</v>
      </c>
      <c r="C487" s="1" t="s">
        <v>7</v>
      </c>
      <c r="D487" s="1" t="s">
        <v>28</v>
      </c>
      <c r="E487" s="2">
        <v>16</v>
      </c>
      <c r="F487" s="2">
        <v>27</v>
      </c>
      <c r="G487" s="1">
        <v>1</v>
      </c>
      <c r="H487" s="1">
        <v>36</v>
      </c>
      <c r="I487" s="7">
        <f>TIME(0,Tabla1[[#This Row],[Tiempo de Preparación]],0)</f>
        <v>2.5000000000000001E-2</v>
      </c>
      <c r="J487" s="16">
        <f>Tabla1[[#This Row],[Precio Unitario]]*Tabla1[[#This Row],[Cantidad Ordenada]]</f>
        <v>27</v>
      </c>
      <c r="K487" s="3">
        <f>Tabla1[[#This Row],[Costo Unitario]]*Tabla1[[#This Row],[Cantidad Ordenada]]</f>
        <v>16</v>
      </c>
      <c r="L487" s="3">
        <f>(Tabla1[[#This Row],[Precio Unitario]]-Tabla1[[#This Row],[Costo Unitario]])*Tabla1[[#This Row],[Cantidad Ordenada]]</f>
        <v>11</v>
      </c>
      <c r="M487" s="20">
        <v>0.1</v>
      </c>
      <c r="N487" s="5">
        <f>Tabla1[[#This Row],[Total del Pedido]]*M487</f>
        <v>2.7</v>
      </c>
      <c r="O487" s="5">
        <f>Tabla1[[#This Row],[Total del Pedido]]-(Tabla1[[#This Row],[Costo Total]]+N487)</f>
        <v>8.3000000000000007</v>
      </c>
    </row>
    <row r="488" spans="1:15" x14ac:dyDescent="0.25">
      <c r="A488" s="1">
        <v>188</v>
      </c>
      <c r="B488" s="1">
        <v>20</v>
      </c>
      <c r="C488" s="1" t="s">
        <v>6</v>
      </c>
      <c r="D488" s="1" t="s">
        <v>27</v>
      </c>
      <c r="E488" s="2">
        <v>19</v>
      </c>
      <c r="F488" s="2">
        <v>31</v>
      </c>
      <c r="G488" s="1">
        <v>1</v>
      </c>
      <c r="H488" s="1">
        <v>58</v>
      </c>
      <c r="I488" s="7">
        <f>TIME(0,Tabla1[[#This Row],[Tiempo de Preparación]],0)</f>
        <v>4.027777777777778E-2</v>
      </c>
      <c r="J488" s="16">
        <f>Tabla1[[#This Row],[Precio Unitario]]*Tabla1[[#This Row],[Cantidad Ordenada]]</f>
        <v>31</v>
      </c>
      <c r="K488" s="3">
        <f>Tabla1[[#This Row],[Costo Unitario]]*Tabla1[[#This Row],[Cantidad Ordenada]]</f>
        <v>19</v>
      </c>
      <c r="L488" s="3">
        <f>(Tabla1[[#This Row],[Precio Unitario]]-Tabla1[[#This Row],[Costo Unitario]])*Tabla1[[#This Row],[Cantidad Ordenada]]</f>
        <v>12</v>
      </c>
      <c r="M488" s="20">
        <v>0.1</v>
      </c>
      <c r="N488" s="5">
        <f>Tabla1[[#This Row],[Total del Pedido]]*M488</f>
        <v>3.1</v>
      </c>
      <c r="O488" s="5">
        <f>Tabla1[[#This Row],[Total del Pedido]]-(Tabla1[[#This Row],[Costo Total]]+N488)</f>
        <v>8.8999999999999986</v>
      </c>
    </row>
    <row r="489" spans="1:15" x14ac:dyDescent="0.25">
      <c r="A489" s="1">
        <v>188</v>
      </c>
      <c r="B489" s="1">
        <v>20</v>
      </c>
      <c r="C489" s="1" t="s">
        <v>22</v>
      </c>
      <c r="D489" s="1" t="s">
        <v>43</v>
      </c>
      <c r="E489" s="2">
        <v>15</v>
      </c>
      <c r="F489" s="2">
        <v>26</v>
      </c>
      <c r="G489" s="1">
        <v>2</v>
      </c>
      <c r="H489" s="1">
        <v>47</v>
      </c>
      <c r="I489" s="7">
        <f>TIME(0,Tabla1[[#This Row],[Tiempo de Preparación]],0)</f>
        <v>3.2638888888888891E-2</v>
      </c>
      <c r="J489" s="16">
        <f>Tabla1[[#This Row],[Precio Unitario]]*Tabla1[[#This Row],[Cantidad Ordenada]]</f>
        <v>52</v>
      </c>
      <c r="K489" s="3">
        <f>Tabla1[[#This Row],[Costo Unitario]]*Tabla1[[#This Row],[Cantidad Ordenada]]</f>
        <v>30</v>
      </c>
      <c r="L489" s="3">
        <f>(Tabla1[[#This Row],[Precio Unitario]]-Tabla1[[#This Row],[Costo Unitario]])*Tabla1[[#This Row],[Cantidad Ordenada]]</f>
        <v>22</v>
      </c>
      <c r="M489" s="20">
        <v>0.1</v>
      </c>
      <c r="N489" s="5">
        <f>Tabla1[[#This Row],[Total del Pedido]]*M489</f>
        <v>5.2</v>
      </c>
      <c r="O489" s="5">
        <f>Tabla1[[#This Row],[Total del Pedido]]-(Tabla1[[#This Row],[Costo Total]]+N489)</f>
        <v>16.799999999999997</v>
      </c>
    </row>
    <row r="490" spans="1:15" x14ac:dyDescent="0.25">
      <c r="A490" s="1">
        <v>189</v>
      </c>
      <c r="B490" s="1">
        <v>11</v>
      </c>
      <c r="C490" s="1" t="s">
        <v>17</v>
      </c>
      <c r="D490" s="1" t="s">
        <v>38</v>
      </c>
      <c r="E490" s="2">
        <v>20</v>
      </c>
      <c r="F490" s="2">
        <v>34</v>
      </c>
      <c r="G490" s="1">
        <v>2</v>
      </c>
      <c r="H490" s="1">
        <v>42</v>
      </c>
      <c r="I490" s="7">
        <f>TIME(0,Tabla1[[#This Row],[Tiempo de Preparación]],0)</f>
        <v>2.9166666666666667E-2</v>
      </c>
      <c r="J490" s="16">
        <f>Tabla1[[#This Row],[Precio Unitario]]*Tabla1[[#This Row],[Cantidad Ordenada]]</f>
        <v>68</v>
      </c>
      <c r="K490" s="3">
        <f>Tabla1[[#This Row],[Costo Unitario]]*Tabla1[[#This Row],[Cantidad Ordenada]]</f>
        <v>40</v>
      </c>
      <c r="L490" s="3">
        <f>(Tabla1[[#This Row],[Precio Unitario]]-Tabla1[[#This Row],[Costo Unitario]])*Tabla1[[#This Row],[Cantidad Ordenada]]</f>
        <v>28</v>
      </c>
      <c r="M490" s="20">
        <v>0.1</v>
      </c>
      <c r="N490" s="5">
        <f>Tabla1[[#This Row],[Total del Pedido]]*M490</f>
        <v>6.8000000000000007</v>
      </c>
      <c r="O490" s="5">
        <f>Tabla1[[#This Row],[Total del Pedido]]-(Tabla1[[#This Row],[Costo Total]]+N490)</f>
        <v>21.200000000000003</v>
      </c>
    </row>
    <row r="491" spans="1:15" x14ac:dyDescent="0.25">
      <c r="A491" s="1">
        <v>189</v>
      </c>
      <c r="B491" s="1">
        <v>11</v>
      </c>
      <c r="C491" s="1" t="s">
        <v>22</v>
      </c>
      <c r="D491" s="1" t="s">
        <v>43</v>
      </c>
      <c r="E491" s="2">
        <v>15</v>
      </c>
      <c r="F491" s="2">
        <v>26</v>
      </c>
      <c r="G491" s="1">
        <v>2</v>
      </c>
      <c r="H491" s="1">
        <v>22</v>
      </c>
      <c r="I491" s="7">
        <f>TIME(0,Tabla1[[#This Row],[Tiempo de Preparación]],0)</f>
        <v>1.5277777777777777E-2</v>
      </c>
      <c r="J491" s="16">
        <f>Tabla1[[#This Row],[Precio Unitario]]*Tabla1[[#This Row],[Cantidad Ordenada]]</f>
        <v>52</v>
      </c>
      <c r="K491" s="3">
        <f>Tabla1[[#This Row],[Costo Unitario]]*Tabla1[[#This Row],[Cantidad Ordenada]]</f>
        <v>30</v>
      </c>
      <c r="L491" s="3">
        <f>(Tabla1[[#This Row],[Precio Unitario]]-Tabla1[[#This Row],[Costo Unitario]])*Tabla1[[#This Row],[Cantidad Ordenada]]</f>
        <v>22</v>
      </c>
      <c r="M491" s="20">
        <v>0.1</v>
      </c>
      <c r="N491" s="5">
        <f>Tabla1[[#This Row],[Total del Pedido]]*M491</f>
        <v>5.2</v>
      </c>
      <c r="O491" s="5">
        <f>Tabla1[[#This Row],[Total del Pedido]]-(Tabla1[[#This Row],[Costo Total]]+N491)</f>
        <v>16.799999999999997</v>
      </c>
    </row>
    <row r="492" spans="1:15" x14ac:dyDescent="0.25">
      <c r="A492" s="1">
        <v>189</v>
      </c>
      <c r="B492" s="1">
        <v>11</v>
      </c>
      <c r="C492" s="1" t="s">
        <v>4</v>
      </c>
      <c r="D492" s="1" t="s">
        <v>25</v>
      </c>
      <c r="E492" s="2">
        <v>14</v>
      </c>
      <c r="F492" s="2">
        <v>24</v>
      </c>
      <c r="G492" s="1">
        <v>3</v>
      </c>
      <c r="H492" s="1">
        <v>53</v>
      </c>
      <c r="I492" s="7">
        <f>TIME(0,Tabla1[[#This Row],[Tiempo de Preparación]],0)</f>
        <v>3.6805555555555557E-2</v>
      </c>
      <c r="J492" s="16">
        <f>Tabla1[[#This Row],[Precio Unitario]]*Tabla1[[#This Row],[Cantidad Ordenada]]</f>
        <v>72</v>
      </c>
      <c r="K492" s="3">
        <f>Tabla1[[#This Row],[Costo Unitario]]*Tabla1[[#This Row],[Cantidad Ordenada]]</f>
        <v>42</v>
      </c>
      <c r="L492" s="3">
        <f>(Tabla1[[#This Row],[Precio Unitario]]-Tabla1[[#This Row],[Costo Unitario]])*Tabla1[[#This Row],[Cantidad Ordenada]]</f>
        <v>30</v>
      </c>
      <c r="M492" s="20">
        <v>0.1</v>
      </c>
      <c r="N492" s="5">
        <f>Tabla1[[#This Row],[Total del Pedido]]*M492</f>
        <v>7.2</v>
      </c>
      <c r="O492" s="5">
        <f>Tabla1[[#This Row],[Total del Pedido]]-(Tabla1[[#This Row],[Costo Total]]+N492)</f>
        <v>22.799999999999997</v>
      </c>
    </row>
    <row r="493" spans="1:15" x14ac:dyDescent="0.25">
      <c r="A493" s="1">
        <v>190</v>
      </c>
      <c r="B493" s="1">
        <v>5</v>
      </c>
      <c r="C493" s="1" t="s">
        <v>21</v>
      </c>
      <c r="D493" s="1" t="s">
        <v>42</v>
      </c>
      <c r="E493" s="2">
        <v>10</v>
      </c>
      <c r="F493" s="2">
        <v>18</v>
      </c>
      <c r="G493" s="1">
        <v>1</v>
      </c>
      <c r="H493" s="1">
        <v>39</v>
      </c>
      <c r="I493" s="7">
        <f>TIME(0,Tabla1[[#This Row],[Tiempo de Preparación]],0)</f>
        <v>2.7083333333333334E-2</v>
      </c>
      <c r="J493" s="16">
        <f>Tabla1[[#This Row],[Precio Unitario]]*Tabla1[[#This Row],[Cantidad Ordenada]]</f>
        <v>18</v>
      </c>
      <c r="K493" s="3">
        <f>Tabla1[[#This Row],[Costo Unitario]]*Tabla1[[#This Row],[Cantidad Ordenada]]</f>
        <v>10</v>
      </c>
      <c r="L493" s="3">
        <f>(Tabla1[[#This Row],[Precio Unitario]]-Tabla1[[#This Row],[Costo Unitario]])*Tabla1[[#This Row],[Cantidad Ordenada]]</f>
        <v>8</v>
      </c>
      <c r="M493" s="20">
        <v>0.1</v>
      </c>
      <c r="N493" s="5">
        <f>Tabla1[[#This Row],[Total del Pedido]]*M493</f>
        <v>1.8</v>
      </c>
      <c r="O493" s="5">
        <f>Tabla1[[#This Row],[Total del Pedido]]-(Tabla1[[#This Row],[Costo Total]]+N493)</f>
        <v>6.1999999999999993</v>
      </c>
    </row>
    <row r="494" spans="1:15" x14ac:dyDescent="0.25">
      <c r="A494" s="1">
        <v>190</v>
      </c>
      <c r="B494" s="1">
        <v>5</v>
      </c>
      <c r="C494" s="1" t="s">
        <v>8</v>
      </c>
      <c r="D494" s="1" t="s">
        <v>29</v>
      </c>
      <c r="E494" s="2">
        <v>25</v>
      </c>
      <c r="F494" s="2">
        <v>40</v>
      </c>
      <c r="G494" s="1">
        <v>2</v>
      </c>
      <c r="H494" s="1">
        <v>45</v>
      </c>
      <c r="I494" s="7">
        <f>TIME(0,Tabla1[[#This Row],[Tiempo de Preparación]],0)</f>
        <v>3.125E-2</v>
      </c>
      <c r="J494" s="16">
        <f>Tabla1[[#This Row],[Precio Unitario]]*Tabla1[[#This Row],[Cantidad Ordenada]]</f>
        <v>80</v>
      </c>
      <c r="K494" s="3">
        <f>Tabla1[[#This Row],[Costo Unitario]]*Tabla1[[#This Row],[Cantidad Ordenada]]</f>
        <v>50</v>
      </c>
      <c r="L494" s="3">
        <f>(Tabla1[[#This Row],[Precio Unitario]]-Tabla1[[#This Row],[Costo Unitario]])*Tabla1[[#This Row],[Cantidad Ordenada]]</f>
        <v>30</v>
      </c>
      <c r="M494" s="20">
        <v>0.1</v>
      </c>
      <c r="N494" s="5">
        <f>Tabla1[[#This Row],[Total del Pedido]]*M494</f>
        <v>8</v>
      </c>
      <c r="O494" s="5">
        <f>Tabla1[[#This Row],[Total del Pedido]]-(Tabla1[[#This Row],[Costo Total]]+N494)</f>
        <v>22</v>
      </c>
    </row>
    <row r="495" spans="1:15" x14ac:dyDescent="0.25">
      <c r="A495" s="1">
        <v>190</v>
      </c>
      <c r="B495" s="1">
        <v>5</v>
      </c>
      <c r="C495" s="1" t="s">
        <v>14</v>
      </c>
      <c r="D495" s="1" t="s">
        <v>35</v>
      </c>
      <c r="E495" s="2">
        <v>21</v>
      </c>
      <c r="F495" s="2">
        <v>35</v>
      </c>
      <c r="G495" s="1">
        <v>1</v>
      </c>
      <c r="H495" s="1">
        <v>11</v>
      </c>
      <c r="I495" s="7">
        <f>TIME(0,Tabla1[[#This Row],[Tiempo de Preparación]],0)</f>
        <v>7.6388888888888886E-3</v>
      </c>
      <c r="J495" s="16">
        <f>Tabla1[[#This Row],[Precio Unitario]]*Tabla1[[#This Row],[Cantidad Ordenada]]</f>
        <v>35</v>
      </c>
      <c r="K495" s="3">
        <f>Tabla1[[#This Row],[Costo Unitario]]*Tabla1[[#This Row],[Cantidad Ordenada]]</f>
        <v>21</v>
      </c>
      <c r="L495" s="3">
        <f>(Tabla1[[#This Row],[Precio Unitario]]-Tabla1[[#This Row],[Costo Unitario]])*Tabla1[[#This Row],[Cantidad Ordenada]]</f>
        <v>14</v>
      </c>
      <c r="M495" s="20">
        <v>0.1</v>
      </c>
      <c r="N495" s="5">
        <f>Tabla1[[#This Row],[Total del Pedido]]*M495</f>
        <v>3.5</v>
      </c>
      <c r="O495" s="5">
        <f>Tabla1[[#This Row],[Total del Pedido]]-(Tabla1[[#This Row],[Costo Total]]+N495)</f>
        <v>10.5</v>
      </c>
    </row>
    <row r="496" spans="1:15" x14ac:dyDescent="0.25">
      <c r="A496" s="1">
        <v>190</v>
      </c>
      <c r="B496" s="1">
        <v>5</v>
      </c>
      <c r="C496" s="1" t="s">
        <v>19</v>
      </c>
      <c r="D496" s="1" t="s">
        <v>40</v>
      </c>
      <c r="E496" s="2">
        <v>14</v>
      </c>
      <c r="F496" s="2">
        <v>23</v>
      </c>
      <c r="G496" s="1">
        <v>3</v>
      </c>
      <c r="H496" s="1">
        <v>7</v>
      </c>
      <c r="I496" s="7">
        <f>TIME(0,Tabla1[[#This Row],[Tiempo de Preparación]],0)</f>
        <v>4.8611111111111112E-3</v>
      </c>
      <c r="J496" s="16">
        <f>Tabla1[[#This Row],[Precio Unitario]]*Tabla1[[#This Row],[Cantidad Ordenada]]</f>
        <v>69</v>
      </c>
      <c r="K496" s="3">
        <f>Tabla1[[#This Row],[Costo Unitario]]*Tabla1[[#This Row],[Cantidad Ordenada]]</f>
        <v>42</v>
      </c>
      <c r="L496" s="3">
        <f>(Tabla1[[#This Row],[Precio Unitario]]-Tabla1[[#This Row],[Costo Unitario]])*Tabla1[[#This Row],[Cantidad Ordenada]]</f>
        <v>27</v>
      </c>
      <c r="M496" s="20">
        <v>0.1</v>
      </c>
      <c r="N496" s="5">
        <f>Tabla1[[#This Row],[Total del Pedido]]*M496</f>
        <v>6.9</v>
      </c>
      <c r="O496" s="5">
        <f>Tabla1[[#This Row],[Total del Pedido]]-(Tabla1[[#This Row],[Costo Total]]+N496)</f>
        <v>20.100000000000001</v>
      </c>
    </row>
    <row r="497" spans="1:15" x14ac:dyDescent="0.25">
      <c r="A497" s="1">
        <v>191</v>
      </c>
      <c r="B497" s="1">
        <v>12</v>
      </c>
      <c r="C497" s="1" t="s">
        <v>23</v>
      </c>
      <c r="D497" s="1" t="s">
        <v>44</v>
      </c>
      <c r="E497" s="2">
        <v>15</v>
      </c>
      <c r="F497" s="2">
        <v>25</v>
      </c>
      <c r="G497" s="1">
        <v>3</v>
      </c>
      <c r="H497" s="1">
        <v>32</v>
      </c>
      <c r="I497" s="7">
        <f>TIME(0,Tabla1[[#This Row],[Tiempo de Preparación]],0)</f>
        <v>2.2222222222222223E-2</v>
      </c>
      <c r="J497" s="16">
        <f>Tabla1[[#This Row],[Precio Unitario]]*Tabla1[[#This Row],[Cantidad Ordenada]]</f>
        <v>75</v>
      </c>
      <c r="K497" s="3">
        <f>Tabla1[[#This Row],[Costo Unitario]]*Tabla1[[#This Row],[Cantidad Ordenada]]</f>
        <v>45</v>
      </c>
      <c r="L497" s="3">
        <f>(Tabla1[[#This Row],[Precio Unitario]]-Tabla1[[#This Row],[Costo Unitario]])*Tabla1[[#This Row],[Cantidad Ordenada]]</f>
        <v>30</v>
      </c>
      <c r="M497" s="20">
        <v>0.1</v>
      </c>
      <c r="N497" s="5">
        <f>Tabla1[[#This Row],[Total del Pedido]]*M497</f>
        <v>7.5</v>
      </c>
      <c r="O497" s="5">
        <f>Tabla1[[#This Row],[Total del Pedido]]-(Tabla1[[#This Row],[Costo Total]]+N497)</f>
        <v>22.5</v>
      </c>
    </row>
    <row r="498" spans="1:15" x14ac:dyDescent="0.25">
      <c r="A498" s="1">
        <v>191</v>
      </c>
      <c r="B498" s="1">
        <v>12</v>
      </c>
      <c r="C498" s="1" t="s">
        <v>10</v>
      </c>
      <c r="D498" s="1" t="s">
        <v>31</v>
      </c>
      <c r="E498" s="2">
        <v>17</v>
      </c>
      <c r="F498" s="2">
        <v>29</v>
      </c>
      <c r="G498" s="1">
        <v>3</v>
      </c>
      <c r="H498" s="1">
        <v>55</v>
      </c>
      <c r="I498" s="7">
        <f>TIME(0,Tabla1[[#This Row],[Tiempo de Preparación]],0)</f>
        <v>3.8194444444444448E-2</v>
      </c>
      <c r="J498" s="16">
        <f>Tabla1[[#This Row],[Precio Unitario]]*Tabla1[[#This Row],[Cantidad Ordenada]]</f>
        <v>87</v>
      </c>
      <c r="K498" s="3">
        <f>Tabla1[[#This Row],[Costo Unitario]]*Tabla1[[#This Row],[Cantidad Ordenada]]</f>
        <v>51</v>
      </c>
      <c r="L498" s="3">
        <f>(Tabla1[[#This Row],[Precio Unitario]]-Tabla1[[#This Row],[Costo Unitario]])*Tabla1[[#This Row],[Cantidad Ordenada]]</f>
        <v>36</v>
      </c>
      <c r="M498" s="20">
        <v>0.1</v>
      </c>
      <c r="N498" s="5">
        <f>Tabla1[[#This Row],[Total del Pedido]]*M498</f>
        <v>8.7000000000000011</v>
      </c>
      <c r="O498" s="5">
        <f>Tabla1[[#This Row],[Total del Pedido]]-(Tabla1[[#This Row],[Costo Total]]+N498)</f>
        <v>27.299999999999997</v>
      </c>
    </row>
    <row r="499" spans="1:15" x14ac:dyDescent="0.25">
      <c r="A499" s="1">
        <v>192</v>
      </c>
      <c r="B499" s="1">
        <v>17</v>
      </c>
      <c r="C499" s="1" t="s">
        <v>23</v>
      </c>
      <c r="D499" s="1" t="s">
        <v>44</v>
      </c>
      <c r="E499" s="2">
        <v>15</v>
      </c>
      <c r="F499" s="2">
        <v>25</v>
      </c>
      <c r="G499" s="1">
        <v>3</v>
      </c>
      <c r="H499" s="1">
        <v>26</v>
      </c>
      <c r="I499" s="7">
        <f>TIME(0,Tabla1[[#This Row],[Tiempo de Preparación]],0)</f>
        <v>1.8055555555555554E-2</v>
      </c>
      <c r="J499" s="16">
        <f>Tabla1[[#This Row],[Precio Unitario]]*Tabla1[[#This Row],[Cantidad Ordenada]]</f>
        <v>75</v>
      </c>
      <c r="K499" s="3">
        <f>Tabla1[[#This Row],[Costo Unitario]]*Tabla1[[#This Row],[Cantidad Ordenada]]</f>
        <v>45</v>
      </c>
      <c r="L499" s="3">
        <f>(Tabla1[[#This Row],[Precio Unitario]]-Tabla1[[#This Row],[Costo Unitario]])*Tabla1[[#This Row],[Cantidad Ordenada]]</f>
        <v>30</v>
      </c>
      <c r="M499" s="20">
        <v>0.1</v>
      </c>
      <c r="N499" s="5">
        <f>Tabla1[[#This Row],[Total del Pedido]]*M499</f>
        <v>7.5</v>
      </c>
      <c r="O499" s="5">
        <f>Tabla1[[#This Row],[Total del Pedido]]-(Tabla1[[#This Row],[Costo Total]]+N499)</f>
        <v>22.5</v>
      </c>
    </row>
    <row r="500" spans="1:15" x14ac:dyDescent="0.25">
      <c r="A500" s="1">
        <v>193</v>
      </c>
      <c r="B500" s="1">
        <v>3</v>
      </c>
      <c r="C500" s="1" t="s">
        <v>22</v>
      </c>
      <c r="D500" s="1" t="s">
        <v>43</v>
      </c>
      <c r="E500" s="2">
        <v>15</v>
      </c>
      <c r="F500" s="2">
        <v>26</v>
      </c>
      <c r="G500" s="1">
        <v>2</v>
      </c>
      <c r="H500" s="1">
        <v>57</v>
      </c>
      <c r="I500" s="7">
        <f>TIME(0,Tabla1[[#This Row],[Tiempo de Preparación]],0)</f>
        <v>3.9583333333333331E-2</v>
      </c>
      <c r="J500" s="16">
        <f>Tabla1[[#This Row],[Precio Unitario]]*Tabla1[[#This Row],[Cantidad Ordenada]]</f>
        <v>52</v>
      </c>
      <c r="K500" s="3">
        <f>Tabla1[[#This Row],[Costo Unitario]]*Tabla1[[#This Row],[Cantidad Ordenada]]</f>
        <v>30</v>
      </c>
      <c r="L500" s="3">
        <f>(Tabla1[[#This Row],[Precio Unitario]]-Tabla1[[#This Row],[Costo Unitario]])*Tabla1[[#This Row],[Cantidad Ordenada]]</f>
        <v>22</v>
      </c>
      <c r="M500" s="20">
        <v>0.1</v>
      </c>
      <c r="N500" s="5">
        <f>Tabla1[[#This Row],[Total del Pedido]]*M500</f>
        <v>5.2</v>
      </c>
      <c r="O500" s="5">
        <f>Tabla1[[#This Row],[Total del Pedido]]-(Tabla1[[#This Row],[Costo Total]]+N500)</f>
        <v>16.799999999999997</v>
      </c>
    </row>
    <row r="501" spans="1:15" x14ac:dyDescent="0.25">
      <c r="A501" s="1">
        <v>193</v>
      </c>
      <c r="B501" s="1">
        <v>3</v>
      </c>
      <c r="C501" s="1" t="s">
        <v>9</v>
      </c>
      <c r="D501" s="1" t="s">
        <v>30</v>
      </c>
      <c r="E501" s="2">
        <v>22</v>
      </c>
      <c r="F501" s="2">
        <v>36</v>
      </c>
      <c r="G501" s="1">
        <v>2</v>
      </c>
      <c r="H501" s="1">
        <v>59</v>
      </c>
      <c r="I501" s="7">
        <f>TIME(0,Tabla1[[#This Row],[Tiempo de Preparación]],0)</f>
        <v>4.0972222222222222E-2</v>
      </c>
      <c r="J501" s="16">
        <f>Tabla1[[#This Row],[Precio Unitario]]*Tabla1[[#This Row],[Cantidad Ordenada]]</f>
        <v>72</v>
      </c>
      <c r="K501" s="3">
        <f>Tabla1[[#This Row],[Costo Unitario]]*Tabla1[[#This Row],[Cantidad Ordenada]]</f>
        <v>44</v>
      </c>
      <c r="L501" s="3">
        <f>(Tabla1[[#This Row],[Precio Unitario]]-Tabla1[[#This Row],[Costo Unitario]])*Tabla1[[#This Row],[Cantidad Ordenada]]</f>
        <v>28</v>
      </c>
      <c r="M501" s="20">
        <v>0.1</v>
      </c>
      <c r="N501" s="5">
        <f>Tabla1[[#This Row],[Total del Pedido]]*M501</f>
        <v>7.2</v>
      </c>
      <c r="O501" s="5">
        <f>Tabla1[[#This Row],[Total del Pedido]]-(Tabla1[[#This Row],[Costo Total]]+N501)</f>
        <v>20.799999999999997</v>
      </c>
    </row>
    <row r="502" spans="1:15" x14ac:dyDescent="0.25">
      <c r="A502" s="1">
        <v>193</v>
      </c>
      <c r="B502" s="1">
        <v>3</v>
      </c>
      <c r="C502" s="1" t="s">
        <v>7</v>
      </c>
      <c r="D502" s="1" t="s">
        <v>28</v>
      </c>
      <c r="E502" s="2">
        <v>16</v>
      </c>
      <c r="F502" s="2">
        <v>27</v>
      </c>
      <c r="G502" s="1">
        <v>1</v>
      </c>
      <c r="H502" s="1">
        <v>31</v>
      </c>
      <c r="I502" s="7">
        <f>TIME(0,Tabla1[[#This Row],[Tiempo de Preparación]],0)</f>
        <v>2.1527777777777778E-2</v>
      </c>
      <c r="J502" s="16">
        <f>Tabla1[[#This Row],[Precio Unitario]]*Tabla1[[#This Row],[Cantidad Ordenada]]</f>
        <v>27</v>
      </c>
      <c r="K502" s="3">
        <f>Tabla1[[#This Row],[Costo Unitario]]*Tabla1[[#This Row],[Cantidad Ordenada]]</f>
        <v>16</v>
      </c>
      <c r="L502" s="3">
        <f>(Tabla1[[#This Row],[Precio Unitario]]-Tabla1[[#This Row],[Costo Unitario]])*Tabla1[[#This Row],[Cantidad Ordenada]]</f>
        <v>11</v>
      </c>
      <c r="M502" s="20">
        <v>0.1</v>
      </c>
      <c r="N502" s="5">
        <f>Tabla1[[#This Row],[Total del Pedido]]*M502</f>
        <v>2.7</v>
      </c>
      <c r="O502" s="5">
        <f>Tabla1[[#This Row],[Total del Pedido]]-(Tabla1[[#This Row],[Costo Total]]+N502)</f>
        <v>8.3000000000000007</v>
      </c>
    </row>
    <row r="503" spans="1:15" x14ac:dyDescent="0.25">
      <c r="A503" s="1">
        <v>193</v>
      </c>
      <c r="B503" s="1">
        <v>3</v>
      </c>
      <c r="C503" s="1" t="s">
        <v>19</v>
      </c>
      <c r="D503" s="1" t="s">
        <v>40</v>
      </c>
      <c r="E503" s="2">
        <v>14</v>
      </c>
      <c r="F503" s="2">
        <v>23</v>
      </c>
      <c r="G503" s="1">
        <v>3</v>
      </c>
      <c r="H503" s="1">
        <v>24</v>
      </c>
      <c r="I503" s="7">
        <f>TIME(0,Tabla1[[#This Row],[Tiempo de Preparación]],0)</f>
        <v>1.6666666666666666E-2</v>
      </c>
      <c r="J503" s="16">
        <f>Tabla1[[#This Row],[Precio Unitario]]*Tabla1[[#This Row],[Cantidad Ordenada]]</f>
        <v>69</v>
      </c>
      <c r="K503" s="3">
        <f>Tabla1[[#This Row],[Costo Unitario]]*Tabla1[[#This Row],[Cantidad Ordenada]]</f>
        <v>42</v>
      </c>
      <c r="L503" s="3">
        <f>(Tabla1[[#This Row],[Precio Unitario]]-Tabla1[[#This Row],[Costo Unitario]])*Tabla1[[#This Row],[Cantidad Ordenada]]</f>
        <v>27</v>
      </c>
      <c r="M503" s="20">
        <v>0.1</v>
      </c>
      <c r="N503" s="5">
        <f>Tabla1[[#This Row],[Total del Pedido]]*M503</f>
        <v>6.9</v>
      </c>
      <c r="O503" s="5">
        <f>Tabla1[[#This Row],[Total del Pedido]]-(Tabla1[[#This Row],[Costo Total]]+N503)</f>
        <v>20.100000000000001</v>
      </c>
    </row>
    <row r="504" spans="1:15" x14ac:dyDescent="0.25">
      <c r="A504" s="1">
        <v>194</v>
      </c>
      <c r="B504" s="1">
        <v>3</v>
      </c>
      <c r="C504" s="1" t="s">
        <v>11</v>
      </c>
      <c r="D504" s="1" t="s">
        <v>32</v>
      </c>
      <c r="E504" s="2">
        <v>20</v>
      </c>
      <c r="F504" s="2">
        <v>33</v>
      </c>
      <c r="G504" s="1">
        <v>2</v>
      </c>
      <c r="H504" s="1">
        <v>18</v>
      </c>
      <c r="I504" s="7">
        <f>TIME(0,Tabla1[[#This Row],[Tiempo de Preparación]],0)</f>
        <v>1.2500000000000001E-2</v>
      </c>
      <c r="J504" s="16">
        <f>Tabla1[[#This Row],[Precio Unitario]]*Tabla1[[#This Row],[Cantidad Ordenada]]</f>
        <v>66</v>
      </c>
      <c r="K504" s="3">
        <f>Tabla1[[#This Row],[Costo Unitario]]*Tabla1[[#This Row],[Cantidad Ordenada]]</f>
        <v>40</v>
      </c>
      <c r="L504" s="3">
        <f>(Tabla1[[#This Row],[Precio Unitario]]-Tabla1[[#This Row],[Costo Unitario]])*Tabla1[[#This Row],[Cantidad Ordenada]]</f>
        <v>26</v>
      </c>
      <c r="M504" s="20">
        <v>0.1</v>
      </c>
      <c r="N504" s="5">
        <f>Tabla1[[#This Row],[Total del Pedido]]*M504</f>
        <v>6.6000000000000005</v>
      </c>
      <c r="O504" s="5">
        <f>Tabla1[[#This Row],[Total del Pedido]]-(Tabla1[[#This Row],[Costo Total]]+N504)</f>
        <v>19.399999999999999</v>
      </c>
    </row>
    <row r="505" spans="1:15" x14ac:dyDescent="0.25">
      <c r="A505" s="1">
        <v>194</v>
      </c>
      <c r="B505" s="1">
        <v>3</v>
      </c>
      <c r="C505" s="1" t="s">
        <v>5</v>
      </c>
      <c r="D505" s="1" t="s">
        <v>26</v>
      </c>
      <c r="E505" s="2">
        <v>18</v>
      </c>
      <c r="F505" s="2">
        <v>30</v>
      </c>
      <c r="G505" s="1">
        <v>1</v>
      </c>
      <c r="H505" s="1">
        <v>50</v>
      </c>
      <c r="I505" s="7">
        <f>TIME(0,Tabla1[[#This Row],[Tiempo de Preparación]],0)</f>
        <v>3.4722222222222224E-2</v>
      </c>
      <c r="J505" s="16">
        <f>Tabla1[[#This Row],[Precio Unitario]]*Tabla1[[#This Row],[Cantidad Ordenada]]</f>
        <v>30</v>
      </c>
      <c r="K505" s="3">
        <f>Tabla1[[#This Row],[Costo Unitario]]*Tabla1[[#This Row],[Cantidad Ordenada]]</f>
        <v>18</v>
      </c>
      <c r="L505" s="3">
        <f>(Tabla1[[#This Row],[Precio Unitario]]-Tabla1[[#This Row],[Costo Unitario]])*Tabla1[[#This Row],[Cantidad Ordenada]]</f>
        <v>12</v>
      </c>
      <c r="M505" s="20">
        <v>0.1</v>
      </c>
      <c r="N505" s="5">
        <f>Tabla1[[#This Row],[Total del Pedido]]*M505</f>
        <v>3</v>
      </c>
      <c r="O505" s="5">
        <f>Tabla1[[#This Row],[Total del Pedido]]-(Tabla1[[#This Row],[Costo Total]]+N505)</f>
        <v>9</v>
      </c>
    </row>
    <row r="506" spans="1:15" x14ac:dyDescent="0.25">
      <c r="A506" s="1">
        <v>195</v>
      </c>
      <c r="B506" s="1">
        <v>2</v>
      </c>
      <c r="C506" s="1" t="s">
        <v>23</v>
      </c>
      <c r="D506" s="1" t="s">
        <v>44</v>
      </c>
      <c r="E506" s="2">
        <v>15</v>
      </c>
      <c r="F506" s="2">
        <v>25</v>
      </c>
      <c r="G506" s="1">
        <v>2</v>
      </c>
      <c r="H506" s="1">
        <v>51</v>
      </c>
      <c r="I506" s="7">
        <f>TIME(0,Tabla1[[#This Row],[Tiempo de Preparación]],0)</f>
        <v>3.5416666666666666E-2</v>
      </c>
      <c r="J506" s="16">
        <f>Tabla1[[#This Row],[Precio Unitario]]*Tabla1[[#This Row],[Cantidad Ordenada]]</f>
        <v>50</v>
      </c>
      <c r="K506" s="3">
        <f>Tabla1[[#This Row],[Costo Unitario]]*Tabla1[[#This Row],[Cantidad Ordenada]]</f>
        <v>30</v>
      </c>
      <c r="L506" s="3">
        <f>(Tabla1[[#This Row],[Precio Unitario]]-Tabla1[[#This Row],[Costo Unitario]])*Tabla1[[#This Row],[Cantidad Ordenada]]</f>
        <v>20</v>
      </c>
      <c r="M506" s="20">
        <v>0.1</v>
      </c>
      <c r="N506" s="5">
        <f>Tabla1[[#This Row],[Total del Pedido]]*M506</f>
        <v>5</v>
      </c>
      <c r="O506" s="5">
        <f>Tabla1[[#This Row],[Total del Pedido]]-(Tabla1[[#This Row],[Costo Total]]+N506)</f>
        <v>15</v>
      </c>
    </row>
    <row r="507" spans="1:15" x14ac:dyDescent="0.25">
      <c r="A507" s="1">
        <v>196</v>
      </c>
      <c r="B507" s="1">
        <v>4</v>
      </c>
      <c r="C507" s="1" t="s">
        <v>18</v>
      </c>
      <c r="D507" s="1" t="s">
        <v>39</v>
      </c>
      <c r="E507" s="2">
        <v>12</v>
      </c>
      <c r="F507" s="2">
        <v>20</v>
      </c>
      <c r="G507" s="1">
        <v>3</v>
      </c>
      <c r="H507" s="1">
        <v>34</v>
      </c>
      <c r="I507" s="7">
        <f>TIME(0,Tabla1[[#This Row],[Tiempo de Preparación]],0)</f>
        <v>2.361111111111111E-2</v>
      </c>
      <c r="J507" s="16">
        <f>Tabla1[[#This Row],[Precio Unitario]]*Tabla1[[#This Row],[Cantidad Ordenada]]</f>
        <v>60</v>
      </c>
      <c r="K507" s="3">
        <f>Tabla1[[#This Row],[Costo Unitario]]*Tabla1[[#This Row],[Cantidad Ordenada]]</f>
        <v>36</v>
      </c>
      <c r="L507" s="3">
        <f>(Tabla1[[#This Row],[Precio Unitario]]-Tabla1[[#This Row],[Costo Unitario]])*Tabla1[[#This Row],[Cantidad Ordenada]]</f>
        <v>24</v>
      </c>
      <c r="M507" s="20">
        <v>0.1</v>
      </c>
      <c r="N507" s="5">
        <f>Tabla1[[#This Row],[Total del Pedido]]*M507</f>
        <v>6</v>
      </c>
      <c r="O507" s="5">
        <f>Tabla1[[#This Row],[Total del Pedido]]-(Tabla1[[#This Row],[Costo Total]]+N507)</f>
        <v>18</v>
      </c>
    </row>
    <row r="508" spans="1:15" x14ac:dyDescent="0.25">
      <c r="A508" s="1">
        <v>196</v>
      </c>
      <c r="B508" s="1">
        <v>4</v>
      </c>
      <c r="C508" s="1" t="s">
        <v>19</v>
      </c>
      <c r="D508" s="1" t="s">
        <v>40</v>
      </c>
      <c r="E508" s="2">
        <v>14</v>
      </c>
      <c r="F508" s="2">
        <v>23</v>
      </c>
      <c r="G508" s="1">
        <v>2</v>
      </c>
      <c r="H508" s="1">
        <v>51</v>
      </c>
      <c r="I508" s="7">
        <f>TIME(0,Tabla1[[#This Row],[Tiempo de Preparación]],0)</f>
        <v>3.5416666666666666E-2</v>
      </c>
      <c r="J508" s="16">
        <f>Tabla1[[#This Row],[Precio Unitario]]*Tabla1[[#This Row],[Cantidad Ordenada]]</f>
        <v>46</v>
      </c>
      <c r="K508" s="3">
        <f>Tabla1[[#This Row],[Costo Unitario]]*Tabla1[[#This Row],[Cantidad Ordenada]]</f>
        <v>28</v>
      </c>
      <c r="L508" s="3">
        <f>(Tabla1[[#This Row],[Precio Unitario]]-Tabla1[[#This Row],[Costo Unitario]])*Tabla1[[#This Row],[Cantidad Ordenada]]</f>
        <v>18</v>
      </c>
      <c r="M508" s="20">
        <v>0.1</v>
      </c>
      <c r="N508" s="5">
        <f>Tabla1[[#This Row],[Total del Pedido]]*M508</f>
        <v>4.6000000000000005</v>
      </c>
      <c r="O508" s="5">
        <f>Tabla1[[#This Row],[Total del Pedido]]-(Tabla1[[#This Row],[Costo Total]]+N508)</f>
        <v>13.399999999999999</v>
      </c>
    </row>
    <row r="509" spans="1:15" x14ac:dyDescent="0.25">
      <c r="A509" s="1">
        <v>196</v>
      </c>
      <c r="B509" s="1">
        <v>4</v>
      </c>
      <c r="C509" s="1" t="s">
        <v>10</v>
      </c>
      <c r="D509" s="1" t="s">
        <v>31</v>
      </c>
      <c r="E509" s="2">
        <v>17</v>
      </c>
      <c r="F509" s="2">
        <v>29</v>
      </c>
      <c r="G509" s="1">
        <v>1</v>
      </c>
      <c r="H509" s="1">
        <v>47</v>
      </c>
      <c r="I509" s="7">
        <f>TIME(0,Tabla1[[#This Row],[Tiempo de Preparación]],0)</f>
        <v>3.2638888888888891E-2</v>
      </c>
      <c r="J509" s="16">
        <f>Tabla1[[#This Row],[Precio Unitario]]*Tabla1[[#This Row],[Cantidad Ordenada]]</f>
        <v>29</v>
      </c>
      <c r="K509" s="3">
        <f>Tabla1[[#This Row],[Costo Unitario]]*Tabla1[[#This Row],[Cantidad Ordenada]]</f>
        <v>17</v>
      </c>
      <c r="L509" s="3">
        <f>(Tabla1[[#This Row],[Precio Unitario]]-Tabla1[[#This Row],[Costo Unitario]])*Tabla1[[#This Row],[Cantidad Ordenada]]</f>
        <v>12</v>
      </c>
      <c r="M509" s="20">
        <v>0.1</v>
      </c>
      <c r="N509" s="5">
        <f>Tabla1[[#This Row],[Total del Pedido]]*M509</f>
        <v>2.9000000000000004</v>
      </c>
      <c r="O509" s="5">
        <f>Tabla1[[#This Row],[Total del Pedido]]-(Tabla1[[#This Row],[Costo Total]]+N509)</f>
        <v>9.1000000000000014</v>
      </c>
    </row>
    <row r="510" spans="1:15" x14ac:dyDescent="0.25">
      <c r="A510" s="1">
        <v>196</v>
      </c>
      <c r="B510" s="1">
        <v>4</v>
      </c>
      <c r="C510" s="1" t="s">
        <v>12</v>
      </c>
      <c r="D510" s="1" t="s">
        <v>33</v>
      </c>
      <c r="E510" s="2">
        <v>16</v>
      </c>
      <c r="F510" s="2">
        <v>28</v>
      </c>
      <c r="G510" s="1">
        <v>2</v>
      </c>
      <c r="H510" s="1">
        <v>44</v>
      </c>
      <c r="I510" s="7">
        <f>TIME(0,Tabla1[[#This Row],[Tiempo de Preparación]],0)</f>
        <v>3.0555555555555555E-2</v>
      </c>
      <c r="J510" s="16">
        <f>Tabla1[[#This Row],[Precio Unitario]]*Tabla1[[#This Row],[Cantidad Ordenada]]</f>
        <v>56</v>
      </c>
      <c r="K510" s="3">
        <f>Tabla1[[#This Row],[Costo Unitario]]*Tabla1[[#This Row],[Cantidad Ordenada]]</f>
        <v>32</v>
      </c>
      <c r="L510" s="3">
        <f>(Tabla1[[#This Row],[Precio Unitario]]-Tabla1[[#This Row],[Costo Unitario]])*Tabla1[[#This Row],[Cantidad Ordenada]]</f>
        <v>24</v>
      </c>
      <c r="M510" s="20">
        <v>0.1</v>
      </c>
      <c r="N510" s="5">
        <f>Tabla1[[#This Row],[Total del Pedido]]*M510</f>
        <v>5.6000000000000005</v>
      </c>
      <c r="O510" s="5">
        <f>Tabla1[[#This Row],[Total del Pedido]]-(Tabla1[[#This Row],[Costo Total]]+N510)</f>
        <v>18.399999999999999</v>
      </c>
    </row>
    <row r="511" spans="1:15" x14ac:dyDescent="0.25">
      <c r="A511" s="1">
        <v>197</v>
      </c>
      <c r="B511" s="1">
        <v>5</v>
      </c>
      <c r="C511" s="1" t="s">
        <v>17</v>
      </c>
      <c r="D511" s="1" t="s">
        <v>38</v>
      </c>
      <c r="E511" s="2">
        <v>20</v>
      </c>
      <c r="F511" s="2">
        <v>34</v>
      </c>
      <c r="G511" s="1">
        <v>3</v>
      </c>
      <c r="H511" s="1">
        <v>22</v>
      </c>
      <c r="I511" s="7">
        <f>TIME(0,Tabla1[[#This Row],[Tiempo de Preparación]],0)</f>
        <v>1.5277777777777777E-2</v>
      </c>
      <c r="J511" s="16">
        <f>Tabla1[[#This Row],[Precio Unitario]]*Tabla1[[#This Row],[Cantidad Ordenada]]</f>
        <v>102</v>
      </c>
      <c r="K511" s="3">
        <f>Tabla1[[#This Row],[Costo Unitario]]*Tabla1[[#This Row],[Cantidad Ordenada]]</f>
        <v>60</v>
      </c>
      <c r="L511" s="3">
        <f>(Tabla1[[#This Row],[Precio Unitario]]-Tabla1[[#This Row],[Costo Unitario]])*Tabla1[[#This Row],[Cantidad Ordenada]]</f>
        <v>42</v>
      </c>
      <c r="M511" s="20">
        <v>0.1</v>
      </c>
      <c r="N511" s="5">
        <f>Tabla1[[#This Row],[Total del Pedido]]*M511</f>
        <v>10.200000000000001</v>
      </c>
      <c r="O511" s="5">
        <f>Tabla1[[#This Row],[Total del Pedido]]-(Tabla1[[#This Row],[Costo Total]]+N511)</f>
        <v>31.799999999999997</v>
      </c>
    </row>
    <row r="512" spans="1:15" x14ac:dyDescent="0.25">
      <c r="A512" s="1">
        <v>197</v>
      </c>
      <c r="B512" s="1">
        <v>5</v>
      </c>
      <c r="C512" s="1" t="s">
        <v>7</v>
      </c>
      <c r="D512" s="1" t="s">
        <v>28</v>
      </c>
      <c r="E512" s="2">
        <v>16</v>
      </c>
      <c r="F512" s="2">
        <v>27</v>
      </c>
      <c r="G512" s="1">
        <v>1</v>
      </c>
      <c r="H512" s="1">
        <v>50</v>
      </c>
      <c r="I512" s="7">
        <f>TIME(0,Tabla1[[#This Row],[Tiempo de Preparación]],0)</f>
        <v>3.4722222222222224E-2</v>
      </c>
      <c r="J512" s="16">
        <f>Tabla1[[#This Row],[Precio Unitario]]*Tabla1[[#This Row],[Cantidad Ordenada]]</f>
        <v>27</v>
      </c>
      <c r="K512" s="3">
        <f>Tabla1[[#This Row],[Costo Unitario]]*Tabla1[[#This Row],[Cantidad Ordenada]]</f>
        <v>16</v>
      </c>
      <c r="L512" s="3">
        <f>(Tabla1[[#This Row],[Precio Unitario]]-Tabla1[[#This Row],[Costo Unitario]])*Tabla1[[#This Row],[Cantidad Ordenada]]</f>
        <v>11</v>
      </c>
      <c r="M512" s="20">
        <v>0.1</v>
      </c>
      <c r="N512" s="5">
        <f>Tabla1[[#This Row],[Total del Pedido]]*M512</f>
        <v>2.7</v>
      </c>
      <c r="O512" s="5">
        <f>Tabla1[[#This Row],[Total del Pedido]]-(Tabla1[[#This Row],[Costo Total]]+N512)</f>
        <v>8.3000000000000007</v>
      </c>
    </row>
    <row r="513" spans="1:15" x14ac:dyDescent="0.25">
      <c r="A513" s="1">
        <v>198</v>
      </c>
      <c r="B513" s="1">
        <v>9</v>
      </c>
      <c r="C513" s="1" t="s">
        <v>7</v>
      </c>
      <c r="D513" s="1" t="s">
        <v>28</v>
      </c>
      <c r="E513" s="2">
        <v>16</v>
      </c>
      <c r="F513" s="2">
        <v>27</v>
      </c>
      <c r="G513" s="1">
        <v>2</v>
      </c>
      <c r="H513" s="1">
        <v>33</v>
      </c>
      <c r="I513" s="7">
        <f>TIME(0,Tabla1[[#This Row],[Tiempo de Preparación]],0)</f>
        <v>2.2916666666666665E-2</v>
      </c>
      <c r="J513" s="16">
        <f>Tabla1[[#This Row],[Precio Unitario]]*Tabla1[[#This Row],[Cantidad Ordenada]]</f>
        <v>54</v>
      </c>
      <c r="K513" s="3">
        <f>Tabla1[[#This Row],[Costo Unitario]]*Tabla1[[#This Row],[Cantidad Ordenada]]</f>
        <v>32</v>
      </c>
      <c r="L513" s="3">
        <f>(Tabla1[[#This Row],[Precio Unitario]]-Tabla1[[#This Row],[Costo Unitario]])*Tabla1[[#This Row],[Cantidad Ordenada]]</f>
        <v>22</v>
      </c>
      <c r="M513" s="20">
        <v>0.1</v>
      </c>
      <c r="N513" s="5">
        <f>Tabla1[[#This Row],[Total del Pedido]]*M513</f>
        <v>5.4</v>
      </c>
      <c r="O513" s="5">
        <f>Tabla1[[#This Row],[Total del Pedido]]-(Tabla1[[#This Row],[Costo Total]]+N513)</f>
        <v>16.600000000000001</v>
      </c>
    </row>
    <row r="514" spans="1:15" x14ac:dyDescent="0.25">
      <c r="A514" s="1">
        <v>199</v>
      </c>
      <c r="B514" s="1">
        <v>11</v>
      </c>
      <c r="C514" s="1" t="s">
        <v>10</v>
      </c>
      <c r="D514" s="1" t="s">
        <v>31</v>
      </c>
      <c r="E514" s="2">
        <v>17</v>
      </c>
      <c r="F514" s="2">
        <v>29</v>
      </c>
      <c r="G514" s="1">
        <v>3</v>
      </c>
      <c r="H514" s="1">
        <v>31</v>
      </c>
      <c r="I514" s="7">
        <f>TIME(0,Tabla1[[#This Row],[Tiempo de Preparación]],0)</f>
        <v>2.1527777777777778E-2</v>
      </c>
      <c r="J514" s="16">
        <f>Tabla1[[#This Row],[Precio Unitario]]*Tabla1[[#This Row],[Cantidad Ordenada]]</f>
        <v>87</v>
      </c>
      <c r="K514" s="3">
        <f>Tabla1[[#This Row],[Costo Unitario]]*Tabla1[[#This Row],[Cantidad Ordenada]]</f>
        <v>51</v>
      </c>
      <c r="L514" s="3">
        <f>(Tabla1[[#This Row],[Precio Unitario]]-Tabla1[[#This Row],[Costo Unitario]])*Tabla1[[#This Row],[Cantidad Ordenada]]</f>
        <v>36</v>
      </c>
      <c r="M514" s="20">
        <v>0.1</v>
      </c>
      <c r="N514" s="5">
        <f>Tabla1[[#This Row],[Total del Pedido]]*M514</f>
        <v>8.7000000000000011</v>
      </c>
      <c r="O514" s="5">
        <f>Tabla1[[#This Row],[Total del Pedido]]-(Tabla1[[#This Row],[Costo Total]]+N514)</f>
        <v>27.299999999999997</v>
      </c>
    </row>
    <row r="515" spans="1:15" x14ac:dyDescent="0.25">
      <c r="A515" s="1">
        <v>199</v>
      </c>
      <c r="B515" s="1">
        <v>11</v>
      </c>
      <c r="C515" s="1" t="s">
        <v>14</v>
      </c>
      <c r="D515" s="1" t="s">
        <v>35</v>
      </c>
      <c r="E515" s="2">
        <v>21</v>
      </c>
      <c r="F515" s="2">
        <v>35</v>
      </c>
      <c r="G515" s="1">
        <v>3</v>
      </c>
      <c r="H515" s="1">
        <v>41</v>
      </c>
      <c r="I515" s="7">
        <f>TIME(0,Tabla1[[#This Row],[Tiempo de Preparación]],0)</f>
        <v>2.8472222222222222E-2</v>
      </c>
      <c r="J515" s="16">
        <f>Tabla1[[#This Row],[Precio Unitario]]*Tabla1[[#This Row],[Cantidad Ordenada]]</f>
        <v>105</v>
      </c>
      <c r="K515" s="3">
        <f>Tabla1[[#This Row],[Costo Unitario]]*Tabla1[[#This Row],[Cantidad Ordenada]]</f>
        <v>63</v>
      </c>
      <c r="L515" s="3">
        <f>(Tabla1[[#This Row],[Precio Unitario]]-Tabla1[[#This Row],[Costo Unitario]])*Tabla1[[#This Row],[Cantidad Ordenada]]</f>
        <v>42</v>
      </c>
      <c r="M515" s="20">
        <v>0.1</v>
      </c>
      <c r="N515" s="5">
        <f>Tabla1[[#This Row],[Total del Pedido]]*M515</f>
        <v>10.5</v>
      </c>
      <c r="O515" s="5">
        <f>Tabla1[[#This Row],[Total del Pedido]]-(Tabla1[[#This Row],[Costo Total]]+N515)</f>
        <v>31.5</v>
      </c>
    </row>
    <row r="516" spans="1:15" x14ac:dyDescent="0.25">
      <c r="A516" s="1">
        <v>199</v>
      </c>
      <c r="B516" s="1">
        <v>11</v>
      </c>
      <c r="C516" s="1" t="s">
        <v>20</v>
      </c>
      <c r="D516" s="1" t="s">
        <v>41</v>
      </c>
      <c r="E516" s="2">
        <v>13</v>
      </c>
      <c r="F516" s="2">
        <v>21</v>
      </c>
      <c r="G516" s="1">
        <v>2</v>
      </c>
      <c r="H516" s="1">
        <v>18</v>
      </c>
      <c r="I516" s="7">
        <f>TIME(0,Tabla1[[#This Row],[Tiempo de Preparación]],0)</f>
        <v>1.2500000000000001E-2</v>
      </c>
      <c r="J516" s="16">
        <f>Tabla1[[#This Row],[Precio Unitario]]*Tabla1[[#This Row],[Cantidad Ordenada]]</f>
        <v>42</v>
      </c>
      <c r="K516" s="3">
        <f>Tabla1[[#This Row],[Costo Unitario]]*Tabla1[[#This Row],[Cantidad Ordenada]]</f>
        <v>26</v>
      </c>
      <c r="L516" s="3">
        <f>(Tabla1[[#This Row],[Precio Unitario]]-Tabla1[[#This Row],[Costo Unitario]])*Tabla1[[#This Row],[Cantidad Ordenada]]</f>
        <v>16</v>
      </c>
      <c r="M516" s="20">
        <v>0.1</v>
      </c>
      <c r="N516" s="5">
        <f>Tabla1[[#This Row],[Total del Pedido]]*M516</f>
        <v>4.2</v>
      </c>
      <c r="O516" s="5">
        <f>Tabla1[[#This Row],[Total del Pedido]]-(Tabla1[[#This Row],[Costo Total]]+N516)</f>
        <v>11.8</v>
      </c>
    </row>
    <row r="517" spans="1:15" x14ac:dyDescent="0.25">
      <c r="A517" s="1">
        <v>199</v>
      </c>
      <c r="B517" s="1">
        <v>11</v>
      </c>
      <c r="C517" s="1" t="s">
        <v>7</v>
      </c>
      <c r="D517" s="1" t="s">
        <v>28</v>
      </c>
      <c r="E517" s="2">
        <v>16</v>
      </c>
      <c r="F517" s="2">
        <v>27</v>
      </c>
      <c r="G517" s="1">
        <v>1</v>
      </c>
      <c r="H517" s="1">
        <v>52</v>
      </c>
      <c r="I517" s="7">
        <f>TIME(0,Tabla1[[#This Row],[Tiempo de Preparación]],0)</f>
        <v>3.6111111111111108E-2</v>
      </c>
      <c r="J517" s="16">
        <f>Tabla1[[#This Row],[Precio Unitario]]*Tabla1[[#This Row],[Cantidad Ordenada]]</f>
        <v>27</v>
      </c>
      <c r="K517" s="3">
        <f>Tabla1[[#This Row],[Costo Unitario]]*Tabla1[[#This Row],[Cantidad Ordenada]]</f>
        <v>16</v>
      </c>
      <c r="L517" s="3">
        <f>(Tabla1[[#This Row],[Precio Unitario]]-Tabla1[[#This Row],[Costo Unitario]])*Tabla1[[#This Row],[Cantidad Ordenada]]</f>
        <v>11</v>
      </c>
      <c r="M517" s="20">
        <v>0.1</v>
      </c>
      <c r="N517" s="5">
        <f>Tabla1[[#This Row],[Total del Pedido]]*M517</f>
        <v>2.7</v>
      </c>
      <c r="O517" s="5">
        <f>Tabla1[[#This Row],[Total del Pedido]]-(Tabla1[[#This Row],[Costo Total]]+N517)</f>
        <v>8.3000000000000007</v>
      </c>
    </row>
    <row r="518" spans="1:15" x14ac:dyDescent="0.25">
      <c r="A518" s="1">
        <v>200</v>
      </c>
      <c r="B518" s="1">
        <v>11</v>
      </c>
      <c r="C518" s="1" t="s">
        <v>13</v>
      </c>
      <c r="D518" s="1" t="s">
        <v>34</v>
      </c>
      <c r="E518" s="2">
        <v>11</v>
      </c>
      <c r="F518" s="2">
        <v>19</v>
      </c>
      <c r="G518" s="1">
        <v>2</v>
      </c>
      <c r="H518" s="1">
        <v>39</v>
      </c>
      <c r="I518" s="7">
        <f>TIME(0,Tabla1[[#This Row],[Tiempo de Preparación]],0)</f>
        <v>2.7083333333333334E-2</v>
      </c>
      <c r="J518" s="16">
        <f>Tabla1[[#This Row],[Precio Unitario]]*Tabla1[[#This Row],[Cantidad Ordenada]]</f>
        <v>38</v>
      </c>
      <c r="K518" s="3">
        <f>Tabla1[[#This Row],[Costo Unitario]]*Tabla1[[#This Row],[Cantidad Ordenada]]</f>
        <v>22</v>
      </c>
      <c r="L518" s="3">
        <f>(Tabla1[[#This Row],[Precio Unitario]]-Tabla1[[#This Row],[Costo Unitario]])*Tabla1[[#This Row],[Cantidad Ordenada]]</f>
        <v>16</v>
      </c>
      <c r="M518" s="20">
        <v>0.1</v>
      </c>
      <c r="N518" s="5">
        <f>Tabla1[[#This Row],[Total del Pedido]]*M518</f>
        <v>3.8000000000000003</v>
      </c>
      <c r="O518" s="5">
        <f>Tabla1[[#This Row],[Total del Pedido]]-(Tabla1[[#This Row],[Costo Total]]+N518)</f>
        <v>12.2</v>
      </c>
    </row>
    <row r="519" spans="1:15" x14ac:dyDescent="0.25">
      <c r="A519" s="1">
        <v>200</v>
      </c>
      <c r="B519" s="1">
        <v>11</v>
      </c>
      <c r="C519" s="1" t="s">
        <v>23</v>
      </c>
      <c r="D519" s="1" t="s">
        <v>44</v>
      </c>
      <c r="E519" s="2">
        <v>15</v>
      </c>
      <c r="F519" s="2">
        <v>25</v>
      </c>
      <c r="G519" s="1">
        <v>2</v>
      </c>
      <c r="H519" s="1">
        <v>28</v>
      </c>
      <c r="I519" s="7">
        <f>TIME(0,Tabla1[[#This Row],[Tiempo de Preparación]],0)</f>
        <v>1.9444444444444445E-2</v>
      </c>
      <c r="J519" s="16">
        <f>Tabla1[[#This Row],[Precio Unitario]]*Tabla1[[#This Row],[Cantidad Ordenada]]</f>
        <v>50</v>
      </c>
      <c r="K519" s="3">
        <f>Tabla1[[#This Row],[Costo Unitario]]*Tabla1[[#This Row],[Cantidad Ordenada]]</f>
        <v>30</v>
      </c>
      <c r="L519" s="3">
        <f>(Tabla1[[#This Row],[Precio Unitario]]-Tabla1[[#This Row],[Costo Unitario]])*Tabla1[[#This Row],[Cantidad Ordenada]]</f>
        <v>20</v>
      </c>
      <c r="M519" s="20">
        <v>0.1</v>
      </c>
      <c r="N519" s="5">
        <f>Tabla1[[#This Row],[Total del Pedido]]*M519</f>
        <v>5</v>
      </c>
      <c r="O519" s="5">
        <f>Tabla1[[#This Row],[Total del Pedido]]-(Tabla1[[#This Row],[Costo Total]]+N519)</f>
        <v>15</v>
      </c>
    </row>
    <row r="520" spans="1:15" x14ac:dyDescent="0.25">
      <c r="A520" s="1">
        <v>201</v>
      </c>
      <c r="B520" s="1">
        <v>3</v>
      </c>
      <c r="C520" s="1" t="s">
        <v>4</v>
      </c>
      <c r="D520" s="1" t="s">
        <v>25</v>
      </c>
      <c r="E520" s="2">
        <v>14</v>
      </c>
      <c r="F520" s="2">
        <v>24</v>
      </c>
      <c r="G520" s="1">
        <v>3</v>
      </c>
      <c r="H520" s="1">
        <v>58</v>
      </c>
      <c r="I520" s="7">
        <f>TIME(0,Tabla1[[#This Row],[Tiempo de Preparación]],0)</f>
        <v>4.027777777777778E-2</v>
      </c>
      <c r="J520" s="16">
        <f>Tabla1[[#This Row],[Precio Unitario]]*Tabla1[[#This Row],[Cantidad Ordenada]]</f>
        <v>72</v>
      </c>
      <c r="K520" s="3">
        <f>Tabla1[[#This Row],[Costo Unitario]]*Tabla1[[#This Row],[Cantidad Ordenada]]</f>
        <v>42</v>
      </c>
      <c r="L520" s="3">
        <f>(Tabla1[[#This Row],[Precio Unitario]]-Tabla1[[#This Row],[Costo Unitario]])*Tabla1[[#This Row],[Cantidad Ordenada]]</f>
        <v>30</v>
      </c>
      <c r="M520" s="20">
        <v>0.1</v>
      </c>
      <c r="N520" s="5">
        <f>Tabla1[[#This Row],[Total del Pedido]]*M520</f>
        <v>7.2</v>
      </c>
      <c r="O520" s="5">
        <f>Tabla1[[#This Row],[Total del Pedido]]-(Tabla1[[#This Row],[Costo Total]]+N520)</f>
        <v>22.799999999999997</v>
      </c>
    </row>
    <row r="521" spans="1:15" x14ac:dyDescent="0.25">
      <c r="A521" s="1">
        <v>202</v>
      </c>
      <c r="B521" s="1">
        <v>16</v>
      </c>
      <c r="C521" s="1" t="s">
        <v>9</v>
      </c>
      <c r="D521" s="1" t="s">
        <v>30</v>
      </c>
      <c r="E521" s="2">
        <v>22</v>
      </c>
      <c r="F521" s="2">
        <v>36</v>
      </c>
      <c r="G521" s="1">
        <v>2</v>
      </c>
      <c r="H521" s="1">
        <v>46</v>
      </c>
      <c r="I521" s="7">
        <f>TIME(0,Tabla1[[#This Row],[Tiempo de Preparación]],0)</f>
        <v>3.1944444444444442E-2</v>
      </c>
      <c r="J521" s="16">
        <f>Tabla1[[#This Row],[Precio Unitario]]*Tabla1[[#This Row],[Cantidad Ordenada]]</f>
        <v>72</v>
      </c>
      <c r="K521" s="3">
        <f>Tabla1[[#This Row],[Costo Unitario]]*Tabla1[[#This Row],[Cantidad Ordenada]]</f>
        <v>44</v>
      </c>
      <c r="L521" s="3">
        <f>(Tabla1[[#This Row],[Precio Unitario]]-Tabla1[[#This Row],[Costo Unitario]])*Tabla1[[#This Row],[Cantidad Ordenada]]</f>
        <v>28</v>
      </c>
      <c r="M521" s="20">
        <v>0.1</v>
      </c>
      <c r="N521" s="5">
        <f>Tabla1[[#This Row],[Total del Pedido]]*M521</f>
        <v>7.2</v>
      </c>
      <c r="O521" s="5">
        <f>Tabla1[[#This Row],[Total del Pedido]]-(Tabla1[[#This Row],[Costo Total]]+N521)</f>
        <v>20.799999999999997</v>
      </c>
    </row>
    <row r="522" spans="1:15" x14ac:dyDescent="0.25">
      <c r="A522" s="1">
        <v>202</v>
      </c>
      <c r="B522" s="1">
        <v>16</v>
      </c>
      <c r="C522" s="1" t="s">
        <v>8</v>
      </c>
      <c r="D522" s="1" t="s">
        <v>29</v>
      </c>
      <c r="E522" s="2">
        <v>25</v>
      </c>
      <c r="F522" s="2">
        <v>40</v>
      </c>
      <c r="G522" s="1">
        <v>2</v>
      </c>
      <c r="H522" s="1">
        <v>47</v>
      </c>
      <c r="I522" s="7">
        <f>TIME(0,Tabla1[[#This Row],[Tiempo de Preparación]],0)</f>
        <v>3.2638888888888891E-2</v>
      </c>
      <c r="J522" s="16">
        <f>Tabla1[[#This Row],[Precio Unitario]]*Tabla1[[#This Row],[Cantidad Ordenada]]</f>
        <v>80</v>
      </c>
      <c r="K522" s="3">
        <f>Tabla1[[#This Row],[Costo Unitario]]*Tabla1[[#This Row],[Cantidad Ordenada]]</f>
        <v>50</v>
      </c>
      <c r="L522" s="3">
        <f>(Tabla1[[#This Row],[Precio Unitario]]-Tabla1[[#This Row],[Costo Unitario]])*Tabla1[[#This Row],[Cantidad Ordenada]]</f>
        <v>30</v>
      </c>
      <c r="M522" s="20">
        <v>0.1</v>
      </c>
      <c r="N522" s="5">
        <f>Tabla1[[#This Row],[Total del Pedido]]*M522</f>
        <v>8</v>
      </c>
      <c r="O522" s="5">
        <f>Tabla1[[#This Row],[Total del Pedido]]-(Tabla1[[#This Row],[Costo Total]]+N522)</f>
        <v>22</v>
      </c>
    </row>
    <row r="523" spans="1:15" x14ac:dyDescent="0.25">
      <c r="A523" s="1">
        <v>202</v>
      </c>
      <c r="B523" s="1">
        <v>16</v>
      </c>
      <c r="C523" s="1" t="s">
        <v>4</v>
      </c>
      <c r="D523" s="1" t="s">
        <v>25</v>
      </c>
      <c r="E523" s="2">
        <v>14</v>
      </c>
      <c r="F523" s="2">
        <v>24</v>
      </c>
      <c r="G523" s="1">
        <v>1</v>
      </c>
      <c r="H523" s="1">
        <v>5</v>
      </c>
      <c r="I523" s="7">
        <f>TIME(0,Tabla1[[#This Row],[Tiempo de Preparación]],0)</f>
        <v>3.472222222222222E-3</v>
      </c>
      <c r="J523" s="16">
        <f>Tabla1[[#This Row],[Precio Unitario]]*Tabla1[[#This Row],[Cantidad Ordenada]]</f>
        <v>24</v>
      </c>
      <c r="K523" s="3">
        <f>Tabla1[[#This Row],[Costo Unitario]]*Tabla1[[#This Row],[Cantidad Ordenada]]</f>
        <v>14</v>
      </c>
      <c r="L523" s="3">
        <f>(Tabla1[[#This Row],[Precio Unitario]]-Tabla1[[#This Row],[Costo Unitario]])*Tabla1[[#This Row],[Cantidad Ordenada]]</f>
        <v>10</v>
      </c>
      <c r="M523" s="20">
        <v>0.1</v>
      </c>
      <c r="N523" s="5">
        <f>Tabla1[[#This Row],[Total del Pedido]]*M523</f>
        <v>2.4000000000000004</v>
      </c>
      <c r="O523" s="5">
        <f>Tabla1[[#This Row],[Total del Pedido]]-(Tabla1[[#This Row],[Costo Total]]+N523)</f>
        <v>7.6000000000000014</v>
      </c>
    </row>
    <row r="524" spans="1:15" x14ac:dyDescent="0.25">
      <c r="A524" s="1">
        <v>202</v>
      </c>
      <c r="B524" s="1">
        <v>16</v>
      </c>
      <c r="C524" s="1" t="s">
        <v>5</v>
      </c>
      <c r="D524" s="1" t="s">
        <v>26</v>
      </c>
      <c r="E524" s="2">
        <v>18</v>
      </c>
      <c r="F524" s="2">
        <v>30</v>
      </c>
      <c r="G524" s="1">
        <v>1</v>
      </c>
      <c r="H524" s="1">
        <v>58</v>
      </c>
      <c r="I524" s="7">
        <f>TIME(0,Tabla1[[#This Row],[Tiempo de Preparación]],0)</f>
        <v>4.027777777777778E-2</v>
      </c>
      <c r="J524" s="16">
        <f>Tabla1[[#This Row],[Precio Unitario]]*Tabla1[[#This Row],[Cantidad Ordenada]]</f>
        <v>30</v>
      </c>
      <c r="K524" s="3">
        <f>Tabla1[[#This Row],[Costo Unitario]]*Tabla1[[#This Row],[Cantidad Ordenada]]</f>
        <v>18</v>
      </c>
      <c r="L524" s="3">
        <f>(Tabla1[[#This Row],[Precio Unitario]]-Tabla1[[#This Row],[Costo Unitario]])*Tabla1[[#This Row],[Cantidad Ordenada]]</f>
        <v>12</v>
      </c>
      <c r="M524" s="20">
        <v>0.1</v>
      </c>
      <c r="N524" s="5">
        <f>Tabla1[[#This Row],[Total del Pedido]]*M524</f>
        <v>3</v>
      </c>
      <c r="O524" s="5">
        <f>Tabla1[[#This Row],[Total del Pedido]]-(Tabla1[[#This Row],[Costo Total]]+N524)</f>
        <v>9</v>
      </c>
    </row>
    <row r="525" spans="1:15" x14ac:dyDescent="0.25">
      <c r="A525" s="1">
        <v>203</v>
      </c>
      <c r="B525" s="1">
        <v>5</v>
      </c>
      <c r="C525" s="1" t="s">
        <v>6</v>
      </c>
      <c r="D525" s="1" t="s">
        <v>27</v>
      </c>
      <c r="E525" s="2">
        <v>19</v>
      </c>
      <c r="F525" s="2">
        <v>31</v>
      </c>
      <c r="G525" s="1">
        <v>3</v>
      </c>
      <c r="H525" s="1">
        <v>51</v>
      </c>
      <c r="I525" s="7">
        <f>TIME(0,Tabla1[[#This Row],[Tiempo de Preparación]],0)</f>
        <v>3.5416666666666666E-2</v>
      </c>
      <c r="J525" s="16">
        <f>Tabla1[[#This Row],[Precio Unitario]]*Tabla1[[#This Row],[Cantidad Ordenada]]</f>
        <v>93</v>
      </c>
      <c r="K525" s="3">
        <f>Tabla1[[#This Row],[Costo Unitario]]*Tabla1[[#This Row],[Cantidad Ordenada]]</f>
        <v>57</v>
      </c>
      <c r="L525" s="3">
        <f>(Tabla1[[#This Row],[Precio Unitario]]-Tabla1[[#This Row],[Costo Unitario]])*Tabla1[[#This Row],[Cantidad Ordenada]]</f>
        <v>36</v>
      </c>
      <c r="M525" s="20">
        <v>0.1</v>
      </c>
      <c r="N525" s="5">
        <f>Tabla1[[#This Row],[Total del Pedido]]*M525</f>
        <v>9.3000000000000007</v>
      </c>
      <c r="O525" s="5">
        <f>Tabla1[[#This Row],[Total del Pedido]]-(Tabla1[[#This Row],[Costo Total]]+N525)</f>
        <v>26.700000000000003</v>
      </c>
    </row>
    <row r="526" spans="1:15" x14ac:dyDescent="0.25">
      <c r="A526" s="1">
        <v>203</v>
      </c>
      <c r="B526" s="1">
        <v>5</v>
      </c>
      <c r="C526" s="1" t="s">
        <v>20</v>
      </c>
      <c r="D526" s="1" t="s">
        <v>41</v>
      </c>
      <c r="E526" s="2">
        <v>13</v>
      </c>
      <c r="F526" s="2">
        <v>21</v>
      </c>
      <c r="G526" s="1">
        <v>3</v>
      </c>
      <c r="H526" s="1">
        <v>34</v>
      </c>
      <c r="I526" s="7">
        <f>TIME(0,Tabla1[[#This Row],[Tiempo de Preparación]],0)</f>
        <v>2.361111111111111E-2</v>
      </c>
      <c r="J526" s="16">
        <f>Tabla1[[#This Row],[Precio Unitario]]*Tabla1[[#This Row],[Cantidad Ordenada]]</f>
        <v>63</v>
      </c>
      <c r="K526" s="3">
        <f>Tabla1[[#This Row],[Costo Unitario]]*Tabla1[[#This Row],[Cantidad Ordenada]]</f>
        <v>39</v>
      </c>
      <c r="L526" s="3">
        <f>(Tabla1[[#This Row],[Precio Unitario]]-Tabla1[[#This Row],[Costo Unitario]])*Tabla1[[#This Row],[Cantidad Ordenada]]</f>
        <v>24</v>
      </c>
      <c r="M526" s="20">
        <v>0.1</v>
      </c>
      <c r="N526" s="5">
        <f>Tabla1[[#This Row],[Total del Pedido]]*M526</f>
        <v>6.3000000000000007</v>
      </c>
      <c r="O526" s="5">
        <f>Tabla1[[#This Row],[Total del Pedido]]-(Tabla1[[#This Row],[Costo Total]]+N526)</f>
        <v>17.700000000000003</v>
      </c>
    </row>
    <row r="527" spans="1:15" x14ac:dyDescent="0.25">
      <c r="A527" s="1">
        <v>204</v>
      </c>
      <c r="B527" s="1">
        <v>16</v>
      </c>
      <c r="C527" s="1" t="s">
        <v>4</v>
      </c>
      <c r="D527" s="1" t="s">
        <v>25</v>
      </c>
      <c r="E527" s="2">
        <v>14</v>
      </c>
      <c r="F527" s="2">
        <v>24</v>
      </c>
      <c r="G527" s="1">
        <v>2</v>
      </c>
      <c r="H527" s="1">
        <v>21</v>
      </c>
      <c r="I527" s="7">
        <f>TIME(0,Tabla1[[#This Row],[Tiempo de Preparación]],0)</f>
        <v>1.4583333333333334E-2</v>
      </c>
      <c r="J527" s="16">
        <f>Tabla1[[#This Row],[Precio Unitario]]*Tabla1[[#This Row],[Cantidad Ordenada]]</f>
        <v>48</v>
      </c>
      <c r="K527" s="3">
        <f>Tabla1[[#This Row],[Costo Unitario]]*Tabla1[[#This Row],[Cantidad Ordenada]]</f>
        <v>28</v>
      </c>
      <c r="L527" s="3">
        <f>(Tabla1[[#This Row],[Precio Unitario]]-Tabla1[[#This Row],[Costo Unitario]])*Tabla1[[#This Row],[Cantidad Ordenada]]</f>
        <v>20</v>
      </c>
      <c r="M527" s="20">
        <v>0.1</v>
      </c>
      <c r="N527" s="5">
        <f>Tabla1[[#This Row],[Total del Pedido]]*M527</f>
        <v>4.8000000000000007</v>
      </c>
      <c r="O527" s="5">
        <f>Tabla1[[#This Row],[Total del Pedido]]-(Tabla1[[#This Row],[Costo Total]]+N527)</f>
        <v>15.200000000000003</v>
      </c>
    </row>
    <row r="528" spans="1:15" x14ac:dyDescent="0.25">
      <c r="A528" s="1">
        <v>205</v>
      </c>
      <c r="B528" s="1">
        <v>14</v>
      </c>
      <c r="C528" s="1" t="s">
        <v>15</v>
      </c>
      <c r="D528" s="1" t="s">
        <v>36</v>
      </c>
      <c r="E528" s="2">
        <v>19</v>
      </c>
      <c r="F528" s="2">
        <v>32</v>
      </c>
      <c r="G528" s="1">
        <v>1</v>
      </c>
      <c r="H528" s="1">
        <v>34</v>
      </c>
      <c r="I528" s="7">
        <f>TIME(0,Tabla1[[#This Row],[Tiempo de Preparación]],0)</f>
        <v>2.361111111111111E-2</v>
      </c>
      <c r="J528" s="16">
        <f>Tabla1[[#This Row],[Precio Unitario]]*Tabla1[[#This Row],[Cantidad Ordenada]]</f>
        <v>32</v>
      </c>
      <c r="K528" s="3">
        <f>Tabla1[[#This Row],[Costo Unitario]]*Tabla1[[#This Row],[Cantidad Ordenada]]</f>
        <v>19</v>
      </c>
      <c r="L528" s="3">
        <f>(Tabla1[[#This Row],[Precio Unitario]]-Tabla1[[#This Row],[Costo Unitario]])*Tabla1[[#This Row],[Cantidad Ordenada]]</f>
        <v>13</v>
      </c>
      <c r="M528" s="20">
        <v>0.1</v>
      </c>
      <c r="N528" s="5">
        <f>Tabla1[[#This Row],[Total del Pedido]]*M528</f>
        <v>3.2</v>
      </c>
      <c r="O528" s="5">
        <f>Tabla1[[#This Row],[Total del Pedido]]-(Tabla1[[#This Row],[Costo Total]]+N528)</f>
        <v>9.8000000000000007</v>
      </c>
    </row>
    <row r="529" spans="1:15" x14ac:dyDescent="0.25">
      <c r="A529" s="1">
        <v>205</v>
      </c>
      <c r="B529" s="1">
        <v>14</v>
      </c>
      <c r="C529" s="1" t="s">
        <v>10</v>
      </c>
      <c r="D529" s="1" t="s">
        <v>31</v>
      </c>
      <c r="E529" s="2">
        <v>17</v>
      </c>
      <c r="F529" s="2">
        <v>29</v>
      </c>
      <c r="G529" s="1">
        <v>1</v>
      </c>
      <c r="H529" s="1">
        <v>52</v>
      </c>
      <c r="I529" s="7">
        <f>TIME(0,Tabla1[[#This Row],[Tiempo de Preparación]],0)</f>
        <v>3.6111111111111108E-2</v>
      </c>
      <c r="J529" s="16">
        <f>Tabla1[[#This Row],[Precio Unitario]]*Tabla1[[#This Row],[Cantidad Ordenada]]</f>
        <v>29</v>
      </c>
      <c r="K529" s="3">
        <f>Tabla1[[#This Row],[Costo Unitario]]*Tabla1[[#This Row],[Cantidad Ordenada]]</f>
        <v>17</v>
      </c>
      <c r="L529" s="3">
        <f>(Tabla1[[#This Row],[Precio Unitario]]-Tabla1[[#This Row],[Costo Unitario]])*Tabla1[[#This Row],[Cantidad Ordenada]]</f>
        <v>12</v>
      </c>
      <c r="M529" s="20">
        <v>0.1</v>
      </c>
      <c r="N529" s="5">
        <f>Tabla1[[#This Row],[Total del Pedido]]*M529</f>
        <v>2.9000000000000004</v>
      </c>
      <c r="O529" s="5">
        <f>Tabla1[[#This Row],[Total del Pedido]]-(Tabla1[[#This Row],[Costo Total]]+N529)</f>
        <v>9.1000000000000014</v>
      </c>
    </row>
    <row r="530" spans="1:15" x14ac:dyDescent="0.25">
      <c r="A530" s="1">
        <v>206</v>
      </c>
      <c r="B530" s="1">
        <v>4</v>
      </c>
      <c r="C530" s="1" t="s">
        <v>5</v>
      </c>
      <c r="D530" s="1" t="s">
        <v>26</v>
      </c>
      <c r="E530" s="2">
        <v>18</v>
      </c>
      <c r="F530" s="2">
        <v>30</v>
      </c>
      <c r="G530" s="1">
        <v>1</v>
      </c>
      <c r="H530" s="1">
        <v>58</v>
      </c>
      <c r="I530" s="7">
        <f>TIME(0,Tabla1[[#This Row],[Tiempo de Preparación]],0)</f>
        <v>4.027777777777778E-2</v>
      </c>
      <c r="J530" s="16">
        <f>Tabla1[[#This Row],[Precio Unitario]]*Tabla1[[#This Row],[Cantidad Ordenada]]</f>
        <v>30</v>
      </c>
      <c r="K530" s="3">
        <f>Tabla1[[#This Row],[Costo Unitario]]*Tabla1[[#This Row],[Cantidad Ordenada]]</f>
        <v>18</v>
      </c>
      <c r="L530" s="3">
        <f>(Tabla1[[#This Row],[Precio Unitario]]-Tabla1[[#This Row],[Costo Unitario]])*Tabla1[[#This Row],[Cantidad Ordenada]]</f>
        <v>12</v>
      </c>
      <c r="M530" s="20">
        <v>0.1</v>
      </c>
      <c r="N530" s="5">
        <f>Tabla1[[#This Row],[Total del Pedido]]*M530</f>
        <v>3</v>
      </c>
      <c r="O530" s="5">
        <f>Tabla1[[#This Row],[Total del Pedido]]-(Tabla1[[#This Row],[Costo Total]]+N530)</f>
        <v>9</v>
      </c>
    </row>
    <row r="531" spans="1:15" x14ac:dyDescent="0.25">
      <c r="A531" s="1">
        <v>207</v>
      </c>
      <c r="B531" s="1">
        <v>20</v>
      </c>
      <c r="C531" s="1" t="s">
        <v>22</v>
      </c>
      <c r="D531" s="1" t="s">
        <v>43</v>
      </c>
      <c r="E531" s="2">
        <v>15</v>
      </c>
      <c r="F531" s="2">
        <v>26</v>
      </c>
      <c r="G531" s="1">
        <v>2</v>
      </c>
      <c r="H531" s="1">
        <v>37</v>
      </c>
      <c r="I531" s="7">
        <f>TIME(0,Tabla1[[#This Row],[Tiempo de Preparación]],0)</f>
        <v>2.5694444444444443E-2</v>
      </c>
      <c r="J531" s="16">
        <f>Tabla1[[#This Row],[Precio Unitario]]*Tabla1[[#This Row],[Cantidad Ordenada]]</f>
        <v>52</v>
      </c>
      <c r="K531" s="3">
        <f>Tabla1[[#This Row],[Costo Unitario]]*Tabla1[[#This Row],[Cantidad Ordenada]]</f>
        <v>30</v>
      </c>
      <c r="L531" s="3">
        <f>(Tabla1[[#This Row],[Precio Unitario]]-Tabla1[[#This Row],[Costo Unitario]])*Tabla1[[#This Row],[Cantidad Ordenada]]</f>
        <v>22</v>
      </c>
      <c r="M531" s="20">
        <v>0.1</v>
      </c>
      <c r="N531" s="5">
        <f>Tabla1[[#This Row],[Total del Pedido]]*M531</f>
        <v>5.2</v>
      </c>
      <c r="O531" s="5">
        <f>Tabla1[[#This Row],[Total del Pedido]]-(Tabla1[[#This Row],[Costo Total]]+N531)</f>
        <v>16.799999999999997</v>
      </c>
    </row>
    <row r="532" spans="1:15" x14ac:dyDescent="0.25">
      <c r="A532" s="1">
        <v>207</v>
      </c>
      <c r="B532" s="1">
        <v>20</v>
      </c>
      <c r="C532" s="1" t="s">
        <v>14</v>
      </c>
      <c r="D532" s="1" t="s">
        <v>35</v>
      </c>
      <c r="E532" s="2">
        <v>21</v>
      </c>
      <c r="F532" s="2">
        <v>35</v>
      </c>
      <c r="G532" s="1">
        <v>1</v>
      </c>
      <c r="H532" s="1">
        <v>55</v>
      </c>
      <c r="I532" s="7">
        <f>TIME(0,Tabla1[[#This Row],[Tiempo de Preparación]],0)</f>
        <v>3.8194444444444448E-2</v>
      </c>
      <c r="J532" s="16">
        <f>Tabla1[[#This Row],[Precio Unitario]]*Tabla1[[#This Row],[Cantidad Ordenada]]</f>
        <v>35</v>
      </c>
      <c r="K532" s="3">
        <f>Tabla1[[#This Row],[Costo Unitario]]*Tabla1[[#This Row],[Cantidad Ordenada]]</f>
        <v>21</v>
      </c>
      <c r="L532" s="3">
        <f>(Tabla1[[#This Row],[Precio Unitario]]-Tabla1[[#This Row],[Costo Unitario]])*Tabla1[[#This Row],[Cantidad Ordenada]]</f>
        <v>14</v>
      </c>
      <c r="M532" s="20">
        <v>0.1</v>
      </c>
      <c r="N532" s="5">
        <f>Tabla1[[#This Row],[Total del Pedido]]*M532</f>
        <v>3.5</v>
      </c>
      <c r="O532" s="5">
        <f>Tabla1[[#This Row],[Total del Pedido]]-(Tabla1[[#This Row],[Costo Total]]+N532)</f>
        <v>10.5</v>
      </c>
    </row>
    <row r="533" spans="1:15" x14ac:dyDescent="0.25">
      <c r="A533" s="1">
        <v>207</v>
      </c>
      <c r="B533" s="1">
        <v>20</v>
      </c>
      <c r="C533" s="1" t="s">
        <v>6</v>
      </c>
      <c r="D533" s="1" t="s">
        <v>27</v>
      </c>
      <c r="E533" s="2">
        <v>19</v>
      </c>
      <c r="F533" s="2">
        <v>31</v>
      </c>
      <c r="G533" s="1">
        <v>3</v>
      </c>
      <c r="H533" s="1">
        <v>19</v>
      </c>
      <c r="I533" s="7">
        <f>TIME(0,Tabla1[[#This Row],[Tiempo de Preparación]],0)</f>
        <v>1.3194444444444444E-2</v>
      </c>
      <c r="J533" s="16">
        <f>Tabla1[[#This Row],[Precio Unitario]]*Tabla1[[#This Row],[Cantidad Ordenada]]</f>
        <v>93</v>
      </c>
      <c r="K533" s="3">
        <f>Tabla1[[#This Row],[Costo Unitario]]*Tabla1[[#This Row],[Cantidad Ordenada]]</f>
        <v>57</v>
      </c>
      <c r="L533" s="3">
        <f>(Tabla1[[#This Row],[Precio Unitario]]-Tabla1[[#This Row],[Costo Unitario]])*Tabla1[[#This Row],[Cantidad Ordenada]]</f>
        <v>36</v>
      </c>
      <c r="M533" s="20">
        <v>0.1</v>
      </c>
      <c r="N533" s="5">
        <f>Tabla1[[#This Row],[Total del Pedido]]*M533</f>
        <v>9.3000000000000007</v>
      </c>
      <c r="O533" s="5">
        <f>Tabla1[[#This Row],[Total del Pedido]]-(Tabla1[[#This Row],[Costo Total]]+N533)</f>
        <v>26.700000000000003</v>
      </c>
    </row>
    <row r="534" spans="1:15" x14ac:dyDescent="0.25">
      <c r="A534" s="1">
        <v>208</v>
      </c>
      <c r="B534" s="1">
        <v>16</v>
      </c>
      <c r="C534" s="1" t="s">
        <v>15</v>
      </c>
      <c r="D534" s="1" t="s">
        <v>36</v>
      </c>
      <c r="E534" s="2">
        <v>19</v>
      </c>
      <c r="F534" s="2">
        <v>32</v>
      </c>
      <c r="G534" s="1">
        <v>1</v>
      </c>
      <c r="H534" s="1">
        <v>18</v>
      </c>
      <c r="I534" s="7">
        <f>TIME(0,Tabla1[[#This Row],[Tiempo de Preparación]],0)</f>
        <v>1.2500000000000001E-2</v>
      </c>
      <c r="J534" s="16">
        <f>Tabla1[[#This Row],[Precio Unitario]]*Tabla1[[#This Row],[Cantidad Ordenada]]</f>
        <v>32</v>
      </c>
      <c r="K534" s="3">
        <f>Tabla1[[#This Row],[Costo Unitario]]*Tabla1[[#This Row],[Cantidad Ordenada]]</f>
        <v>19</v>
      </c>
      <c r="L534" s="3">
        <f>(Tabla1[[#This Row],[Precio Unitario]]-Tabla1[[#This Row],[Costo Unitario]])*Tabla1[[#This Row],[Cantidad Ordenada]]</f>
        <v>13</v>
      </c>
      <c r="M534" s="20">
        <v>0.1</v>
      </c>
      <c r="N534" s="5">
        <f>Tabla1[[#This Row],[Total del Pedido]]*M534</f>
        <v>3.2</v>
      </c>
      <c r="O534" s="5">
        <f>Tabla1[[#This Row],[Total del Pedido]]-(Tabla1[[#This Row],[Costo Total]]+N534)</f>
        <v>9.8000000000000007</v>
      </c>
    </row>
    <row r="535" spans="1:15" x14ac:dyDescent="0.25">
      <c r="A535" s="1">
        <v>208</v>
      </c>
      <c r="B535" s="1">
        <v>16</v>
      </c>
      <c r="C535" s="1" t="s">
        <v>9</v>
      </c>
      <c r="D535" s="1" t="s">
        <v>30</v>
      </c>
      <c r="E535" s="2">
        <v>22</v>
      </c>
      <c r="F535" s="2">
        <v>36</v>
      </c>
      <c r="G535" s="1">
        <v>3</v>
      </c>
      <c r="H535" s="1">
        <v>29</v>
      </c>
      <c r="I535" s="7">
        <f>TIME(0,Tabla1[[#This Row],[Tiempo de Preparación]],0)</f>
        <v>2.013888888888889E-2</v>
      </c>
      <c r="J535" s="16">
        <f>Tabla1[[#This Row],[Precio Unitario]]*Tabla1[[#This Row],[Cantidad Ordenada]]</f>
        <v>108</v>
      </c>
      <c r="K535" s="3">
        <f>Tabla1[[#This Row],[Costo Unitario]]*Tabla1[[#This Row],[Cantidad Ordenada]]</f>
        <v>66</v>
      </c>
      <c r="L535" s="3">
        <f>(Tabla1[[#This Row],[Precio Unitario]]-Tabla1[[#This Row],[Costo Unitario]])*Tabla1[[#This Row],[Cantidad Ordenada]]</f>
        <v>42</v>
      </c>
      <c r="M535" s="20">
        <v>0.1</v>
      </c>
      <c r="N535" s="5">
        <f>Tabla1[[#This Row],[Total del Pedido]]*M535</f>
        <v>10.8</v>
      </c>
      <c r="O535" s="5">
        <f>Tabla1[[#This Row],[Total del Pedido]]-(Tabla1[[#This Row],[Costo Total]]+N535)</f>
        <v>31.200000000000003</v>
      </c>
    </row>
    <row r="536" spans="1:15" x14ac:dyDescent="0.25">
      <c r="A536" s="1">
        <v>208</v>
      </c>
      <c r="B536" s="1">
        <v>16</v>
      </c>
      <c r="C536" s="1" t="s">
        <v>18</v>
      </c>
      <c r="D536" s="1" t="s">
        <v>39</v>
      </c>
      <c r="E536" s="2">
        <v>12</v>
      </c>
      <c r="F536" s="2">
        <v>20</v>
      </c>
      <c r="G536" s="1">
        <v>2</v>
      </c>
      <c r="H536" s="1">
        <v>53</v>
      </c>
      <c r="I536" s="7">
        <f>TIME(0,Tabla1[[#This Row],[Tiempo de Preparación]],0)</f>
        <v>3.6805555555555557E-2</v>
      </c>
      <c r="J536" s="16">
        <f>Tabla1[[#This Row],[Precio Unitario]]*Tabla1[[#This Row],[Cantidad Ordenada]]</f>
        <v>40</v>
      </c>
      <c r="K536" s="3">
        <f>Tabla1[[#This Row],[Costo Unitario]]*Tabla1[[#This Row],[Cantidad Ordenada]]</f>
        <v>24</v>
      </c>
      <c r="L536" s="3">
        <f>(Tabla1[[#This Row],[Precio Unitario]]-Tabla1[[#This Row],[Costo Unitario]])*Tabla1[[#This Row],[Cantidad Ordenada]]</f>
        <v>16</v>
      </c>
      <c r="M536" s="20">
        <v>0.1</v>
      </c>
      <c r="N536" s="5">
        <f>Tabla1[[#This Row],[Total del Pedido]]*M536</f>
        <v>4</v>
      </c>
      <c r="O536" s="5">
        <f>Tabla1[[#This Row],[Total del Pedido]]-(Tabla1[[#This Row],[Costo Total]]+N536)</f>
        <v>12</v>
      </c>
    </row>
    <row r="537" spans="1:15" x14ac:dyDescent="0.25">
      <c r="A537" s="1">
        <v>209</v>
      </c>
      <c r="B537" s="1">
        <v>9</v>
      </c>
      <c r="C537" s="1" t="s">
        <v>19</v>
      </c>
      <c r="D537" s="1" t="s">
        <v>40</v>
      </c>
      <c r="E537" s="2">
        <v>14</v>
      </c>
      <c r="F537" s="2">
        <v>23</v>
      </c>
      <c r="G537" s="1">
        <v>3</v>
      </c>
      <c r="H537" s="1">
        <v>35</v>
      </c>
      <c r="I537" s="7">
        <f>TIME(0,Tabla1[[#This Row],[Tiempo de Preparación]],0)</f>
        <v>2.4305555555555556E-2</v>
      </c>
      <c r="J537" s="16">
        <f>Tabla1[[#This Row],[Precio Unitario]]*Tabla1[[#This Row],[Cantidad Ordenada]]</f>
        <v>69</v>
      </c>
      <c r="K537" s="3">
        <f>Tabla1[[#This Row],[Costo Unitario]]*Tabla1[[#This Row],[Cantidad Ordenada]]</f>
        <v>42</v>
      </c>
      <c r="L537" s="3">
        <f>(Tabla1[[#This Row],[Precio Unitario]]-Tabla1[[#This Row],[Costo Unitario]])*Tabla1[[#This Row],[Cantidad Ordenada]]</f>
        <v>27</v>
      </c>
      <c r="M537" s="20">
        <v>0.1</v>
      </c>
      <c r="N537" s="5">
        <f>Tabla1[[#This Row],[Total del Pedido]]*M537</f>
        <v>6.9</v>
      </c>
      <c r="O537" s="5">
        <f>Tabla1[[#This Row],[Total del Pedido]]-(Tabla1[[#This Row],[Costo Total]]+N537)</f>
        <v>20.100000000000001</v>
      </c>
    </row>
    <row r="538" spans="1:15" x14ac:dyDescent="0.25">
      <c r="A538" s="1">
        <v>209</v>
      </c>
      <c r="B538" s="1">
        <v>9</v>
      </c>
      <c r="C538" s="1" t="s">
        <v>17</v>
      </c>
      <c r="D538" s="1" t="s">
        <v>38</v>
      </c>
      <c r="E538" s="2">
        <v>20</v>
      </c>
      <c r="F538" s="2">
        <v>34</v>
      </c>
      <c r="G538" s="1">
        <v>2</v>
      </c>
      <c r="H538" s="1">
        <v>40</v>
      </c>
      <c r="I538" s="7">
        <f>TIME(0,Tabla1[[#This Row],[Tiempo de Preparación]],0)</f>
        <v>2.7777777777777776E-2</v>
      </c>
      <c r="J538" s="16">
        <f>Tabla1[[#This Row],[Precio Unitario]]*Tabla1[[#This Row],[Cantidad Ordenada]]</f>
        <v>68</v>
      </c>
      <c r="K538" s="3">
        <f>Tabla1[[#This Row],[Costo Unitario]]*Tabla1[[#This Row],[Cantidad Ordenada]]</f>
        <v>40</v>
      </c>
      <c r="L538" s="3">
        <f>(Tabla1[[#This Row],[Precio Unitario]]-Tabla1[[#This Row],[Costo Unitario]])*Tabla1[[#This Row],[Cantidad Ordenada]]</f>
        <v>28</v>
      </c>
      <c r="M538" s="20">
        <v>0.1</v>
      </c>
      <c r="N538" s="5">
        <f>Tabla1[[#This Row],[Total del Pedido]]*M538</f>
        <v>6.8000000000000007</v>
      </c>
      <c r="O538" s="5">
        <f>Tabla1[[#This Row],[Total del Pedido]]-(Tabla1[[#This Row],[Costo Total]]+N538)</f>
        <v>21.200000000000003</v>
      </c>
    </row>
    <row r="539" spans="1:15" x14ac:dyDescent="0.25">
      <c r="A539" s="1">
        <v>209</v>
      </c>
      <c r="B539" s="1">
        <v>9</v>
      </c>
      <c r="C539" s="1" t="s">
        <v>23</v>
      </c>
      <c r="D539" s="1" t="s">
        <v>44</v>
      </c>
      <c r="E539" s="2">
        <v>15</v>
      </c>
      <c r="F539" s="2">
        <v>25</v>
      </c>
      <c r="G539" s="1">
        <v>1</v>
      </c>
      <c r="H539" s="1">
        <v>42</v>
      </c>
      <c r="I539" s="7">
        <f>TIME(0,Tabla1[[#This Row],[Tiempo de Preparación]],0)</f>
        <v>2.9166666666666667E-2</v>
      </c>
      <c r="J539" s="16">
        <f>Tabla1[[#This Row],[Precio Unitario]]*Tabla1[[#This Row],[Cantidad Ordenada]]</f>
        <v>25</v>
      </c>
      <c r="K539" s="3">
        <f>Tabla1[[#This Row],[Costo Unitario]]*Tabla1[[#This Row],[Cantidad Ordenada]]</f>
        <v>15</v>
      </c>
      <c r="L539" s="3">
        <f>(Tabla1[[#This Row],[Precio Unitario]]-Tabla1[[#This Row],[Costo Unitario]])*Tabla1[[#This Row],[Cantidad Ordenada]]</f>
        <v>10</v>
      </c>
      <c r="M539" s="20">
        <v>0.1</v>
      </c>
      <c r="N539" s="5">
        <f>Tabla1[[#This Row],[Total del Pedido]]*M539</f>
        <v>2.5</v>
      </c>
      <c r="O539" s="5">
        <f>Tabla1[[#This Row],[Total del Pedido]]-(Tabla1[[#This Row],[Costo Total]]+N539)</f>
        <v>7.5</v>
      </c>
    </row>
    <row r="540" spans="1:15" x14ac:dyDescent="0.25">
      <c r="A540" s="1">
        <v>209</v>
      </c>
      <c r="B540" s="1">
        <v>9</v>
      </c>
      <c r="C540" s="1" t="s">
        <v>22</v>
      </c>
      <c r="D540" s="1" t="s">
        <v>43</v>
      </c>
      <c r="E540" s="2">
        <v>15</v>
      </c>
      <c r="F540" s="2">
        <v>26</v>
      </c>
      <c r="G540" s="1">
        <v>2</v>
      </c>
      <c r="H540" s="1">
        <v>54</v>
      </c>
      <c r="I540" s="7">
        <f>TIME(0,Tabla1[[#This Row],[Tiempo de Preparación]],0)</f>
        <v>3.7499999999999999E-2</v>
      </c>
      <c r="J540" s="16">
        <f>Tabla1[[#This Row],[Precio Unitario]]*Tabla1[[#This Row],[Cantidad Ordenada]]</f>
        <v>52</v>
      </c>
      <c r="K540" s="3">
        <f>Tabla1[[#This Row],[Costo Unitario]]*Tabla1[[#This Row],[Cantidad Ordenada]]</f>
        <v>30</v>
      </c>
      <c r="L540" s="3">
        <f>(Tabla1[[#This Row],[Precio Unitario]]-Tabla1[[#This Row],[Costo Unitario]])*Tabla1[[#This Row],[Cantidad Ordenada]]</f>
        <v>22</v>
      </c>
      <c r="M540" s="20">
        <v>0.1</v>
      </c>
      <c r="N540" s="5">
        <f>Tabla1[[#This Row],[Total del Pedido]]*M540</f>
        <v>5.2</v>
      </c>
      <c r="O540" s="5">
        <f>Tabla1[[#This Row],[Total del Pedido]]-(Tabla1[[#This Row],[Costo Total]]+N540)</f>
        <v>16.799999999999997</v>
      </c>
    </row>
    <row r="541" spans="1:15" x14ac:dyDescent="0.25">
      <c r="A541" s="1">
        <v>210</v>
      </c>
      <c r="B541" s="1">
        <v>10</v>
      </c>
      <c r="C541" s="1" t="s">
        <v>20</v>
      </c>
      <c r="D541" s="1" t="s">
        <v>41</v>
      </c>
      <c r="E541" s="2">
        <v>13</v>
      </c>
      <c r="F541" s="2">
        <v>21</v>
      </c>
      <c r="G541" s="1">
        <v>1</v>
      </c>
      <c r="H541" s="1">
        <v>28</v>
      </c>
      <c r="I541" s="7">
        <f>TIME(0,Tabla1[[#This Row],[Tiempo de Preparación]],0)</f>
        <v>1.9444444444444445E-2</v>
      </c>
      <c r="J541" s="16">
        <f>Tabla1[[#This Row],[Precio Unitario]]*Tabla1[[#This Row],[Cantidad Ordenada]]</f>
        <v>21</v>
      </c>
      <c r="K541" s="3">
        <f>Tabla1[[#This Row],[Costo Unitario]]*Tabla1[[#This Row],[Cantidad Ordenada]]</f>
        <v>13</v>
      </c>
      <c r="L541" s="3">
        <f>(Tabla1[[#This Row],[Precio Unitario]]-Tabla1[[#This Row],[Costo Unitario]])*Tabla1[[#This Row],[Cantidad Ordenada]]</f>
        <v>8</v>
      </c>
      <c r="M541" s="20">
        <v>0.1</v>
      </c>
      <c r="N541" s="5">
        <f>Tabla1[[#This Row],[Total del Pedido]]*M541</f>
        <v>2.1</v>
      </c>
      <c r="O541" s="5">
        <f>Tabla1[[#This Row],[Total del Pedido]]-(Tabla1[[#This Row],[Costo Total]]+N541)</f>
        <v>5.9</v>
      </c>
    </row>
    <row r="542" spans="1:15" x14ac:dyDescent="0.25">
      <c r="A542" s="1">
        <v>210</v>
      </c>
      <c r="B542" s="1">
        <v>10</v>
      </c>
      <c r="C542" s="1" t="s">
        <v>5</v>
      </c>
      <c r="D542" s="1" t="s">
        <v>26</v>
      </c>
      <c r="E542" s="2">
        <v>18</v>
      </c>
      <c r="F542" s="2">
        <v>30</v>
      </c>
      <c r="G542" s="1">
        <v>1</v>
      </c>
      <c r="H542" s="1">
        <v>50</v>
      </c>
      <c r="I542" s="7">
        <f>TIME(0,Tabla1[[#This Row],[Tiempo de Preparación]],0)</f>
        <v>3.4722222222222224E-2</v>
      </c>
      <c r="J542" s="16">
        <f>Tabla1[[#This Row],[Precio Unitario]]*Tabla1[[#This Row],[Cantidad Ordenada]]</f>
        <v>30</v>
      </c>
      <c r="K542" s="3">
        <f>Tabla1[[#This Row],[Costo Unitario]]*Tabla1[[#This Row],[Cantidad Ordenada]]</f>
        <v>18</v>
      </c>
      <c r="L542" s="3">
        <f>(Tabla1[[#This Row],[Precio Unitario]]-Tabla1[[#This Row],[Costo Unitario]])*Tabla1[[#This Row],[Cantidad Ordenada]]</f>
        <v>12</v>
      </c>
      <c r="M542" s="20">
        <v>0.1</v>
      </c>
      <c r="N542" s="5">
        <f>Tabla1[[#This Row],[Total del Pedido]]*M542</f>
        <v>3</v>
      </c>
      <c r="O542" s="5">
        <f>Tabla1[[#This Row],[Total del Pedido]]-(Tabla1[[#This Row],[Costo Total]]+N542)</f>
        <v>9</v>
      </c>
    </row>
    <row r="543" spans="1:15" x14ac:dyDescent="0.25">
      <c r="A543" s="1">
        <v>210</v>
      </c>
      <c r="B543" s="1">
        <v>10</v>
      </c>
      <c r="C543" s="1" t="s">
        <v>4</v>
      </c>
      <c r="D543" s="1" t="s">
        <v>25</v>
      </c>
      <c r="E543" s="2">
        <v>14</v>
      </c>
      <c r="F543" s="2">
        <v>24</v>
      </c>
      <c r="G543" s="1">
        <v>1</v>
      </c>
      <c r="H543" s="1">
        <v>34</v>
      </c>
      <c r="I543" s="7">
        <f>TIME(0,Tabla1[[#This Row],[Tiempo de Preparación]],0)</f>
        <v>2.361111111111111E-2</v>
      </c>
      <c r="J543" s="16">
        <f>Tabla1[[#This Row],[Precio Unitario]]*Tabla1[[#This Row],[Cantidad Ordenada]]</f>
        <v>24</v>
      </c>
      <c r="K543" s="3">
        <f>Tabla1[[#This Row],[Costo Unitario]]*Tabla1[[#This Row],[Cantidad Ordenada]]</f>
        <v>14</v>
      </c>
      <c r="L543" s="3">
        <f>(Tabla1[[#This Row],[Precio Unitario]]-Tabla1[[#This Row],[Costo Unitario]])*Tabla1[[#This Row],[Cantidad Ordenada]]</f>
        <v>10</v>
      </c>
      <c r="M543" s="20">
        <v>0.1</v>
      </c>
      <c r="N543" s="5">
        <f>Tabla1[[#This Row],[Total del Pedido]]*M543</f>
        <v>2.4000000000000004</v>
      </c>
      <c r="O543" s="5">
        <f>Tabla1[[#This Row],[Total del Pedido]]-(Tabla1[[#This Row],[Costo Total]]+N543)</f>
        <v>7.6000000000000014</v>
      </c>
    </row>
    <row r="544" spans="1:15" x14ac:dyDescent="0.25">
      <c r="A544" s="1">
        <v>210</v>
      </c>
      <c r="B544" s="1">
        <v>10</v>
      </c>
      <c r="C544" s="1" t="s">
        <v>8</v>
      </c>
      <c r="D544" s="1" t="s">
        <v>29</v>
      </c>
      <c r="E544" s="2">
        <v>25</v>
      </c>
      <c r="F544" s="2">
        <v>40</v>
      </c>
      <c r="G544" s="1">
        <v>3</v>
      </c>
      <c r="H544" s="1">
        <v>46</v>
      </c>
      <c r="I544" s="7">
        <f>TIME(0,Tabla1[[#This Row],[Tiempo de Preparación]],0)</f>
        <v>3.1944444444444442E-2</v>
      </c>
      <c r="J544" s="16">
        <f>Tabla1[[#This Row],[Precio Unitario]]*Tabla1[[#This Row],[Cantidad Ordenada]]</f>
        <v>120</v>
      </c>
      <c r="K544" s="3">
        <f>Tabla1[[#This Row],[Costo Unitario]]*Tabla1[[#This Row],[Cantidad Ordenada]]</f>
        <v>75</v>
      </c>
      <c r="L544" s="3">
        <f>(Tabla1[[#This Row],[Precio Unitario]]-Tabla1[[#This Row],[Costo Unitario]])*Tabla1[[#This Row],[Cantidad Ordenada]]</f>
        <v>45</v>
      </c>
      <c r="M544" s="20">
        <v>0.1</v>
      </c>
      <c r="N544" s="5">
        <f>Tabla1[[#This Row],[Total del Pedido]]*M544</f>
        <v>12</v>
      </c>
      <c r="O544" s="5">
        <f>Tabla1[[#This Row],[Total del Pedido]]-(Tabla1[[#This Row],[Costo Total]]+N544)</f>
        <v>33</v>
      </c>
    </row>
    <row r="545" spans="1:15" x14ac:dyDescent="0.25">
      <c r="A545" s="1">
        <v>211</v>
      </c>
      <c r="B545" s="1">
        <v>1</v>
      </c>
      <c r="C545" s="1" t="s">
        <v>20</v>
      </c>
      <c r="D545" s="1" t="s">
        <v>41</v>
      </c>
      <c r="E545" s="2">
        <v>13</v>
      </c>
      <c r="F545" s="2">
        <v>21</v>
      </c>
      <c r="G545" s="1">
        <v>3</v>
      </c>
      <c r="H545" s="1">
        <v>54</v>
      </c>
      <c r="I545" s="7">
        <f>TIME(0,Tabla1[[#This Row],[Tiempo de Preparación]],0)</f>
        <v>3.7499999999999999E-2</v>
      </c>
      <c r="J545" s="16">
        <f>Tabla1[[#This Row],[Precio Unitario]]*Tabla1[[#This Row],[Cantidad Ordenada]]</f>
        <v>63</v>
      </c>
      <c r="K545" s="3">
        <f>Tabla1[[#This Row],[Costo Unitario]]*Tabla1[[#This Row],[Cantidad Ordenada]]</f>
        <v>39</v>
      </c>
      <c r="L545" s="3">
        <f>(Tabla1[[#This Row],[Precio Unitario]]-Tabla1[[#This Row],[Costo Unitario]])*Tabla1[[#This Row],[Cantidad Ordenada]]</f>
        <v>24</v>
      </c>
      <c r="M545" s="20">
        <v>0.1</v>
      </c>
      <c r="N545" s="5">
        <f>Tabla1[[#This Row],[Total del Pedido]]*M545</f>
        <v>6.3000000000000007</v>
      </c>
      <c r="O545" s="5">
        <f>Tabla1[[#This Row],[Total del Pedido]]-(Tabla1[[#This Row],[Costo Total]]+N545)</f>
        <v>17.700000000000003</v>
      </c>
    </row>
    <row r="546" spans="1:15" x14ac:dyDescent="0.25">
      <c r="A546" s="1">
        <v>211</v>
      </c>
      <c r="B546" s="1">
        <v>1</v>
      </c>
      <c r="C546" s="1" t="s">
        <v>21</v>
      </c>
      <c r="D546" s="1" t="s">
        <v>42</v>
      </c>
      <c r="E546" s="2">
        <v>10</v>
      </c>
      <c r="F546" s="2">
        <v>18</v>
      </c>
      <c r="G546" s="1">
        <v>2</v>
      </c>
      <c r="H546" s="1">
        <v>45</v>
      </c>
      <c r="I546" s="7">
        <f>TIME(0,Tabla1[[#This Row],[Tiempo de Preparación]],0)</f>
        <v>3.125E-2</v>
      </c>
      <c r="J546" s="16">
        <f>Tabla1[[#This Row],[Precio Unitario]]*Tabla1[[#This Row],[Cantidad Ordenada]]</f>
        <v>36</v>
      </c>
      <c r="K546" s="3">
        <f>Tabla1[[#This Row],[Costo Unitario]]*Tabla1[[#This Row],[Cantidad Ordenada]]</f>
        <v>20</v>
      </c>
      <c r="L546" s="3">
        <f>(Tabla1[[#This Row],[Precio Unitario]]-Tabla1[[#This Row],[Costo Unitario]])*Tabla1[[#This Row],[Cantidad Ordenada]]</f>
        <v>16</v>
      </c>
      <c r="M546" s="20">
        <v>0.1</v>
      </c>
      <c r="N546" s="5">
        <f>Tabla1[[#This Row],[Total del Pedido]]*M546</f>
        <v>3.6</v>
      </c>
      <c r="O546" s="5">
        <f>Tabla1[[#This Row],[Total del Pedido]]-(Tabla1[[#This Row],[Costo Total]]+N546)</f>
        <v>12.399999999999999</v>
      </c>
    </row>
    <row r="547" spans="1:15" x14ac:dyDescent="0.25">
      <c r="A547" s="1">
        <v>211</v>
      </c>
      <c r="B547" s="1">
        <v>1</v>
      </c>
      <c r="C547" s="1" t="s">
        <v>23</v>
      </c>
      <c r="D547" s="1" t="s">
        <v>44</v>
      </c>
      <c r="E547" s="2">
        <v>15</v>
      </c>
      <c r="F547" s="2">
        <v>25</v>
      </c>
      <c r="G547" s="1">
        <v>2</v>
      </c>
      <c r="H547" s="1">
        <v>9</v>
      </c>
      <c r="I547" s="7">
        <f>TIME(0,Tabla1[[#This Row],[Tiempo de Preparación]],0)</f>
        <v>6.2500000000000003E-3</v>
      </c>
      <c r="J547" s="16">
        <f>Tabla1[[#This Row],[Precio Unitario]]*Tabla1[[#This Row],[Cantidad Ordenada]]</f>
        <v>50</v>
      </c>
      <c r="K547" s="3">
        <f>Tabla1[[#This Row],[Costo Unitario]]*Tabla1[[#This Row],[Cantidad Ordenada]]</f>
        <v>30</v>
      </c>
      <c r="L547" s="3">
        <f>(Tabla1[[#This Row],[Precio Unitario]]-Tabla1[[#This Row],[Costo Unitario]])*Tabla1[[#This Row],[Cantidad Ordenada]]</f>
        <v>20</v>
      </c>
      <c r="M547" s="20">
        <v>0.1</v>
      </c>
      <c r="N547" s="5">
        <f>Tabla1[[#This Row],[Total del Pedido]]*M547</f>
        <v>5</v>
      </c>
      <c r="O547" s="5">
        <f>Tabla1[[#This Row],[Total del Pedido]]-(Tabla1[[#This Row],[Costo Total]]+N547)</f>
        <v>15</v>
      </c>
    </row>
    <row r="548" spans="1:15" x14ac:dyDescent="0.25">
      <c r="A548" s="1">
        <v>211</v>
      </c>
      <c r="B548" s="1">
        <v>1</v>
      </c>
      <c r="C548" s="1" t="s">
        <v>18</v>
      </c>
      <c r="D548" s="1" t="s">
        <v>39</v>
      </c>
      <c r="E548" s="2">
        <v>12</v>
      </c>
      <c r="F548" s="2">
        <v>20</v>
      </c>
      <c r="G548" s="1">
        <v>1</v>
      </c>
      <c r="H548" s="1">
        <v>27</v>
      </c>
      <c r="I548" s="7">
        <f>TIME(0,Tabla1[[#This Row],[Tiempo de Preparación]],0)</f>
        <v>1.8749999999999999E-2</v>
      </c>
      <c r="J548" s="16">
        <f>Tabla1[[#This Row],[Precio Unitario]]*Tabla1[[#This Row],[Cantidad Ordenada]]</f>
        <v>20</v>
      </c>
      <c r="K548" s="3">
        <f>Tabla1[[#This Row],[Costo Unitario]]*Tabla1[[#This Row],[Cantidad Ordenada]]</f>
        <v>12</v>
      </c>
      <c r="L548" s="3">
        <f>(Tabla1[[#This Row],[Precio Unitario]]-Tabla1[[#This Row],[Costo Unitario]])*Tabla1[[#This Row],[Cantidad Ordenada]]</f>
        <v>8</v>
      </c>
      <c r="M548" s="20">
        <v>0.1</v>
      </c>
      <c r="N548" s="5">
        <f>Tabla1[[#This Row],[Total del Pedido]]*M548</f>
        <v>2</v>
      </c>
      <c r="O548" s="5">
        <f>Tabla1[[#This Row],[Total del Pedido]]-(Tabla1[[#This Row],[Costo Total]]+N548)</f>
        <v>6</v>
      </c>
    </row>
    <row r="549" spans="1:15" x14ac:dyDescent="0.25">
      <c r="A549" s="1">
        <v>212</v>
      </c>
      <c r="B549" s="1">
        <v>14</v>
      </c>
      <c r="C549" s="1" t="s">
        <v>5</v>
      </c>
      <c r="D549" s="1" t="s">
        <v>26</v>
      </c>
      <c r="E549" s="2">
        <v>18</v>
      </c>
      <c r="F549" s="2">
        <v>30</v>
      </c>
      <c r="G549" s="1">
        <v>3</v>
      </c>
      <c r="H549" s="1">
        <v>35</v>
      </c>
      <c r="I549" s="7">
        <f>TIME(0,Tabla1[[#This Row],[Tiempo de Preparación]],0)</f>
        <v>2.4305555555555556E-2</v>
      </c>
      <c r="J549" s="16">
        <f>Tabla1[[#This Row],[Precio Unitario]]*Tabla1[[#This Row],[Cantidad Ordenada]]</f>
        <v>90</v>
      </c>
      <c r="K549" s="3">
        <f>Tabla1[[#This Row],[Costo Unitario]]*Tabla1[[#This Row],[Cantidad Ordenada]]</f>
        <v>54</v>
      </c>
      <c r="L549" s="3">
        <f>(Tabla1[[#This Row],[Precio Unitario]]-Tabla1[[#This Row],[Costo Unitario]])*Tabla1[[#This Row],[Cantidad Ordenada]]</f>
        <v>36</v>
      </c>
      <c r="M549" s="20">
        <v>0.1</v>
      </c>
      <c r="N549" s="5">
        <f>Tabla1[[#This Row],[Total del Pedido]]*M549</f>
        <v>9</v>
      </c>
      <c r="O549" s="5">
        <f>Tabla1[[#This Row],[Total del Pedido]]-(Tabla1[[#This Row],[Costo Total]]+N549)</f>
        <v>27</v>
      </c>
    </row>
    <row r="550" spans="1:15" x14ac:dyDescent="0.25">
      <c r="A550" s="1">
        <v>212</v>
      </c>
      <c r="B550" s="1">
        <v>14</v>
      </c>
      <c r="C550" s="1" t="s">
        <v>22</v>
      </c>
      <c r="D550" s="1" t="s">
        <v>43</v>
      </c>
      <c r="E550" s="2">
        <v>15</v>
      </c>
      <c r="F550" s="2">
        <v>26</v>
      </c>
      <c r="G550" s="1">
        <v>3</v>
      </c>
      <c r="H550" s="1">
        <v>43</v>
      </c>
      <c r="I550" s="7">
        <f>TIME(0,Tabla1[[#This Row],[Tiempo de Preparación]],0)</f>
        <v>2.9861111111111113E-2</v>
      </c>
      <c r="J550" s="16">
        <f>Tabla1[[#This Row],[Precio Unitario]]*Tabla1[[#This Row],[Cantidad Ordenada]]</f>
        <v>78</v>
      </c>
      <c r="K550" s="3">
        <f>Tabla1[[#This Row],[Costo Unitario]]*Tabla1[[#This Row],[Cantidad Ordenada]]</f>
        <v>45</v>
      </c>
      <c r="L550" s="3">
        <f>(Tabla1[[#This Row],[Precio Unitario]]-Tabla1[[#This Row],[Costo Unitario]])*Tabla1[[#This Row],[Cantidad Ordenada]]</f>
        <v>33</v>
      </c>
      <c r="M550" s="20">
        <v>0.1</v>
      </c>
      <c r="N550" s="5">
        <f>Tabla1[[#This Row],[Total del Pedido]]*M550</f>
        <v>7.8000000000000007</v>
      </c>
      <c r="O550" s="5">
        <f>Tabla1[[#This Row],[Total del Pedido]]-(Tabla1[[#This Row],[Costo Total]]+N550)</f>
        <v>25.200000000000003</v>
      </c>
    </row>
    <row r="551" spans="1:15" x14ac:dyDescent="0.25">
      <c r="A551" s="1">
        <v>212</v>
      </c>
      <c r="B551" s="1">
        <v>14</v>
      </c>
      <c r="C551" s="1" t="s">
        <v>20</v>
      </c>
      <c r="D551" s="1" t="s">
        <v>41</v>
      </c>
      <c r="E551" s="2">
        <v>13</v>
      </c>
      <c r="F551" s="2">
        <v>21</v>
      </c>
      <c r="G551" s="1">
        <v>1</v>
      </c>
      <c r="H551" s="1">
        <v>31</v>
      </c>
      <c r="I551" s="7">
        <f>TIME(0,Tabla1[[#This Row],[Tiempo de Preparación]],0)</f>
        <v>2.1527777777777778E-2</v>
      </c>
      <c r="J551" s="16">
        <f>Tabla1[[#This Row],[Precio Unitario]]*Tabla1[[#This Row],[Cantidad Ordenada]]</f>
        <v>21</v>
      </c>
      <c r="K551" s="3">
        <f>Tabla1[[#This Row],[Costo Unitario]]*Tabla1[[#This Row],[Cantidad Ordenada]]</f>
        <v>13</v>
      </c>
      <c r="L551" s="3">
        <f>(Tabla1[[#This Row],[Precio Unitario]]-Tabla1[[#This Row],[Costo Unitario]])*Tabla1[[#This Row],[Cantidad Ordenada]]</f>
        <v>8</v>
      </c>
      <c r="M551" s="20">
        <v>0.1</v>
      </c>
      <c r="N551" s="5">
        <f>Tabla1[[#This Row],[Total del Pedido]]*M551</f>
        <v>2.1</v>
      </c>
      <c r="O551" s="5">
        <f>Tabla1[[#This Row],[Total del Pedido]]-(Tabla1[[#This Row],[Costo Total]]+N551)</f>
        <v>5.9</v>
      </c>
    </row>
    <row r="552" spans="1:15" x14ac:dyDescent="0.25">
      <c r="A552" s="1">
        <v>212</v>
      </c>
      <c r="B552" s="1">
        <v>14</v>
      </c>
      <c r="C552" s="1" t="s">
        <v>12</v>
      </c>
      <c r="D552" s="1" t="s">
        <v>33</v>
      </c>
      <c r="E552" s="2">
        <v>16</v>
      </c>
      <c r="F552" s="2">
        <v>28</v>
      </c>
      <c r="G552" s="1">
        <v>2</v>
      </c>
      <c r="H552" s="1">
        <v>55</v>
      </c>
      <c r="I552" s="7">
        <f>TIME(0,Tabla1[[#This Row],[Tiempo de Preparación]],0)</f>
        <v>3.8194444444444448E-2</v>
      </c>
      <c r="J552" s="16">
        <f>Tabla1[[#This Row],[Precio Unitario]]*Tabla1[[#This Row],[Cantidad Ordenada]]</f>
        <v>56</v>
      </c>
      <c r="K552" s="3">
        <f>Tabla1[[#This Row],[Costo Unitario]]*Tabla1[[#This Row],[Cantidad Ordenada]]</f>
        <v>32</v>
      </c>
      <c r="L552" s="3">
        <f>(Tabla1[[#This Row],[Precio Unitario]]-Tabla1[[#This Row],[Costo Unitario]])*Tabla1[[#This Row],[Cantidad Ordenada]]</f>
        <v>24</v>
      </c>
      <c r="M552" s="20">
        <v>0.1</v>
      </c>
      <c r="N552" s="5">
        <f>Tabla1[[#This Row],[Total del Pedido]]*M552</f>
        <v>5.6000000000000005</v>
      </c>
      <c r="O552" s="5">
        <f>Tabla1[[#This Row],[Total del Pedido]]-(Tabla1[[#This Row],[Costo Total]]+N552)</f>
        <v>18.399999999999999</v>
      </c>
    </row>
    <row r="553" spans="1:15" x14ac:dyDescent="0.25">
      <c r="A553" s="1">
        <v>213</v>
      </c>
      <c r="B553" s="1">
        <v>13</v>
      </c>
      <c r="C553" s="1" t="s">
        <v>7</v>
      </c>
      <c r="D553" s="1" t="s">
        <v>28</v>
      </c>
      <c r="E553" s="2">
        <v>16</v>
      </c>
      <c r="F553" s="2">
        <v>27</v>
      </c>
      <c r="G553" s="1">
        <v>1</v>
      </c>
      <c r="H553" s="1">
        <v>53</v>
      </c>
      <c r="I553" s="7">
        <f>TIME(0,Tabla1[[#This Row],[Tiempo de Preparación]],0)</f>
        <v>3.6805555555555557E-2</v>
      </c>
      <c r="J553" s="16">
        <f>Tabla1[[#This Row],[Precio Unitario]]*Tabla1[[#This Row],[Cantidad Ordenada]]</f>
        <v>27</v>
      </c>
      <c r="K553" s="3">
        <f>Tabla1[[#This Row],[Costo Unitario]]*Tabla1[[#This Row],[Cantidad Ordenada]]</f>
        <v>16</v>
      </c>
      <c r="L553" s="3">
        <f>(Tabla1[[#This Row],[Precio Unitario]]-Tabla1[[#This Row],[Costo Unitario]])*Tabla1[[#This Row],[Cantidad Ordenada]]</f>
        <v>11</v>
      </c>
      <c r="M553" s="20">
        <v>0.1</v>
      </c>
      <c r="N553" s="5">
        <f>Tabla1[[#This Row],[Total del Pedido]]*M553</f>
        <v>2.7</v>
      </c>
      <c r="O553" s="5">
        <f>Tabla1[[#This Row],[Total del Pedido]]-(Tabla1[[#This Row],[Costo Total]]+N553)</f>
        <v>8.3000000000000007</v>
      </c>
    </row>
    <row r="554" spans="1:15" x14ac:dyDescent="0.25">
      <c r="A554" s="1">
        <v>213</v>
      </c>
      <c r="B554" s="1">
        <v>13</v>
      </c>
      <c r="C554" s="1" t="s">
        <v>5</v>
      </c>
      <c r="D554" s="1" t="s">
        <v>26</v>
      </c>
      <c r="E554" s="2">
        <v>18</v>
      </c>
      <c r="F554" s="2">
        <v>30</v>
      </c>
      <c r="G554" s="1">
        <v>2</v>
      </c>
      <c r="H554" s="1">
        <v>47</v>
      </c>
      <c r="I554" s="7">
        <f>TIME(0,Tabla1[[#This Row],[Tiempo de Preparación]],0)</f>
        <v>3.2638888888888891E-2</v>
      </c>
      <c r="J554" s="16">
        <f>Tabla1[[#This Row],[Precio Unitario]]*Tabla1[[#This Row],[Cantidad Ordenada]]</f>
        <v>60</v>
      </c>
      <c r="K554" s="3">
        <f>Tabla1[[#This Row],[Costo Unitario]]*Tabla1[[#This Row],[Cantidad Ordenada]]</f>
        <v>36</v>
      </c>
      <c r="L554" s="3">
        <f>(Tabla1[[#This Row],[Precio Unitario]]-Tabla1[[#This Row],[Costo Unitario]])*Tabla1[[#This Row],[Cantidad Ordenada]]</f>
        <v>24</v>
      </c>
      <c r="M554" s="20">
        <v>0.1</v>
      </c>
      <c r="N554" s="5">
        <f>Tabla1[[#This Row],[Total del Pedido]]*M554</f>
        <v>6</v>
      </c>
      <c r="O554" s="5">
        <f>Tabla1[[#This Row],[Total del Pedido]]-(Tabla1[[#This Row],[Costo Total]]+N554)</f>
        <v>18</v>
      </c>
    </row>
    <row r="555" spans="1:15" x14ac:dyDescent="0.25">
      <c r="A555" s="1">
        <v>214</v>
      </c>
      <c r="B555" s="1">
        <v>2</v>
      </c>
      <c r="C555" s="1" t="s">
        <v>17</v>
      </c>
      <c r="D555" s="1" t="s">
        <v>38</v>
      </c>
      <c r="E555" s="2">
        <v>20</v>
      </c>
      <c r="F555" s="2">
        <v>34</v>
      </c>
      <c r="G555" s="1">
        <v>2</v>
      </c>
      <c r="H555" s="1">
        <v>14</v>
      </c>
      <c r="I555" s="7">
        <f>TIME(0,Tabla1[[#This Row],[Tiempo de Preparación]],0)</f>
        <v>9.7222222222222224E-3</v>
      </c>
      <c r="J555" s="16">
        <f>Tabla1[[#This Row],[Precio Unitario]]*Tabla1[[#This Row],[Cantidad Ordenada]]</f>
        <v>68</v>
      </c>
      <c r="K555" s="3">
        <f>Tabla1[[#This Row],[Costo Unitario]]*Tabla1[[#This Row],[Cantidad Ordenada]]</f>
        <v>40</v>
      </c>
      <c r="L555" s="3">
        <f>(Tabla1[[#This Row],[Precio Unitario]]-Tabla1[[#This Row],[Costo Unitario]])*Tabla1[[#This Row],[Cantidad Ordenada]]</f>
        <v>28</v>
      </c>
      <c r="M555" s="20">
        <v>0.1</v>
      </c>
      <c r="N555" s="5">
        <f>Tabla1[[#This Row],[Total del Pedido]]*M555</f>
        <v>6.8000000000000007</v>
      </c>
      <c r="O555" s="5">
        <f>Tabla1[[#This Row],[Total del Pedido]]-(Tabla1[[#This Row],[Costo Total]]+N555)</f>
        <v>21.200000000000003</v>
      </c>
    </row>
    <row r="556" spans="1:15" x14ac:dyDescent="0.25">
      <c r="A556" s="1">
        <v>214</v>
      </c>
      <c r="B556" s="1">
        <v>2</v>
      </c>
      <c r="C556" s="1" t="s">
        <v>8</v>
      </c>
      <c r="D556" s="1" t="s">
        <v>29</v>
      </c>
      <c r="E556" s="2">
        <v>25</v>
      </c>
      <c r="F556" s="2">
        <v>40</v>
      </c>
      <c r="G556" s="1">
        <v>3</v>
      </c>
      <c r="H556" s="1">
        <v>12</v>
      </c>
      <c r="I556" s="7">
        <f>TIME(0,Tabla1[[#This Row],[Tiempo de Preparación]],0)</f>
        <v>8.3333333333333332E-3</v>
      </c>
      <c r="J556" s="16">
        <f>Tabla1[[#This Row],[Precio Unitario]]*Tabla1[[#This Row],[Cantidad Ordenada]]</f>
        <v>120</v>
      </c>
      <c r="K556" s="3">
        <f>Tabla1[[#This Row],[Costo Unitario]]*Tabla1[[#This Row],[Cantidad Ordenada]]</f>
        <v>75</v>
      </c>
      <c r="L556" s="3">
        <f>(Tabla1[[#This Row],[Precio Unitario]]-Tabla1[[#This Row],[Costo Unitario]])*Tabla1[[#This Row],[Cantidad Ordenada]]</f>
        <v>45</v>
      </c>
      <c r="M556" s="20">
        <v>0.1</v>
      </c>
      <c r="N556" s="5">
        <f>Tabla1[[#This Row],[Total del Pedido]]*M556</f>
        <v>12</v>
      </c>
      <c r="O556" s="5">
        <f>Tabla1[[#This Row],[Total del Pedido]]-(Tabla1[[#This Row],[Costo Total]]+N556)</f>
        <v>33</v>
      </c>
    </row>
    <row r="557" spans="1:15" x14ac:dyDescent="0.25">
      <c r="A557" s="1">
        <v>214</v>
      </c>
      <c r="B557" s="1">
        <v>2</v>
      </c>
      <c r="C557" s="1" t="s">
        <v>18</v>
      </c>
      <c r="D557" s="1" t="s">
        <v>39</v>
      </c>
      <c r="E557" s="2">
        <v>12</v>
      </c>
      <c r="F557" s="2">
        <v>20</v>
      </c>
      <c r="G557" s="1">
        <v>2</v>
      </c>
      <c r="H557" s="1">
        <v>12</v>
      </c>
      <c r="I557" s="7">
        <f>TIME(0,Tabla1[[#This Row],[Tiempo de Preparación]],0)</f>
        <v>8.3333333333333332E-3</v>
      </c>
      <c r="J557" s="16">
        <f>Tabla1[[#This Row],[Precio Unitario]]*Tabla1[[#This Row],[Cantidad Ordenada]]</f>
        <v>40</v>
      </c>
      <c r="K557" s="3">
        <f>Tabla1[[#This Row],[Costo Unitario]]*Tabla1[[#This Row],[Cantidad Ordenada]]</f>
        <v>24</v>
      </c>
      <c r="L557" s="3">
        <f>(Tabla1[[#This Row],[Precio Unitario]]-Tabla1[[#This Row],[Costo Unitario]])*Tabla1[[#This Row],[Cantidad Ordenada]]</f>
        <v>16</v>
      </c>
      <c r="M557" s="20">
        <v>0.1</v>
      </c>
      <c r="N557" s="5">
        <f>Tabla1[[#This Row],[Total del Pedido]]*M557</f>
        <v>4</v>
      </c>
      <c r="O557" s="5">
        <f>Tabla1[[#This Row],[Total del Pedido]]-(Tabla1[[#This Row],[Costo Total]]+N557)</f>
        <v>12</v>
      </c>
    </row>
    <row r="558" spans="1:15" x14ac:dyDescent="0.25">
      <c r="A558" s="1">
        <v>215</v>
      </c>
      <c r="B558" s="1">
        <v>6</v>
      </c>
      <c r="C558" s="1" t="s">
        <v>17</v>
      </c>
      <c r="D558" s="1" t="s">
        <v>38</v>
      </c>
      <c r="E558" s="2">
        <v>20</v>
      </c>
      <c r="F558" s="2">
        <v>34</v>
      </c>
      <c r="G558" s="1">
        <v>2</v>
      </c>
      <c r="H558" s="1">
        <v>12</v>
      </c>
      <c r="I558" s="7">
        <f>TIME(0,Tabla1[[#This Row],[Tiempo de Preparación]],0)</f>
        <v>8.3333333333333332E-3</v>
      </c>
      <c r="J558" s="16">
        <f>Tabla1[[#This Row],[Precio Unitario]]*Tabla1[[#This Row],[Cantidad Ordenada]]</f>
        <v>68</v>
      </c>
      <c r="K558" s="3">
        <f>Tabla1[[#This Row],[Costo Unitario]]*Tabla1[[#This Row],[Cantidad Ordenada]]</f>
        <v>40</v>
      </c>
      <c r="L558" s="3">
        <f>(Tabla1[[#This Row],[Precio Unitario]]-Tabla1[[#This Row],[Costo Unitario]])*Tabla1[[#This Row],[Cantidad Ordenada]]</f>
        <v>28</v>
      </c>
      <c r="M558" s="20">
        <v>0.1</v>
      </c>
      <c r="N558" s="5">
        <f>Tabla1[[#This Row],[Total del Pedido]]*M558</f>
        <v>6.8000000000000007</v>
      </c>
      <c r="O558" s="5">
        <f>Tabla1[[#This Row],[Total del Pedido]]-(Tabla1[[#This Row],[Costo Total]]+N558)</f>
        <v>21.200000000000003</v>
      </c>
    </row>
    <row r="559" spans="1:15" x14ac:dyDescent="0.25">
      <c r="A559" s="1">
        <v>215</v>
      </c>
      <c r="B559" s="1">
        <v>6</v>
      </c>
      <c r="C559" s="1" t="s">
        <v>5</v>
      </c>
      <c r="D559" s="1" t="s">
        <v>26</v>
      </c>
      <c r="E559" s="2">
        <v>18</v>
      </c>
      <c r="F559" s="2">
        <v>30</v>
      </c>
      <c r="G559" s="1">
        <v>3</v>
      </c>
      <c r="H559" s="1">
        <v>34</v>
      </c>
      <c r="I559" s="7">
        <f>TIME(0,Tabla1[[#This Row],[Tiempo de Preparación]],0)</f>
        <v>2.361111111111111E-2</v>
      </c>
      <c r="J559" s="16">
        <f>Tabla1[[#This Row],[Precio Unitario]]*Tabla1[[#This Row],[Cantidad Ordenada]]</f>
        <v>90</v>
      </c>
      <c r="K559" s="3">
        <f>Tabla1[[#This Row],[Costo Unitario]]*Tabla1[[#This Row],[Cantidad Ordenada]]</f>
        <v>54</v>
      </c>
      <c r="L559" s="3">
        <f>(Tabla1[[#This Row],[Precio Unitario]]-Tabla1[[#This Row],[Costo Unitario]])*Tabla1[[#This Row],[Cantidad Ordenada]]</f>
        <v>36</v>
      </c>
      <c r="M559" s="20">
        <v>0.1</v>
      </c>
      <c r="N559" s="5">
        <f>Tabla1[[#This Row],[Total del Pedido]]*M559</f>
        <v>9</v>
      </c>
      <c r="O559" s="5">
        <f>Tabla1[[#This Row],[Total del Pedido]]-(Tabla1[[#This Row],[Costo Total]]+N559)</f>
        <v>27</v>
      </c>
    </row>
    <row r="560" spans="1:15" x14ac:dyDescent="0.25">
      <c r="A560" s="1">
        <v>216</v>
      </c>
      <c r="B560" s="1">
        <v>17</v>
      </c>
      <c r="C560" s="1" t="s">
        <v>23</v>
      </c>
      <c r="D560" s="1" t="s">
        <v>44</v>
      </c>
      <c r="E560" s="2">
        <v>15</v>
      </c>
      <c r="F560" s="2">
        <v>25</v>
      </c>
      <c r="G560" s="1">
        <v>1</v>
      </c>
      <c r="H560" s="1">
        <v>42</v>
      </c>
      <c r="I560" s="7">
        <f>TIME(0,Tabla1[[#This Row],[Tiempo de Preparación]],0)</f>
        <v>2.9166666666666667E-2</v>
      </c>
      <c r="J560" s="16">
        <f>Tabla1[[#This Row],[Precio Unitario]]*Tabla1[[#This Row],[Cantidad Ordenada]]</f>
        <v>25</v>
      </c>
      <c r="K560" s="3">
        <f>Tabla1[[#This Row],[Costo Unitario]]*Tabla1[[#This Row],[Cantidad Ordenada]]</f>
        <v>15</v>
      </c>
      <c r="L560" s="3">
        <f>(Tabla1[[#This Row],[Precio Unitario]]-Tabla1[[#This Row],[Costo Unitario]])*Tabla1[[#This Row],[Cantidad Ordenada]]</f>
        <v>10</v>
      </c>
      <c r="M560" s="20">
        <v>0.1</v>
      </c>
      <c r="N560" s="5">
        <f>Tabla1[[#This Row],[Total del Pedido]]*M560</f>
        <v>2.5</v>
      </c>
      <c r="O560" s="5">
        <f>Tabla1[[#This Row],[Total del Pedido]]-(Tabla1[[#This Row],[Costo Total]]+N560)</f>
        <v>7.5</v>
      </c>
    </row>
    <row r="561" spans="1:15" x14ac:dyDescent="0.25">
      <c r="A561" s="1">
        <v>216</v>
      </c>
      <c r="B561" s="1">
        <v>17</v>
      </c>
      <c r="C561" s="1" t="s">
        <v>20</v>
      </c>
      <c r="D561" s="1" t="s">
        <v>41</v>
      </c>
      <c r="E561" s="2">
        <v>13</v>
      </c>
      <c r="F561" s="2">
        <v>21</v>
      </c>
      <c r="G561" s="1">
        <v>3</v>
      </c>
      <c r="H561" s="1">
        <v>36</v>
      </c>
      <c r="I561" s="7">
        <f>TIME(0,Tabla1[[#This Row],[Tiempo de Preparación]],0)</f>
        <v>2.5000000000000001E-2</v>
      </c>
      <c r="J561" s="16">
        <f>Tabla1[[#This Row],[Precio Unitario]]*Tabla1[[#This Row],[Cantidad Ordenada]]</f>
        <v>63</v>
      </c>
      <c r="K561" s="3">
        <f>Tabla1[[#This Row],[Costo Unitario]]*Tabla1[[#This Row],[Cantidad Ordenada]]</f>
        <v>39</v>
      </c>
      <c r="L561" s="3">
        <f>(Tabla1[[#This Row],[Precio Unitario]]-Tabla1[[#This Row],[Costo Unitario]])*Tabla1[[#This Row],[Cantidad Ordenada]]</f>
        <v>24</v>
      </c>
      <c r="M561" s="20">
        <v>0.1</v>
      </c>
      <c r="N561" s="5">
        <f>Tabla1[[#This Row],[Total del Pedido]]*M561</f>
        <v>6.3000000000000007</v>
      </c>
      <c r="O561" s="5">
        <f>Tabla1[[#This Row],[Total del Pedido]]-(Tabla1[[#This Row],[Costo Total]]+N561)</f>
        <v>17.700000000000003</v>
      </c>
    </row>
    <row r="562" spans="1:15" x14ac:dyDescent="0.25">
      <c r="A562" s="1">
        <v>216</v>
      </c>
      <c r="B562" s="1">
        <v>17</v>
      </c>
      <c r="C562" s="1" t="s">
        <v>7</v>
      </c>
      <c r="D562" s="1" t="s">
        <v>28</v>
      </c>
      <c r="E562" s="2">
        <v>16</v>
      </c>
      <c r="F562" s="2">
        <v>27</v>
      </c>
      <c r="G562" s="1">
        <v>2</v>
      </c>
      <c r="H562" s="1">
        <v>42</v>
      </c>
      <c r="I562" s="7">
        <f>TIME(0,Tabla1[[#This Row],[Tiempo de Preparación]],0)</f>
        <v>2.9166666666666667E-2</v>
      </c>
      <c r="J562" s="16">
        <f>Tabla1[[#This Row],[Precio Unitario]]*Tabla1[[#This Row],[Cantidad Ordenada]]</f>
        <v>54</v>
      </c>
      <c r="K562" s="3">
        <f>Tabla1[[#This Row],[Costo Unitario]]*Tabla1[[#This Row],[Cantidad Ordenada]]</f>
        <v>32</v>
      </c>
      <c r="L562" s="3">
        <f>(Tabla1[[#This Row],[Precio Unitario]]-Tabla1[[#This Row],[Costo Unitario]])*Tabla1[[#This Row],[Cantidad Ordenada]]</f>
        <v>22</v>
      </c>
      <c r="M562" s="20">
        <v>0.1</v>
      </c>
      <c r="N562" s="5">
        <f>Tabla1[[#This Row],[Total del Pedido]]*M562</f>
        <v>5.4</v>
      </c>
      <c r="O562" s="5">
        <f>Tabla1[[#This Row],[Total del Pedido]]-(Tabla1[[#This Row],[Costo Total]]+N562)</f>
        <v>16.600000000000001</v>
      </c>
    </row>
    <row r="563" spans="1:15" x14ac:dyDescent="0.25">
      <c r="A563" s="1">
        <v>217</v>
      </c>
      <c r="B563" s="1">
        <v>1</v>
      </c>
      <c r="C563" s="1" t="s">
        <v>15</v>
      </c>
      <c r="D563" s="1" t="s">
        <v>36</v>
      </c>
      <c r="E563" s="2">
        <v>19</v>
      </c>
      <c r="F563" s="2">
        <v>32</v>
      </c>
      <c r="G563" s="1">
        <v>3</v>
      </c>
      <c r="H563" s="1">
        <v>13</v>
      </c>
      <c r="I563" s="7">
        <f>TIME(0,Tabla1[[#This Row],[Tiempo de Preparación]],0)</f>
        <v>9.0277777777777769E-3</v>
      </c>
      <c r="J563" s="16">
        <f>Tabla1[[#This Row],[Precio Unitario]]*Tabla1[[#This Row],[Cantidad Ordenada]]</f>
        <v>96</v>
      </c>
      <c r="K563" s="3">
        <f>Tabla1[[#This Row],[Costo Unitario]]*Tabla1[[#This Row],[Cantidad Ordenada]]</f>
        <v>57</v>
      </c>
      <c r="L563" s="3">
        <f>(Tabla1[[#This Row],[Precio Unitario]]-Tabla1[[#This Row],[Costo Unitario]])*Tabla1[[#This Row],[Cantidad Ordenada]]</f>
        <v>39</v>
      </c>
      <c r="M563" s="20">
        <v>0.1</v>
      </c>
      <c r="N563" s="5">
        <f>Tabla1[[#This Row],[Total del Pedido]]*M563</f>
        <v>9.6000000000000014</v>
      </c>
      <c r="O563" s="5">
        <f>Tabla1[[#This Row],[Total del Pedido]]-(Tabla1[[#This Row],[Costo Total]]+N563)</f>
        <v>29.400000000000006</v>
      </c>
    </row>
    <row r="564" spans="1:15" x14ac:dyDescent="0.25">
      <c r="A564" s="1">
        <v>218</v>
      </c>
      <c r="B564" s="1">
        <v>13</v>
      </c>
      <c r="C564" s="1" t="s">
        <v>13</v>
      </c>
      <c r="D564" s="1" t="s">
        <v>34</v>
      </c>
      <c r="E564" s="2">
        <v>11</v>
      </c>
      <c r="F564" s="2">
        <v>19</v>
      </c>
      <c r="G564" s="1">
        <v>3</v>
      </c>
      <c r="H564" s="1">
        <v>24</v>
      </c>
      <c r="I564" s="7">
        <f>TIME(0,Tabla1[[#This Row],[Tiempo de Preparación]],0)</f>
        <v>1.6666666666666666E-2</v>
      </c>
      <c r="J564" s="16">
        <f>Tabla1[[#This Row],[Precio Unitario]]*Tabla1[[#This Row],[Cantidad Ordenada]]</f>
        <v>57</v>
      </c>
      <c r="K564" s="3">
        <f>Tabla1[[#This Row],[Costo Unitario]]*Tabla1[[#This Row],[Cantidad Ordenada]]</f>
        <v>33</v>
      </c>
      <c r="L564" s="3">
        <f>(Tabla1[[#This Row],[Precio Unitario]]-Tabla1[[#This Row],[Costo Unitario]])*Tabla1[[#This Row],[Cantidad Ordenada]]</f>
        <v>24</v>
      </c>
      <c r="M564" s="20">
        <v>0.1</v>
      </c>
      <c r="N564" s="5">
        <f>Tabla1[[#This Row],[Total del Pedido]]*M564</f>
        <v>5.7</v>
      </c>
      <c r="O564" s="5">
        <f>Tabla1[[#This Row],[Total del Pedido]]-(Tabla1[[#This Row],[Costo Total]]+N564)</f>
        <v>18.299999999999997</v>
      </c>
    </row>
    <row r="565" spans="1:15" x14ac:dyDescent="0.25">
      <c r="A565" s="1">
        <v>218</v>
      </c>
      <c r="B565" s="1">
        <v>13</v>
      </c>
      <c r="C565" s="1" t="s">
        <v>7</v>
      </c>
      <c r="D565" s="1" t="s">
        <v>28</v>
      </c>
      <c r="E565" s="2">
        <v>16</v>
      </c>
      <c r="F565" s="2">
        <v>27</v>
      </c>
      <c r="G565" s="1">
        <v>3</v>
      </c>
      <c r="H565" s="1">
        <v>16</v>
      </c>
      <c r="I565" s="7">
        <f>TIME(0,Tabla1[[#This Row],[Tiempo de Preparación]],0)</f>
        <v>1.1111111111111112E-2</v>
      </c>
      <c r="J565" s="16">
        <f>Tabla1[[#This Row],[Precio Unitario]]*Tabla1[[#This Row],[Cantidad Ordenada]]</f>
        <v>81</v>
      </c>
      <c r="K565" s="3">
        <f>Tabla1[[#This Row],[Costo Unitario]]*Tabla1[[#This Row],[Cantidad Ordenada]]</f>
        <v>48</v>
      </c>
      <c r="L565" s="3">
        <f>(Tabla1[[#This Row],[Precio Unitario]]-Tabla1[[#This Row],[Costo Unitario]])*Tabla1[[#This Row],[Cantidad Ordenada]]</f>
        <v>33</v>
      </c>
      <c r="M565" s="20">
        <v>0.1</v>
      </c>
      <c r="N565" s="5">
        <f>Tabla1[[#This Row],[Total del Pedido]]*M565</f>
        <v>8.1</v>
      </c>
      <c r="O565" s="5">
        <f>Tabla1[[#This Row],[Total del Pedido]]-(Tabla1[[#This Row],[Costo Total]]+N565)</f>
        <v>24.9</v>
      </c>
    </row>
    <row r="566" spans="1:15" x14ac:dyDescent="0.25">
      <c r="A566" s="1">
        <v>218</v>
      </c>
      <c r="B566" s="1">
        <v>13</v>
      </c>
      <c r="C566" s="1" t="s">
        <v>19</v>
      </c>
      <c r="D566" s="1" t="s">
        <v>40</v>
      </c>
      <c r="E566" s="2">
        <v>14</v>
      </c>
      <c r="F566" s="2">
        <v>23</v>
      </c>
      <c r="G566" s="1">
        <v>2</v>
      </c>
      <c r="H566" s="1">
        <v>6</v>
      </c>
      <c r="I566" s="7">
        <f>TIME(0,Tabla1[[#This Row],[Tiempo de Preparación]],0)</f>
        <v>4.1666666666666666E-3</v>
      </c>
      <c r="J566" s="16">
        <f>Tabla1[[#This Row],[Precio Unitario]]*Tabla1[[#This Row],[Cantidad Ordenada]]</f>
        <v>46</v>
      </c>
      <c r="K566" s="3">
        <f>Tabla1[[#This Row],[Costo Unitario]]*Tabla1[[#This Row],[Cantidad Ordenada]]</f>
        <v>28</v>
      </c>
      <c r="L566" s="3">
        <f>(Tabla1[[#This Row],[Precio Unitario]]-Tabla1[[#This Row],[Costo Unitario]])*Tabla1[[#This Row],[Cantidad Ordenada]]</f>
        <v>18</v>
      </c>
      <c r="M566" s="20">
        <v>0.1</v>
      </c>
      <c r="N566" s="5">
        <f>Tabla1[[#This Row],[Total del Pedido]]*M566</f>
        <v>4.6000000000000005</v>
      </c>
      <c r="O566" s="5">
        <f>Tabla1[[#This Row],[Total del Pedido]]-(Tabla1[[#This Row],[Costo Total]]+N566)</f>
        <v>13.399999999999999</v>
      </c>
    </row>
    <row r="567" spans="1:15" x14ac:dyDescent="0.25">
      <c r="A567" s="1">
        <v>219</v>
      </c>
      <c r="B567" s="1">
        <v>1</v>
      </c>
      <c r="C567" s="1" t="s">
        <v>19</v>
      </c>
      <c r="D567" s="1" t="s">
        <v>40</v>
      </c>
      <c r="E567" s="2">
        <v>14</v>
      </c>
      <c r="F567" s="2">
        <v>23</v>
      </c>
      <c r="G567" s="1">
        <v>2</v>
      </c>
      <c r="H567" s="1">
        <v>12</v>
      </c>
      <c r="I567" s="7">
        <f>TIME(0,Tabla1[[#This Row],[Tiempo de Preparación]],0)</f>
        <v>8.3333333333333332E-3</v>
      </c>
      <c r="J567" s="16">
        <f>Tabla1[[#This Row],[Precio Unitario]]*Tabla1[[#This Row],[Cantidad Ordenada]]</f>
        <v>46</v>
      </c>
      <c r="K567" s="3">
        <f>Tabla1[[#This Row],[Costo Unitario]]*Tabla1[[#This Row],[Cantidad Ordenada]]</f>
        <v>28</v>
      </c>
      <c r="L567" s="3">
        <f>(Tabla1[[#This Row],[Precio Unitario]]-Tabla1[[#This Row],[Costo Unitario]])*Tabla1[[#This Row],[Cantidad Ordenada]]</f>
        <v>18</v>
      </c>
      <c r="M567" s="20">
        <v>0.1</v>
      </c>
      <c r="N567" s="5">
        <f>Tabla1[[#This Row],[Total del Pedido]]*M567</f>
        <v>4.6000000000000005</v>
      </c>
      <c r="O567" s="5">
        <f>Tabla1[[#This Row],[Total del Pedido]]-(Tabla1[[#This Row],[Costo Total]]+N567)</f>
        <v>13.399999999999999</v>
      </c>
    </row>
    <row r="568" spans="1:15" x14ac:dyDescent="0.25">
      <c r="A568" s="1">
        <v>219</v>
      </c>
      <c r="B568" s="1">
        <v>1</v>
      </c>
      <c r="C568" s="1" t="s">
        <v>6</v>
      </c>
      <c r="D568" s="1" t="s">
        <v>27</v>
      </c>
      <c r="E568" s="2">
        <v>19</v>
      </c>
      <c r="F568" s="2">
        <v>31</v>
      </c>
      <c r="G568" s="1">
        <v>3</v>
      </c>
      <c r="H568" s="1">
        <v>11</v>
      </c>
      <c r="I568" s="7">
        <f>TIME(0,Tabla1[[#This Row],[Tiempo de Preparación]],0)</f>
        <v>7.6388888888888886E-3</v>
      </c>
      <c r="J568" s="16">
        <f>Tabla1[[#This Row],[Precio Unitario]]*Tabla1[[#This Row],[Cantidad Ordenada]]</f>
        <v>93</v>
      </c>
      <c r="K568" s="3">
        <f>Tabla1[[#This Row],[Costo Unitario]]*Tabla1[[#This Row],[Cantidad Ordenada]]</f>
        <v>57</v>
      </c>
      <c r="L568" s="3">
        <f>(Tabla1[[#This Row],[Precio Unitario]]-Tabla1[[#This Row],[Costo Unitario]])*Tabla1[[#This Row],[Cantidad Ordenada]]</f>
        <v>36</v>
      </c>
      <c r="M568" s="20">
        <v>0.1</v>
      </c>
      <c r="N568" s="5">
        <f>Tabla1[[#This Row],[Total del Pedido]]*M568</f>
        <v>9.3000000000000007</v>
      </c>
      <c r="O568" s="5">
        <f>Tabla1[[#This Row],[Total del Pedido]]-(Tabla1[[#This Row],[Costo Total]]+N568)</f>
        <v>26.700000000000003</v>
      </c>
    </row>
    <row r="569" spans="1:15" x14ac:dyDescent="0.25">
      <c r="A569" s="1">
        <v>220</v>
      </c>
      <c r="B569" s="1">
        <v>15</v>
      </c>
      <c r="C569" s="1" t="s">
        <v>4</v>
      </c>
      <c r="D569" s="1" t="s">
        <v>25</v>
      </c>
      <c r="E569" s="2">
        <v>14</v>
      </c>
      <c r="F569" s="2">
        <v>24</v>
      </c>
      <c r="G569" s="1">
        <v>1</v>
      </c>
      <c r="H569" s="1">
        <v>13</v>
      </c>
      <c r="I569" s="7">
        <f>TIME(0,Tabla1[[#This Row],[Tiempo de Preparación]],0)</f>
        <v>9.0277777777777769E-3</v>
      </c>
      <c r="J569" s="16">
        <f>Tabla1[[#This Row],[Precio Unitario]]*Tabla1[[#This Row],[Cantidad Ordenada]]</f>
        <v>24</v>
      </c>
      <c r="K569" s="3">
        <f>Tabla1[[#This Row],[Costo Unitario]]*Tabla1[[#This Row],[Cantidad Ordenada]]</f>
        <v>14</v>
      </c>
      <c r="L569" s="3">
        <f>(Tabla1[[#This Row],[Precio Unitario]]-Tabla1[[#This Row],[Costo Unitario]])*Tabla1[[#This Row],[Cantidad Ordenada]]</f>
        <v>10</v>
      </c>
      <c r="M569" s="20">
        <v>0.1</v>
      </c>
      <c r="N569" s="5">
        <f>Tabla1[[#This Row],[Total del Pedido]]*M569</f>
        <v>2.4000000000000004</v>
      </c>
      <c r="O569" s="5">
        <f>Tabla1[[#This Row],[Total del Pedido]]-(Tabla1[[#This Row],[Costo Total]]+N569)</f>
        <v>7.6000000000000014</v>
      </c>
    </row>
    <row r="570" spans="1:15" x14ac:dyDescent="0.25">
      <c r="A570" s="1">
        <v>221</v>
      </c>
      <c r="B570" s="1">
        <v>16</v>
      </c>
      <c r="C570" s="1" t="s">
        <v>15</v>
      </c>
      <c r="D570" s="1" t="s">
        <v>36</v>
      </c>
      <c r="E570" s="2">
        <v>19</v>
      </c>
      <c r="F570" s="2">
        <v>32</v>
      </c>
      <c r="G570" s="1">
        <v>3</v>
      </c>
      <c r="H570" s="1">
        <v>29</v>
      </c>
      <c r="I570" s="7">
        <f>TIME(0,Tabla1[[#This Row],[Tiempo de Preparación]],0)</f>
        <v>2.013888888888889E-2</v>
      </c>
      <c r="J570" s="16">
        <f>Tabla1[[#This Row],[Precio Unitario]]*Tabla1[[#This Row],[Cantidad Ordenada]]</f>
        <v>96</v>
      </c>
      <c r="K570" s="3">
        <f>Tabla1[[#This Row],[Costo Unitario]]*Tabla1[[#This Row],[Cantidad Ordenada]]</f>
        <v>57</v>
      </c>
      <c r="L570" s="3">
        <f>(Tabla1[[#This Row],[Precio Unitario]]-Tabla1[[#This Row],[Costo Unitario]])*Tabla1[[#This Row],[Cantidad Ordenada]]</f>
        <v>39</v>
      </c>
      <c r="M570" s="20">
        <v>0.1</v>
      </c>
      <c r="N570" s="5">
        <f>Tabla1[[#This Row],[Total del Pedido]]*M570</f>
        <v>9.6000000000000014</v>
      </c>
      <c r="O570" s="5">
        <f>Tabla1[[#This Row],[Total del Pedido]]-(Tabla1[[#This Row],[Costo Total]]+N570)</f>
        <v>29.400000000000006</v>
      </c>
    </row>
    <row r="571" spans="1:15" x14ac:dyDescent="0.25">
      <c r="A571" s="1">
        <v>221</v>
      </c>
      <c r="B571" s="1">
        <v>16</v>
      </c>
      <c r="C571" s="1" t="s">
        <v>17</v>
      </c>
      <c r="D571" s="1" t="s">
        <v>38</v>
      </c>
      <c r="E571" s="2">
        <v>20</v>
      </c>
      <c r="F571" s="2">
        <v>34</v>
      </c>
      <c r="G571" s="1">
        <v>2</v>
      </c>
      <c r="H571" s="1">
        <v>54</v>
      </c>
      <c r="I571" s="7">
        <f>TIME(0,Tabla1[[#This Row],[Tiempo de Preparación]],0)</f>
        <v>3.7499999999999999E-2</v>
      </c>
      <c r="J571" s="16">
        <f>Tabla1[[#This Row],[Precio Unitario]]*Tabla1[[#This Row],[Cantidad Ordenada]]</f>
        <v>68</v>
      </c>
      <c r="K571" s="3">
        <f>Tabla1[[#This Row],[Costo Unitario]]*Tabla1[[#This Row],[Cantidad Ordenada]]</f>
        <v>40</v>
      </c>
      <c r="L571" s="3">
        <f>(Tabla1[[#This Row],[Precio Unitario]]-Tabla1[[#This Row],[Costo Unitario]])*Tabla1[[#This Row],[Cantidad Ordenada]]</f>
        <v>28</v>
      </c>
      <c r="M571" s="20">
        <v>0.1</v>
      </c>
      <c r="N571" s="5">
        <f>Tabla1[[#This Row],[Total del Pedido]]*M571</f>
        <v>6.8000000000000007</v>
      </c>
      <c r="O571" s="5">
        <f>Tabla1[[#This Row],[Total del Pedido]]-(Tabla1[[#This Row],[Costo Total]]+N571)</f>
        <v>21.200000000000003</v>
      </c>
    </row>
    <row r="572" spans="1:15" x14ac:dyDescent="0.25">
      <c r="A572" s="1">
        <v>221</v>
      </c>
      <c r="B572" s="1">
        <v>16</v>
      </c>
      <c r="C572" s="1" t="s">
        <v>10</v>
      </c>
      <c r="D572" s="1" t="s">
        <v>31</v>
      </c>
      <c r="E572" s="2">
        <v>17</v>
      </c>
      <c r="F572" s="2">
        <v>29</v>
      </c>
      <c r="G572" s="1">
        <v>1</v>
      </c>
      <c r="H572" s="1">
        <v>25</v>
      </c>
      <c r="I572" s="7">
        <f>TIME(0,Tabla1[[#This Row],[Tiempo de Preparación]],0)</f>
        <v>1.7361111111111112E-2</v>
      </c>
      <c r="J572" s="16">
        <f>Tabla1[[#This Row],[Precio Unitario]]*Tabla1[[#This Row],[Cantidad Ordenada]]</f>
        <v>29</v>
      </c>
      <c r="K572" s="3">
        <f>Tabla1[[#This Row],[Costo Unitario]]*Tabla1[[#This Row],[Cantidad Ordenada]]</f>
        <v>17</v>
      </c>
      <c r="L572" s="3">
        <f>(Tabla1[[#This Row],[Precio Unitario]]-Tabla1[[#This Row],[Costo Unitario]])*Tabla1[[#This Row],[Cantidad Ordenada]]</f>
        <v>12</v>
      </c>
      <c r="M572" s="20">
        <v>0.1</v>
      </c>
      <c r="N572" s="5">
        <f>Tabla1[[#This Row],[Total del Pedido]]*M572</f>
        <v>2.9000000000000004</v>
      </c>
      <c r="O572" s="5">
        <f>Tabla1[[#This Row],[Total del Pedido]]-(Tabla1[[#This Row],[Costo Total]]+N572)</f>
        <v>9.1000000000000014</v>
      </c>
    </row>
    <row r="573" spans="1:15" x14ac:dyDescent="0.25">
      <c r="A573" s="1">
        <v>222</v>
      </c>
      <c r="B573" s="1">
        <v>3</v>
      </c>
      <c r="C573" s="1" t="s">
        <v>19</v>
      </c>
      <c r="D573" s="1" t="s">
        <v>40</v>
      </c>
      <c r="E573" s="2">
        <v>14</v>
      </c>
      <c r="F573" s="2">
        <v>23</v>
      </c>
      <c r="G573" s="1">
        <v>3</v>
      </c>
      <c r="H573" s="1">
        <v>29</v>
      </c>
      <c r="I573" s="7">
        <f>TIME(0,Tabla1[[#This Row],[Tiempo de Preparación]],0)</f>
        <v>2.013888888888889E-2</v>
      </c>
      <c r="J573" s="16">
        <f>Tabla1[[#This Row],[Precio Unitario]]*Tabla1[[#This Row],[Cantidad Ordenada]]</f>
        <v>69</v>
      </c>
      <c r="K573" s="3">
        <f>Tabla1[[#This Row],[Costo Unitario]]*Tabla1[[#This Row],[Cantidad Ordenada]]</f>
        <v>42</v>
      </c>
      <c r="L573" s="3">
        <f>(Tabla1[[#This Row],[Precio Unitario]]-Tabla1[[#This Row],[Costo Unitario]])*Tabla1[[#This Row],[Cantidad Ordenada]]</f>
        <v>27</v>
      </c>
      <c r="M573" s="20">
        <v>0.1</v>
      </c>
      <c r="N573" s="5">
        <f>Tabla1[[#This Row],[Total del Pedido]]*M573</f>
        <v>6.9</v>
      </c>
      <c r="O573" s="5">
        <f>Tabla1[[#This Row],[Total del Pedido]]-(Tabla1[[#This Row],[Costo Total]]+N573)</f>
        <v>20.100000000000001</v>
      </c>
    </row>
    <row r="574" spans="1:15" x14ac:dyDescent="0.25">
      <c r="A574" s="1">
        <v>222</v>
      </c>
      <c r="B574" s="1">
        <v>3</v>
      </c>
      <c r="C574" s="1" t="s">
        <v>12</v>
      </c>
      <c r="D574" s="1" t="s">
        <v>33</v>
      </c>
      <c r="E574" s="2">
        <v>16</v>
      </c>
      <c r="F574" s="2">
        <v>28</v>
      </c>
      <c r="G574" s="1">
        <v>1</v>
      </c>
      <c r="H574" s="1">
        <v>56</v>
      </c>
      <c r="I574" s="7">
        <f>TIME(0,Tabla1[[#This Row],[Tiempo de Preparación]],0)</f>
        <v>3.888888888888889E-2</v>
      </c>
      <c r="J574" s="16">
        <f>Tabla1[[#This Row],[Precio Unitario]]*Tabla1[[#This Row],[Cantidad Ordenada]]</f>
        <v>28</v>
      </c>
      <c r="K574" s="3">
        <f>Tabla1[[#This Row],[Costo Unitario]]*Tabla1[[#This Row],[Cantidad Ordenada]]</f>
        <v>16</v>
      </c>
      <c r="L574" s="3">
        <f>(Tabla1[[#This Row],[Precio Unitario]]-Tabla1[[#This Row],[Costo Unitario]])*Tabla1[[#This Row],[Cantidad Ordenada]]</f>
        <v>12</v>
      </c>
      <c r="M574" s="20">
        <v>0.1</v>
      </c>
      <c r="N574" s="5">
        <f>Tabla1[[#This Row],[Total del Pedido]]*M574</f>
        <v>2.8000000000000003</v>
      </c>
      <c r="O574" s="5">
        <f>Tabla1[[#This Row],[Total del Pedido]]-(Tabla1[[#This Row],[Costo Total]]+N574)</f>
        <v>9.1999999999999993</v>
      </c>
    </row>
    <row r="575" spans="1:15" x14ac:dyDescent="0.25">
      <c r="A575" s="1">
        <v>223</v>
      </c>
      <c r="B575" s="1">
        <v>19</v>
      </c>
      <c r="C575" s="1" t="s">
        <v>15</v>
      </c>
      <c r="D575" s="1" t="s">
        <v>36</v>
      </c>
      <c r="E575" s="2">
        <v>19</v>
      </c>
      <c r="F575" s="2">
        <v>32</v>
      </c>
      <c r="G575" s="1">
        <v>1</v>
      </c>
      <c r="H575" s="1">
        <v>53</v>
      </c>
      <c r="I575" s="7">
        <f>TIME(0,Tabla1[[#This Row],[Tiempo de Preparación]],0)</f>
        <v>3.6805555555555557E-2</v>
      </c>
      <c r="J575" s="16">
        <f>Tabla1[[#This Row],[Precio Unitario]]*Tabla1[[#This Row],[Cantidad Ordenada]]</f>
        <v>32</v>
      </c>
      <c r="K575" s="3">
        <f>Tabla1[[#This Row],[Costo Unitario]]*Tabla1[[#This Row],[Cantidad Ordenada]]</f>
        <v>19</v>
      </c>
      <c r="L575" s="3">
        <f>(Tabla1[[#This Row],[Precio Unitario]]-Tabla1[[#This Row],[Costo Unitario]])*Tabla1[[#This Row],[Cantidad Ordenada]]</f>
        <v>13</v>
      </c>
      <c r="M575" s="20">
        <v>0.1</v>
      </c>
      <c r="N575" s="5">
        <f>Tabla1[[#This Row],[Total del Pedido]]*M575</f>
        <v>3.2</v>
      </c>
      <c r="O575" s="5">
        <f>Tabla1[[#This Row],[Total del Pedido]]-(Tabla1[[#This Row],[Costo Total]]+N575)</f>
        <v>9.8000000000000007</v>
      </c>
    </row>
    <row r="576" spans="1:15" x14ac:dyDescent="0.25">
      <c r="A576" s="1">
        <v>224</v>
      </c>
      <c r="B576" s="1">
        <v>7</v>
      </c>
      <c r="C576" s="1" t="s">
        <v>22</v>
      </c>
      <c r="D576" s="1" t="s">
        <v>43</v>
      </c>
      <c r="E576" s="2">
        <v>15</v>
      </c>
      <c r="F576" s="2">
        <v>26</v>
      </c>
      <c r="G576" s="1">
        <v>2</v>
      </c>
      <c r="H576" s="1">
        <v>20</v>
      </c>
      <c r="I576" s="7">
        <f>TIME(0,Tabla1[[#This Row],[Tiempo de Preparación]],0)</f>
        <v>1.3888888888888888E-2</v>
      </c>
      <c r="J576" s="16">
        <f>Tabla1[[#This Row],[Precio Unitario]]*Tabla1[[#This Row],[Cantidad Ordenada]]</f>
        <v>52</v>
      </c>
      <c r="K576" s="3">
        <f>Tabla1[[#This Row],[Costo Unitario]]*Tabla1[[#This Row],[Cantidad Ordenada]]</f>
        <v>30</v>
      </c>
      <c r="L576" s="3">
        <f>(Tabla1[[#This Row],[Precio Unitario]]-Tabla1[[#This Row],[Costo Unitario]])*Tabla1[[#This Row],[Cantidad Ordenada]]</f>
        <v>22</v>
      </c>
      <c r="M576" s="20">
        <v>0.1</v>
      </c>
      <c r="N576" s="5">
        <f>Tabla1[[#This Row],[Total del Pedido]]*M576</f>
        <v>5.2</v>
      </c>
      <c r="O576" s="5">
        <f>Tabla1[[#This Row],[Total del Pedido]]-(Tabla1[[#This Row],[Costo Total]]+N576)</f>
        <v>16.799999999999997</v>
      </c>
    </row>
    <row r="577" spans="1:15" x14ac:dyDescent="0.25">
      <c r="A577" s="1">
        <v>225</v>
      </c>
      <c r="B577" s="1">
        <v>19</v>
      </c>
      <c r="C577" s="1" t="s">
        <v>11</v>
      </c>
      <c r="D577" s="1" t="s">
        <v>32</v>
      </c>
      <c r="E577" s="2">
        <v>20</v>
      </c>
      <c r="F577" s="2">
        <v>33</v>
      </c>
      <c r="G577" s="1">
        <v>3</v>
      </c>
      <c r="H577" s="1">
        <v>56</v>
      </c>
      <c r="I577" s="7">
        <f>TIME(0,Tabla1[[#This Row],[Tiempo de Preparación]],0)</f>
        <v>3.888888888888889E-2</v>
      </c>
      <c r="J577" s="16">
        <f>Tabla1[[#This Row],[Precio Unitario]]*Tabla1[[#This Row],[Cantidad Ordenada]]</f>
        <v>99</v>
      </c>
      <c r="K577" s="3">
        <f>Tabla1[[#This Row],[Costo Unitario]]*Tabla1[[#This Row],[Cantidad Ordenada]]</f>
        <v>60</v>
      </c>
      <c r="L577" s="3">
        <f>(Tabla1[[#This Row],[Precio Unitario]]-Tabla1[[#This Row],[Costo Unitario]])*Tabla1[[#This Row],[Cantidad Ordenada]]</f>
        <v>39</v>
      </c>
      <c r="M577" s="20">
        <v>0.1</v>
      </c>
      <c r="N577" s="5">
        <f>Tabla1[[#This Row],[Total del Pedido]]*M577</f>
        <v>9.9</v>
      </c>
      <c r="O577" s="5">
        <f>Tabla1[[#This Row],[Total del Pedido]]-(Tabla1[[#This Row],[Costo Total]]+N577)</f>
        <v>29.099999999999994</v>
      </c>
    </row>
    <row r="578" spans="1:15" x14ac:dyDescent="0.25">
      <c r="A578" s="1">
        <v>225</v>
      </c>
      <c r="B578" s="1">
        <v>19</v>
      </c>
      <c r="C578" s="1" t="s">
        <v>19</v>
      </c>
      <c r="D578" s="1" t="s">
        <v>40</v>
      </c>
      <c r="E578" s="2">
        <v>14</v>
      </c>
      <c r="F578" s="2">
        <v>23</v>
      </c>
      <c r="G578" s="1">
        <v>3</v>
      </c>
      <c r="H578" s="1">
        <v>38</v>
      </c>
      <c r="I578" s="7">
        <f>TIME(0,Tabla1[[#This Row],[Tiempo de Preparación]],0)</f>
        <v>2.6388888888888889E-2</v>
      </c>
      <c r="J578" s="16">
        <f>Tabla1[[#This Row],[Precio Unitario]]*Tabla1[[#This Row],[Cantidad Ordenada]]</f>
        <v>69</v>
      </c>
      <c r="K578" s="3">
        <f>Tabla1[[#This Row],[Costo Unitario]]*Tabla1[[#This Row],[Cantidad Ordenada]]</f>
        <v>42</v>
      </c>
      <c r="L578" s="3">
        <f>(Tabla1[[#This Row],[Precio Unitario]]-Tabla1[[#This Row],[Costo Unitario]])*Tabla1[[#This Row],[Cantidad Ordenada]]</f>
        <v>27</v>
      </c>
      <c r="M578" s="20">
        <v>0.1</v>
      </c>
      <c r="N578" s="5">
        <f>Tabla1[[#This Row],[Total del Pedido]]*M578</f>
        <v>6.9</v>
      </c>
      <c r="O578" s="5">
        <f>Tabla1[[#This Row],[Total del Pedido]]-(Tabla1[[#This Row],[Costo Total]]+N578)</f>
        <v>20.100000000000001</v>
      </c>
    </row>
    <row r="579" spans="1:15" x14ac:dyDescent="0.25">
      <c r="A579" s="1">
        <v>226</v>
      </c>
      <c r="B579" s="1">
        <v>7</v>
      </c>
      <c r="C579" s="1" t="s">
        <v>18</v>
      </c>
      <c r="D579" s="1" t="s">
        <v>39</v>
      </c>
      <c r="E579" s="2">
        <v>12</v>
      </c>
      <c r="F579" s="2">
        <v>20</v>
      </c>
      <c r="G579" s="1">
        <v>2</v>
      </c>
      <c r="H579" s="1">
        <v>7</v>
      </c>
      <c r="I579" s="7">
        <f>TIME(0,Tabla1[[#This Row],[Tiempo de Preparación]],0)</f>
        <v>4.8611111111111112E-3</v>
      </c>
      <c r="J579" s="16">
        <f>Tabla1[[#This Row],[Precio Unitario]]*Tabla1[[#This Row],[Cantidad Ordenada]]</f>
        <v>40</v>
      </c>
      <c r="K579" s="3">
        <f>Tabla1[[#This Row],[Costo Unitario]]*Tabla1[[#This Row],[Cantidad Ordenada]]</f>
        <v>24</v>
      </c>
      <c r="L579" s="3">
        <f>(Tabla1[[#This Row],[Precio Unitario]]-Tabla1[[#This Row],[Costo Unitario]])*Tabla1[[#This Row],[Cantidad Ordenada]]</f>
        <v>16</v>
      </c>
      <c r="M579" s="20">
        <v>0.1</v>
      </c>
      <c r="N579" s="5">
        <f>Tabla1[[#This Row],[Total del Pedido]]*M579</f>
        <v>4</v>
      </c>
      <c r="O579" s="5">
        <f>Tabla1[[#This Row],[Total del Pedido]]-(Tabla1[[#This Row],[Costo Total]]+N579)</f>
        <v>12</v>
      </c>
    </row>
    <row r="580" spans="1:15" x14ac:dyDescent="0.25">
      <c r="A580" s="1">
        <v>226</v>
      </c>
      <c r="B580" s="1">
        <v>7</v>
      </c>
      <c r="C580" s="1" t="s">
        <v>20</v>
      </c>
      <c r="D580" s="1" t="s">
        <v>41</v>
      </c>
      <c r="E580" s="2">
        <v>13</v>
      </c>
      <c r="F580" s="2">
        <v>21</v>
      </c>
      <c r="G580" s="1">
        <v>1</v>
      </c>
      <c r="H580" s="1">
        <v>29</v>
      </c>
      <c r="I580" s="7">
        <f>TIME(0,Tabla1[[#This Row],[Tiempo de Preparación]],0)</f>
        <v>2.013888888888889E-2</v>
      </c>
      <c r="J580" s="16">
        <f>Tabla1[[#This Row],[Precio Unitario]]*Tabla1[[#This Row],[Cantidad Ordenada]]</f>
        <v>21</v>
      </c>
      <c r="K580" s="3">
        <f>Tabla1[[#This Row],[Costo Unitario]]*Tabla1[[#This Row],[Cantidad Ordenada]]</f>
        <v>13</v>
      </c>
      <c r="L580" s="3">
        <f>(Tabla1[[#This Row],[Precio Unitario]]-Tabla1[[#This Row],[Costo Unitario]])*Tabla1[[#This Row],[Cantidad Ordenada]]</f>
        <v>8</v>
      </c>
      <c r="M580" s="20">
        <v>0.1</v>
      </c>
      <c r="N580" s="5">
        <f>Tabla1[[#This Row],[Total del Pedido]]*M580</f>
        <v>2.1</v>
      </c>
      <c r="O580" s="5">
        <f>Tabla1[[#This Row],[Total del Pedido]]-(Tabla1[[#This Row],[Costo Total]]+N580)</f>
        <v>5.9</v>
      </c>
    </row>
    <row r="581" spans="1:15" x14ac:dyDescent="0.25">
      <c r="A581" s="1">
        <v>226</v>
      </c>
      <c r="B581" s="1">
        <v>7</v>
      </c>
      <c r="C581" s="1" t="s">
        <v>7</v>
      </c>
      <c r="D581" s="1" t="s">
        <v>28</v>
      </c>
      <c r="E581" s="2">
        <v>16</v>
      </c>
      <c r="F581" s="2">
        <v>27</v>
      </c>
      <c r="G581" s="1">
        <v>3</v>
      </c>
      <c r="H581" s="1">
        <v>56</v>
      </c>
      <c r="I581" s="7">
        <f>TIME(0,Tabla1[[#This Row],[Tiempo de Preparación]],0)</f>
        <v>3.888888888888889E-2</v>
      </c>
      <c r="J581" s="16">
        <f>Tabla1[[#This Row],[Precio Unitario]]*Tabla1[[#This Row],[Cantidad Ordenada]]</f>
        <v>81</v>
      </c>
      <c r="K581" s="3">
        <f>Tabla1[[#This Row],[Costo Unitario]]*Tabla1[[#This Row],[Cantidad Ordenada]]</f>
        <v>48</v>
      </c>
      <c r="L581" s="3">
        <f>(Tabla1[[#This Row],[Precio Unitario]]-Tabla1[[#This Row],[Costo Unitario]])*Tabla1[[#This Row],[Cantidad Ordenada]]</f>
        <v>33</v>
      </c>
      <c r="M581" s="20">
        <v>0.1</v>
      </c>
      <c r="N581" s="5">
        <f>Tabla1[[#This Row],[Total del Pedido]]*M581</f>
        <v>8.1</v>
      </c>
      <c r="O581" s="5">
        <f>Tabla1[[#This Row],[Total del Pedido]]-(Tabla1[[#This Row],[Costo Total]]+N581)</f>
        <v>24.9</v>
      </c>
    </row>
    <row r="582" spans="1:15" x14ac:dyDescent="0.25">
      <c r="A582" s="1">
        <v>226</v>
      </c>
      <c r="B582" s="1">
        <v>7</v>
      </c>
      <c r="C582" s="1" t="s">
        <v>10</v>
      </c>
      <c r="D582" s="1" t="s">
        <v>31</v>
      </c>
      <c r="E582" s="2">
        <v>17</v>
      </c>
      <c r="F582" s="2">
        <v>29</v>
      </c>
      <c r="G582" s="1">
        <v>1</v>
      </c>
      <c r="H582" s="1">
        <v>54</v>
      </c>
      <c r="I582" s="7">
        <f>TIME(0,Tabla1[[#This Row],[Tiempo de Preparación]],0)</f>
        <v>3.7499999999999999E-2</v>
      </c>
      <c r="J582" s="16">
        <f>Tabla1[[#This Row],[Precio Unitario]]*Tabla1[[#This Row],[Cantidad Ordenada]]</f>
        <v>29</v>
      </c>
      <c r="K582" s="3">
        <f>Tabla1[[#This Row],[Costo Unitario]]*Tabla1[[#This Row],[Cantidad Ordenada]]</f>
        <v>17</v>
      </c>
      <c r="L582" s="3">
        <f>(Tabla1[[#This Row],[Precio Unitario]]-Tabla1[[#This Row],[Costo Unitario]])*Tabla1[[#This Row],[Cantidad Ordenada]]</f>
        <v>12</v>
      </c>
      <c r="M582" s="20">
        <v>0.1</v>
      </c>
      <c r="N582" s="5">
        <f>Tabla1[[#This Row],[Total del Pedido]]*M582</f>
        <v>2.9000000000000004</v>
      </c>
      <c r="O582" s="5">
        <f>Tabla1[[#This Row],[Total del Pedido]]-(Tabla1[[#This Row],[Costo Total]]+N582)</f>
        <v>9.1000000000000014</v>
      </c>
    </row>
    <row r="583" spans="1:15" x14ac:dyDescent="0.25">
      <c r="A583" s="1">
        <v>227</v>
      </c>
      <c r="B583" s="1">
        <v>17</v>
      </c>
      <c r="C583" s="1" t="s">
        <v>4</v>
      </c>
      <c r="D583" s="1" t="s">
        <v>25</v>
      </c>
      <c r="E583" s="2">
        <v>14</v>
      </c>
      <c r="F583" s="2">
        <v>24</v>
      </c>
      <c r="G583" s="1">
        <v>1</v>
      </c>
      <c r="H583" s="1">
        <v>58</v>
      </c>
      <c r="I583" s="7">
        <f>TIME(0,Tabla1[[#This Row],[Tiempo de Preparación]],0)</f>
        <v>4.027777777777778E-2</v>
      </c>
      <c r="J583" s="16">
        <f>Tabla1[[#This Row],[Precio Unitario]]*Tabla1[[#This Row],[Cantidad Ordenada]]</f>
        <v>24</v>
      </c>
      <c r="K583" s="3">
        <f>Tabla1[[#This Row],[Costo Unitario]]*Tabla1[[#This Row],[Cantidad Ordenada]]</f>
        <v>14</v>
      </c>
      <c r="L583" s="3">
        <f>(Tabla1[[#This Row],[Precio Unitario]]-Tabla1[[#This Row],[Costo Unitario]])*Tabla1[[#This Row],[Cantidad Ordenada]]</f>
        <v>10</v>
      </c>
      <c r="M583" s="20">
        <v>0.1</v>
      </c>
      <c r="N583" s="5">
        <f>Tabla1[[#This Row],[Total del Pedido]]*M583</f>
        <v>2.4000000000000004</v>
      </c>
      <c r="O583" s="5">
        <f>Tabla1[[#This Row],[Total del Pedido]]-(Tabla1[[#This Row],[Costo Total]]+N583)</f>
        <v>7.6000000000000014</v>
      </c>
    </row>
    <row r="584" spans="1:15" x14ac:dyDescent="0.25">
      <c r="A584" s="1">
        <v>227</v>
      </c>
      <c r="B584" s="1">
        <v>17</v>
      </c>
      <c r="C584" s="1" t="s">
        <v>6</v>
      </c>
      <c r="D584" s="1" t="s">
        <v>27</v>
      </c>
      <c r="E584" s="2">
        <v>19</v>
      </c>
      <c r="F584" s="2">
        <v>31</v>
      </c>
      <c r="G584" s="1">
        <v>3</v>
      </c>
      <c r="H584" s="1">
        <v>15</v>
      </c>
      <c r="I584" s="7">
        <f>TIME(0,Tabla1[[#This Row],[Tiempo de Preparación]],0)</f>
        <v>1.0416666666666666E-2</v>
      </c>
      <c r="J584" s="16">
        <f>Tabla1[[#This Row],[Precio Unitario]]*Tabla1[[#This Row],[Cantidad Ordenada]]</f>
        <v>93</v>
      </c>
      <c r="K584" s="3">
        <f>Tabla1[[#This Row],[Costo Unitario]]*Tabla1[[#This Row],[Cantidad Ordenada]]</f>
        <v>57</v>
      </c>
      <c r="L584" s="3">
        <f>(Tabla1[[#This Row],[Precio Unitario]]-Tabla1[[#This Row],[Costo Unitario]])*Tabla1[[#This Row],[Cantidad Ordenada]]</f>
        <v>36</v>
      </c>
      <c r="M584" s="20">
        <v>0.1</v>
      </c>
      <c r="N584" s="5">
        <f>Tabla1[[#This Row],[Total del Pedido]]*M584</f>
        <v>9.3000000000000007</v>
      </c>
      <c r="O584" s="5">
        <f>Tabla1[[#This Row],[Total del Pedido]]-(Tabla1[[#This Row],[Costo Total]]+N584)</f>
        <v>26.700000000000003</v>
      </c>
    </row>
    <row r="585" spans="1:15" x14ac:dyDescent="0.25">
      <c r="A585" s="1">
        <v>227</v>
      </c>
      <c r="B585" s="1">
        <v>17</v>
      </c>
      <c r="C585" s="1" t="s">
        <v>12</v>
      </c>
      <c r="D585" s="1" t="s">
        <v>33</v>
      </c>
      <c r="E585" s="2">
        <v>16</v>
      </c>
      <c r="F585" s="2">
        <v>28</v>
      </c>
      <c r="G585" s="1">
        <v>1</v>
      </c>
      <c r="H585" s="1">
        <v>13</v>
      </c>
      <c r="I585" s="7">
        <f>TIME(0,Tabla1[[#This Row],[Tiempo de Preparación]],0)</f>
        <v>9.0277777777777769E-3</v>
      </c>
      <c r="J585" s="16">
        <f>Tabla1[[#This Row],[Precio Unitario]]*Tabla1[[#This Row],[Cantidad Ordenada]]</f>
        <v>28</v>
      </c>
      <c r="K585" s="3">
        <f>Tabla1[[#This Row],[Costo Unitario]]*Tabla1[[#This Row],[Cantidad Ordenada]]</f>
        <v>16</v>
      </c>
      <c r="L585" s="3">
        <f>(Tabla1[[#This Row],[Precio Unitario]]-Tabla1[[#This Row],[Costo Unitario]])*Tabla1[[#This Row],[Cantidad Ordenada]]</f>
        <v>12</v>
      </c>
      <c r="M585" s="20">
        <v>0.1</v>
      </c>
      <c r="N585" s="5">
        <f>Tabla1[[#This Row],[Total del Pedido]]*M585</f>
        <v>2.8000000000000003</v>
      </c>
      <c r="O585" s="5">
        <f>Tabla1[[#This Row],[Total del Pedido]]-(Tabla1[[#This Row],[Costo Total]]+N585)</f>
        <v>9.1999999999999993</v>
      </c>
    </row>
    <row r="586" spans="1:15" x14ac:dyDescent="0.25">
      <c r="A586" s="1">
        <v>227</v>
      </c>
      <c r="B586" s="1">
        <v>17</v>
      </c>
      <c r="C586" s="1" t="s">
        <v>11</v>
      </c>
      <c r="D586" s="1" t="s">
        <v>32</v>
      </c>
      <c r="E586" s="2">
        <v>20</v>
      </c>
      <c r="F586" s="2">
        <v>33</v>
      </c>
      <c r="G586" s="1">
        <v>2</v>
      </c>
      <c r="H586" s="1">
        <v>33</v>
      </c>
      <c r="I586" s="7">
        <f>TIME(0,Tabla1[[#This Row],[Tiempo de Preparación]],0)</f>
        <v>2.2916666666666665E-2</v>
      </c>
      <c r="J586" s="16">
        <f>Tabla1[[#This Row],[Precio Unitario]]*Tabla1[[#This Row],[Cantidad Ordenada]]</f>
        <v>66</v>
      </c>
      <c r="K586" s="3">
        <f>Tabla1[[#This Row],[Costo Unitario]]*Tabla1[[#This Row],[Cantidad Ordenada]]</f>
        <v>40</v>
      </c>
      <c r="L586" s="3">
        <f>(Tabla1[[#This Row],[Precio Unitario]]-Tabla1[[#This Row],[Costo Unitario]])*Tabla1[[#This Row],[Cantidad Ordenada]]</f>
        <v>26</v>
      </c>
      <c r="M586" s="20">
        <v>0.1</v>
      </c>
      <c r="N586" s="5">
        <f>Tabla1[[#This Row],[Total del Pedido]]*M586</f>
        <v>6.6000000000000005</v>
      </c>
      <c r="O586" s="5">
        <f>Tabla1[[#This Row],[Total del Pedido]]-(Tabla1[[#This Row],[Costo Total]]+N586)</f>
        <v>19.399999999999999</v>
      </c>
    </row>
    <row r="587" spans="1:15" x14ac:dyDescent="0.25">
      <c r="A587" s="1">
        <v>228</v>
      </c>
      <c r="B587" s="1">
        <v>16</v>
      </c>
      <c r="C587" s="1" t="s">
        <v>19</v>
      </c>
      <c r="D587" s="1" t="s">
        <v>40</v>
      </c>
      <c r="E587" s="2">
        <v>14</v>
      </c>
      <c r="F587" s="2">
        <v>23</v>
      </c>
      <c r="G587" s="1">
        <v>3</v>
      </c>
      <c r="H587" s="1">
        <v>35</v>
      </c>
      <c r="I587" s="7">
        <f>TIME(0,Tabla1[[#This Row],[Tiempo de Preparación]],0)</f>
        <v>2.4305555555555556E-2</v>
      </c>
      <c r="J587" s="16">
        <f>Tabla1[[#This Row],[Precio Unitario]]*Tabla1[[#This Row],[Cantidad Ordenada]]</f>
        <v>69</v>
      </c>
      <c r="K587" s="3">
        <f>Tabla1[[#This Row],[Costo Unitario]]*Tabla1[[#This Row],[Cantidad Ordenada]]</f>
        <v>42</v>
      </c>
      <c r="L587" s="3">
        <f>(Tabla1[[#This Row],[Precio Unitario]]-Tabla1[[#This Row],[Costo Unitario]])*Tabla1[[#This Row],[Cantidad Ordenada]]</f>
        <v>27</v>
      </c>
      <c r="M587" s="20">
        <v>0.1</v>
      </c>
      <c r="N587" s="5">
        <f>Tabla1[[#This Row],[Total del Pedido]]*M587</f>
        <v>6.9</v>
      </c>
      <c r="O587" s="5">
        <f>Tabla1[[#This Row],[Total del Pedido]]-(Tabla1[[#This Row],[Costo Total]]+N587)</f>
        <v>20.100000000000001</v>
      </c>
    </row>
    <row r="588" spans="1:15" x14ac:dyDescent="0.25">
      <c r="A588" s="1">
        <v>229</v>
      </c>
      <c r="B588" s="1">
        <v>14</v>
      </c>
      <c r="C588" s="1" t="s">
        <v>23</v>
      </c>
      <c r="D588" s="1" t="s">
        <v>44</v>
      </c>
      <c r="E588" s="2">
        <v>15</v>
      </c>
      <c r="F588" s="2">
        <v>25</v>
      </c>
      <c r="G588" s="1">
        <v>1</v>
      </c>
      <c r="H588" s="1">
        <v>28</v>
      </c>
      <c r="I588" s="7">
        <f>TIME(0,Tabla1[[#This Row],[Tiempo de Preparación]],0)</f>
        <v>1.9444444444444445E-2</v>
      </c>
      <c r="J588" s="16">
        <f>Tabla1[[#This Row],[Precio Unitario]]*Tabla1[[#This Row],[Cantidad Ordenada]]</f>
        <v>25</v>
      </c>
      <c r="K588" s="3">
        <f>Tabla1[[#This Row],[Costo Unitario]]*Tabla1[[#This Row],[Cantidad Ordenada]]</f>
        <v>15</v>
      </c>
      <c r="L588" s="3">
        <f>(Tabla1[[#This Row],[Precio Unitario]]-Tabla1[[#This Row],[Costo Unitario]])*Tabla1[[#This Row],[Cantidad Ordenada]]</f>
        <v>10</v>
      </c>
      <c r="M588" s="20">
        <v>0.1</v>
      </c>
      <c r="N588" s="5">
        <f>Tabla1[[#This Row],[Total del Pedido]]*M588</f>
        <v>2.5</v>
      </c>
      <c r="O588" s="5">
        <f>Tabla1[[#This Row],[Total del Pedido]]-(Tabla1[[#This Row],[Costo Total]]+N588)</f>
        <v>7.5</v>
      </c>
    </row>
    <row r="589" spans="1:15" x14ac:dyDescent="0.25">
      <c r="A589" s="1">
        <v>229</v>
      </c>
      <c r="B589" s="1">
        <v>14</v>
      </c>
      <c r="C589" s="1" t="s">
        <v>14</v>
      </c>
      <c r="D589" s="1" t="s">
        <v>35</v>
      </c>
      <c r="E589" s="2">
        <v>21</v>
      </c>
      <c r="F589" s="2">
        <v>35</v>
      </c>
      <c r="G589" s="1">
        <v>1</v>
      </c>
      <c r="H589" s="1">
        <v>43</v>
      </c>
      <c r="I589" s="7">
        <f>TIME(0,Tabla1[[#This Row],[Tiempo de Preparación]],0)</f>
        <v>2.9861111111111113E-2</v>
      </c>
      <c r="J589" s="16">
        <f>Tabla1[[#This Row],[Precio Unitario]]*Tabla1[[#This Row],[Cantidad Ordenada]]</f>
        <v>35</v>
      </c>
      <c r="K589" s="3">
        <f>Tabla1[[#This Row],[Costo Unitario]]*Tabla1[[#This Row],[Cantidad Ordenada]]</f>
        <v>21</v>
      </c>
      <c r="L589" s="3">
        <f>(Tabla1[[#This Row],[Precio Unitario]]-Tabla1[[#This Row],[Costo Unitario]])*Tabla1[[#This Row],[Cantidad Ordenada]]</f>
        <v>14</v>
      </c>
      <c r="M589" s="20">
        <v>0.1</v>
      </c>
      <c r="N589" s="5">
        <f>Tabla1[[#This Row],[Total del Pedido]]*M589</f>
        <v>3.5</v>
      </c>
      <c r="O589" s="5">
        <f>Tabla1[[#This Row],[Total del Pedido]]-(Tabla1[[#This Row],[Costo Total]]+N589)</f>
        <v>10.5</v>
      </c>
    </row>
    <row r="590" spans="1:15" x14ac:dyDescent="0.25">
      <c r="A590" s="1">
        <v>229</v>
      </c>
      <c r="B590" s="1">
        <v>14</v>
      </c>
      <c r="C590" s="1" t="s">
        <v>9</v>
      </c>
      <c r="D590" s="1" t="s">
        <v>30</v>
      </c>
      <c r="E590" s="2">
        <v>22</v>
      </c>
      <c r="F590" s="2">
        <v>36</v>
      </c>
      <c r="G590" s="1">
        <v>1</v>
      </c>
      <c r="H590" s="1">
        <v>19</v>
      </c>
      <c r="I590" s="7">
        <f>TIME(0,Tabla1[[#This Row],[Tiempo de Preparación]],0)</f>
        <v>1.3194444444444444E-2</v>
      </c>
      <c r="J590" s="16">
        <f>Tabla1[[#This Row],[Precio Unitario]]*Tabla1[[#This Row],[Cantidad Ordenada]]</f>
        <v>36</v>
      </c>
      <c r="K590" s="3">
        <f>Tabla1[[#This Row],[Costo Unitario]]*Tabla1[[#This Row],[Cantidad Ordenada]]</f>
        <v>22</v>
      </c>
      <c r="L590" s="3">
        <f>(Tabla1[[#This Row],[Precio Unitario]]-Tabla1[[#This Row],[Costo Unitario]])*Tabla1[[#This Row],[Cantidad Ordenada]]</f>
        <v>14</v>
      </c>
      <c r="M590" s="20">
        <v>0.1</v>
      </c>
      <c r="N590" s="5">
        <f>Tabla1[[#This Row],[Total del Pedido]]*M590</f>
        <v>3.6</v>
      </c>
      <c r="O590" s="5">
        <f>Tabla1[[#This Row],[Total del Pedido]]-(Tabla1[[#This Row],[Costo Total]]+N590)</f>
        <v>10.399999999999999</v>
      </c>
    </row>
    <row r="591" spans="1:15" x14ac:dyDescent="0.25">
      <c r="A591" s="1">
        <v>229</v>
      </c>
      <c r="B591" s="1">
        <v>14</v>
      </c>
      <c r="C591" s="1" t="s">
        <v>12</v>
      </c>
      <c r="D591" s="1" t="s">
        <v>33</v>
      </c>
      <c r="E591" s="2">
        <v>16</v>
      </c>
      <c r="F591" s="2">
        <v>28</v>
      </c>
      <c r="G591" s="1">
        <v>1</v>
      </c>
      <c r="H591" s="1">
        <v>27</v>
      </c>
      <c r="I591" s="7">
        <f>TIME(0,Tabla1[[#This Row],[Tiempo de Preparación]],0)</f>
        <v>1.8749999999999999E-2</v>
      </c>
      <c r="J591" s="16">
        <f>Tabla1[[#This Row],[Precio Unitario]]*Tabla1[[#This Row],[Cantidad Ordenada]]</f>
        <v>28</v>
      </c>
      <c r="K591" s="3">
        <f>Tabla1[[#This Row],[Costo Unitario]]*Tabla1[[#This Row],[Cantidad Ordenada]]</f>
        <v>16</v>
      </c>
      <c r="L591" s="3">
        <f>(Tabla1[[#This Row],[Precio Unitario]]-Tabla1[[#This Row],[Costo Unitario]])*Tabla1[[#This Row],[Cantidad Ordenada]]</f>
        <v>12</v>
      </c>
      <c r="M591" s="20">
        <v>0.1</v>
      </c>
      <c r="N591" s="5">
        <f>Tabla1[[#This Row],[Total del Pedido]]*M591</f>
        <v>2.8000000000000003</v>
      </c>
      <c r="O591" s="5">
        <f>Tabla1[[#This Row],[Total del Pedido]]-(Tabla1[[#This Row],[Costo Total]]+N591)</f>
        <v>9.1999999999999993</v>
      </c>
    </row>
    <row r="592" spans="1:15" x14ac:dyDescent="0.25">
      <c r="A592" s="1">
        <v>230</v>
      </c>
      <c r="B592" s="1">
        <v>5</v>
      </c>
      <c r="C592" s="1" t="s">
        <v>15</v>
      </c>
      <c r="D592" s="1" t="s">
        <v>36</v>
      </c>
      <c r="E592" s="2">
        <v>19</v>
      </c>
      <c r="F592" s="2">
        <v>32</v>
      </c>
      <c r="G592" s="1">
        <v>3</v>
      </c>
      <c r="H592" s="1">
        <v>10</v>
      </c>
      <c r="I592" s="7">
        <f>TIME(0,Tabla1[[#This Row],[Tiempo de Preparación]],0)</f>
        <v>6.9444444444444441E-3</v>
      </c>
      <c r="J592" s="16">
        <f>Tabla1[[#This Row],[Precio Unitario]]*Tabla1[[#This Row],[Cantidad Ordenada]]</f>
        <v>96</v>
      </c>
      <c r="K592" s="3">
        <f>Tabla1[[#This Row],[Costo Unitario]]*Tabla1[[#This Row],[Cantidad Ordenada]]</f>
        <v>57</v>
      </c>
      <c r="L592" s="3">
        <f>(Tabla1[[#This Row],[Precio Unitario]]-Tabla1[[#This Row],[Costo Unitario]])*Tabla1[[#This Row],[Cantidad Ordenada]]</f>
        <v>39</v>
      </c>
      <c r="M592" s="20">
        <v>0.1</v>
      </c>
      <c r="N592" s="5">
        <f>Tabla1[[#This Row],[Total del Pedido]]*M592</f>
        <v>9.6000000000000014</v>
      </c>
      <c r="O592" s="5">
        <f>Tabla1[[#This Row],[Total del Pedido]]-(Tabla1[[#This Row],[Costo Total]]+N592)</f>
        <v>29.400000000000006</v>
      </c>
    </row>
    <row r="593" spans="1:15" x14ac:dyDescent="0.25">
      <c r="A593" s="1">
        <v>230</v>
      </c>
      <c r="B593" s="1">
        <v>5</v>
      </c>
      <c r="C593" s="1" t="s">
        <v>12</v>
      </c>
      <c r="D593" s="1" t="s">
        <v>33</v>
      </c>
      <c r="E593" s="2">
        <v>16</v>
      </c>
      <c r="F593" s="2">
        <v>28</v>
      </c>
      <c r="G593" s="1">
        <v>2</v>
      </c>
      <c r="H593" s="1">
        <v>24</v>
      </c>
      <c r="I593" s="7">
        <f>TIME(0,Tabla1[[#This Row],[Tiempo de Preparación]],0)</f>
        <v>1.6666666666666666E-2</v>
      </c>
      <c r="J593" s="16">
        <f>Tabla1[[#This Row],[Precio Unitario]]*Tabla1[[#This Row],[Cantidad Ordenada]]</f>
        <v>56</v>
      </c>
      <c r="K593" s="3">
        <f>Tabla1[[#This Row],[Costo Unitario]]*Tabla1[[#This Row],[Cantidad Ordenada]]</f>
        <v>32</v>
      </c>
      <c r="L593" s="3">
        <f>(Tabla1[[#This Row],[Precio Unitario]]-Tabla1[[#This Row],[Costo Unitario]])*Tabla1[[#This Row],[Cantidad Ordenada]]</f>
        <v>24</v>
      </c>
      <c r="M593" s="20">
        <v>0.1</v>
      </c>
      <c r="N593" s="5">
        <f>Tabla1[[#This Row],[Total del Pedido]]*M593</f>
        <v>5.6000000000000005</v>
      </c>
      <c r="O593" s="5">
        <f>Tabla1[[#This Row],[Total del Pedido]]-(Tabla1[[#This Row],[Costo Total]]+N593)</f>
        <v>18.399999999999999</v>
      </c>
    </row>
    <row r="594" spans="1:15" x14ac:dyDescent="0.25">
      <c r="A594" s="1">
        <v>230</v>
      </c>
      <c r="B594" s="1">
        <v>5</v>
      </c>
      <c r="C594" s="1" t="s">
        <v>6</v>
      </c>
      <c r="D594" s="1" t="s">
        <v>27</v>
      </c>
      <c r="E594" s="2">
        <v>19</v>
      </c>
      <c r="F594" s="2">
        <v>31</v>
      </c>
      <c r="G594" s="1">
        <v>2</v>
      </c>
      <c r="H594" s="1">
        <v>57</v>
      </c>
      <c r="I594" s="7">
        <f>TIME(0,Tabla1[[#This Row],[Tiempo de Preparación]],0)</f>
        <v>3.9583333333333331E-2</v>
      </c>
      <c r="J594" s="16">
        <f>Tabla1[[#This Row],[Precio Unitario]]*Tabla1[[#This Row],[Cantidad Ordenada]]</f>
        <v>62</v>
      </c>
      <c r="K594" s="3">
        <f>Tabla1[[#This Row],[Costo Unitario]]*Tabla1[[#This Row],[Cantidad Ordenada]]</f>
        <v>38</v>
      </c>
      <c r="L594" s="3">
        <f>(Tabla1[[#This Row],[Precio Unitario]]-Tabla1[[#This Row],[Costo Unitario]])*Tabla1[[#This Row],[Cantidad Ordenada]]</f>
        <v>24</v>
      </c>
      <c r="M594" s="20">
        <v>0.1</v>
      </c>
      <c r="N594" s="5">
        <f>Tabla1[[#This Row],[Total del Pedido]]*M594</f>
        <v>6.2</v>
      </c>
      <c r="O594" s="5">
        <f>Tabla1[[#This Row],[Total del Pedido]]-(Tabla1[[#This Row],[Costo Total]]+N594)</f>
        <v>17.799999999999997</v>
      </c>
    </row>
    <row r="595" spans="1:15" x14ac:dyDescent="0.25">
      <c r="A595" s="1">
        <v>231</v>
      </c>
      <c r="B595" s="1">
        <v>8</v>
      </c>
      <c r="C595" s="1" t="s">
        <v>20</v>
      </c>
      <c r="D595" s="1" t="s">
        <v>41</v>
      </c>
      <c r="E595" s="2">
        <v>13</v>
      </c>
      <c r="F595" s="2">
        <v>21</v>
      </c>
      <c r="G595" s="1">
        <v>2</v>
      </c>
      <c r="H595" s="1">
        <v>29</v>
      </c>
      <c r="I595" s="7">
        <f>TIME(0,Tabla1[[#This Row],[Tiempo de Preparación]],0)</f>
        <v>2.013888888888889E-2</v>
      </c>
      <c r="J595" s="16">
        <f>Tabla1[[#This Row],[Precio Unitario]]*Tabla1[[#This Row],[Cantidad Ordenada]]</f>
        <v>42</v>
      </c>
      <c r="K595" s="3">
        <f>Tabla1[[#This Row],[Costo Unitario]]*Tabla1[[#This Row],[Cantidad Ordenada]]</f>
        <v>26</v>
      </c>
      <c r="L595" s="3">
        <f>(Tabla1[[#This Row],[Precio Unitario]]-Tabla1[[#This Row],[Costo Unitario]])*Tabla1[[#This Row],[Cantidad Ordenada]]</f>
        <v>16</v>
      </c>
      <c r="M595" s="20">
        <v>0.1</v>
      </c>
      <c r="N595" s="5">
        <f>Tabla1[[#This Row],[Total del Pedido]]*M595</f>
        <v>4.2</v>
      </c>
      <c r="O595" s="5">
        <f>Tabla1[[#This Row],[Total del Pedido]]-(Tabla1[[#This Row],[Costo Total]]+N595)</f>
        <v>11.8</v>
      </c>
    </row>
    <row r="596" spans="1:15" x14ac:dyDescent="0.25">
      <c r="A596" s="1">
        <v>231</v>
      </c>
      <c r="B596" s="1">
        <v>8</v>
      </c>
      <c r="C596" s="1" t="s">
        <v>17</v>
      </c>
      <c r="D596" s="1" t="s">
        <v>38</v>
      </c>
      <c r="E596" s="2">
        <v>20</v>
      </c>
      <c r="F596" s="2">
        <v>34</v>
      </c>
      <c r="G596" s="1">
        <v>3</v>
      </c>
      <c r="H596" s="1">
        <v>17</v>
      </c>
      <c r="I596" s="7">
        <f>TIME(0,Tabla1[[#This Row],[Tiempo de Preparación]],0)</f>
        <v>1.1805555555555555E-2</v>
      </c>
      <c r="J596" s="16">
        <f>Tabla1[[#This Row],[Precio Unitario]]*Tabla1[[#This Row],[Cantidad Ordenada]]</f>
        <v>102</v>
      </c>
      <c r="K596" s="3">
        <f>Tabla1[[#This Row],[Costo Unitario]]*Tabla1[[#This Row],[Cantidad Ordenada]]</f>
        <v>60</v>
      </c>
      <c r="L596" s="3">
        <f>(Tabla1[[#This Row],[Precio Unitario]]-Tabla1[[#This Row],[Costo Unitario]])*Tabla1[[#This Row],[Cantidad Ordenada]]</f>
        <v>42</v>
      </c>
      <c r="M596" s="20">
        <v>0.1</v>
      </c>
      <c r="N596" s="5">
        <f>Tabla1[[#This Row],[Total del Pedido]]*M596</f>
        <v>10.200000000000001</v>
      </c>
      <c r="O596" s="5">
        <f>Tabla1[[#This Row],[Total del Pedido]]-(Tabla1[[#This Row],[Costo Total]]+N596)</f>
        <v>31.799999999999997</v>
      </c>
    </row>
    <row r="597" spans="1:15" x14ac:dyDescent="0.25">
      <c r="A597" s="1">
        <v>231</v>
      </c>
      <c r="B597" s="1">
        <v>8</v>
      </c>
      <c r="C597" s="1" t="s">
        <v>6</v>
      </c>
      <c r="D597" s="1" t="s">
        <v>27</v>
      </c>
      <c r="E597" s="2">
        <v>19</v>
      </c>
      <c r="F597" s="2">
        <v>31</v>
      </c>
      <c r="G597" s="1">
        <v>1</v>
      </c>
      <c r="H597" s="1">
        <v>53</v>
      </c>
      <c r="I597" s="7">
        <f>TIME(0,Tabla1[[#This Row],[Tiempo de Preparación]],0)</f>
        <v>3.6805555555555557E-2</v>
      </c>
      <c r="J597" s="16">
        <f>Tabla1[[#This Row],[Precio Unitario]]*Tabla1[[#This Row],[Cantidad Ordenada]]</f>
        <v>31</v>
      </c>
      <c r="K597" s="3">
        <f>Tabla1[[#This Row],[Costo Unitario]]*Tabla1[[#This Row],[Cantidad Ordenada]]</f>
        <v>19</v>
      </c>
      <c r="L597" s="3">
        <f>(Tabla1[[#This Row],[Precio Unitario]]-Tabla1[[#This Row],[Costo Unitario]])*Tabla1[[#This Row],[Cantidad Ordenada]]</f>
        <v>12</v>
      </c>
      <c r="M597" s="20">
        <v>0.1</v>
      </c>
      <c r="N597" s="5">
        <f>Tabla1[[#This Row],[Total del Pedido]]*M597</f>
        <v>3.1</v>
      </c>
      <c r="O597" s="5">
        <f>Tabla1[[#This Row],[Total del Pedido]]-(Tabla1[[#This Row],[Costo Total]]+N597)</f>
        <v>8.8999999999999986</v>
      </c>
    </row>
    <row r="598" spans="1:15" x14ac:dyDescent="0.25">
      <c r="A598" s="1">
        <v>231</v>
      </c>
      <c r="B598" s="1">
        <v>8</v>
      </c>
      <c r="C598" s="1" t="s">
        <v>11</v>
      </c>
      <c r="D598" s="1" t="s">
        <v>32</v>
      </c>
      <c r="E598" s="2">
        <v>20</v>
      </c>
      <c r="F598" s="2">
        <v>33</v>
      </c>
      <c r="G598" s="1">
        <v>1</v>
      </c>
      <c r="H598" s="1">
        <v>51</v>
      </c>
      <c r="I598" s="7">
        <f>TIME(0,Tabla1[[#This Row],[Tiempo de Preparación]],0)</f>
        <v>3.5416666666666666E-2</v>
      </c>
      <c r="J598" s="16">
        <f>Tabla1[[#This Row],[Precio Unitario]]*Tabla1[[#This Row],[Cantidad Ordenada]]</f>
        <v>33</v>
      </c>
      <c r="K598" s="3">
        <f>Tabla1[[#This Row],[Costo Unitario]]*Tabla1[[#This Row],[Cantidad Ordenada]]</f>
        <v>20</v>
      </c>
      <c r="L598" s="3">
        <f>(Tabla1[[#This Row],[Precio Unitario]]-Tabla1[[#This Row],[Costo Unitario]])*Tabla1[[#This Row],[Cantidad Ordenada]]</f>
        <v>13</v>
      </c>
      <c r="M598" s="20">
        <v>0.1</v>
      </c>
      <c r="N598" s="5">
        <f>Tabla1[[#This Row],[Total del Pedido]]*M598</f>
        <v>3.3000000000000003</v>
      </c>
      <c r="O598" s="5">
        <f>Tabla1[[#This Row],[Total del Pedido]]-(Tabla1[[#This Row],[Costo Total]]+N598)</f>
        <v>9.6999999999999993</v>
      </c>
    </row>
    <row r="599" spans="1:15" x14ac:dyDescent="0.25">
      <c r="A599" s="1">
        <v>232</v>
      </c>
      <c r="B599" s="1">
        <v>2</v>
      </c>
      <c r="C599" s="1" t="s">
        <v>4</v>
      </c>
      <c r="D599" s="1" t="s">
        <v>25</v>
      </c>
      <c r="E599" s="2">
        <v>14</v>
      </c>
      <c r="F599" s="2">
        <v>24</v>
      </c>
      <c r="G599" s="1">
        <v>1</v>
      </c>
      <c r="H599" s="1">
        <v>50</v>
      </c>
      <c r="I599" s="7">
        <f>TIME(0,Tabla1[[#This Row],[Tiempo de Preparación]],0)</f>
        <v>3.4722222222222224E-2</v>
      </c>
      <c r="J599" s="16">
        <f>Tabla1[[#This Row],[Precio Unitario]]*Tabla1[[#This Row],[Cantidad Ordenada]]</f>
        <v>24</v>
      </c>
      <c r="K599" s="3">
        <f>Tabla1[[#This Row],[Costo Unitario]]*Tabla1[[#This Row],[Cantidad Ordenada]]</f>
        <v>14</v>
      </c>
      <c r="L599" s="3">
        <f>(Tabla1[[#This Row],[Precio Unitario]]-Tabla1[[#This Row],[Costo Unitario]])*Tabla1[[#This Row],[Cantidad Ordenada]]</f>
        <v>10</v>
      </c>
      <c r="M599" s="20">
        <v>0.1</v>
      </c>
      <c r="N599" s="5">
        <f>Tabla1[[#This Row],[Total del Pedido]]*M599</f>
        <v>2.4000000000000004</v>
      </c>
      <c r="O599" s="5">
        <f>Tabla1[[#This Row],[Total del Pedido]]-(Tabla1[[#This Row],[Costo Total]]+N599)</f>
        <v>7.6000000000000014</v>
      </c>
    </row>
    <row r="600" spans="1:15" x14ac:dyDescent="0.25">
      <c r="A600" s="1">
        <v>232</v>
      </c>
      <c r="B600" s="1">
        <v>2</v>
      </c>
      <c r="C600" s="1" t="s">
        <v>7</v>
      </c>
      <c r="D600" s="1" t="s">
        <v>28</v>
      </c>
      <c r="E600" s="2">
        <v>16</v>
      </c>
      <c r="F600" s="2">
        <v>27</v>
      </c>
      <c r="G600" s="1">
        <v>2</v>
      </c>
      <c r="H600" s="1">
        <v>30</v>
      </c>
      <c r="I600" s="7">
        <f>TIME(0,Tabla1[[#This Row],[Tiempo de Preparación]],0)</f>
        <v>2.0833333333333332E-2</v>
      </c>
      <c r="J600" s="16">
        <f>Tabla1[[#This Row],[Precio Unitario]]*Tabla1[[#This Row],[Cantidad Ordenada]]</f>
        <v>54</v>
      </c>
      <c r="K600" s="3">
        <f>Tabla1[[#This Row],[Costo Unitario]]*Tabla1[[#This Row],[Cantidad Ordenada]]</f>
        <v>32</v>
      </c>
      <c r="L600" s="3">
        <f>(Tabla1[[#This Row],[Precio Unitario]]-Tabla1[[#This Row],[Costo Unitario]])*Tabla1[[#This Row],[Cantidad Ordenada]]</f>
        <v>22</v>
      </c>
      <c r="M600" s="20">
        <v>0.1</v>
      </c>
      <c r="N600" s="5">
        <f>Tabla1[[#This Row],[Total del Pedido]]*M600</f>
        <v>5.4</v>
      </c>
      <c r="O600" s="5">
        <f>Tabla1[[#This Row],[Total del Pedido]]-(Tabla1[[#This Row],[Costo Total]]+N600)</f>
        <v>16.600000000000001</v>
      </c>
    </row>
    <row r="601" spans="1:15" x14ac:dyDescent="0.25">
      <c r="A601" s="1">
        <v>232</v>
      </c>
      <c r="B601" s="1">
        <v>2</v>
      </c>
      <c r="C601" s="1" t="s">
        <v>5</v>
      </c>
      <c r="D601" s="1" t="s">
        <v>26</v>
      </c>
      <c r="E601" s="2">
        <v>18</v>
      </c>
      <c r="F601" s="2">
        <v>30</v>
      </c>
      <c r="G601" s="1">
        <v>2</v>
      </c>
      <c r="H601" s="1">
        <v>40</v>
      </c>
      <c r="I601" s="7">
        <f>TIME(0,Tabla1[[#This Row],[Tiempo de Preparación]],0)</f>
        <v>2.7777777777777776E-2</v>
      </c>
      <c r="J601" s="16">
        <f>Tabla1[[#This Row],[Precio Unitario]]*Tabla1[[#This Row],[Cantidad Ordenada]]</f>
        <v>60</v>
      </c>
      <c r="K601" s="3">
        <f>Tabla1[[#This Row],[Costo Unitario]]*Tabla1[[#This Row],[Cantidad Ordenada]]</f>
        <v>36</v>
      </c>
      <c r="L601" s="3">
        <f>(Tabla1[[#This Row],[Precio Unitario]]-Tabla1[[#This Row],[Costo Unitario]])*Tabla1[[#This Row],[Cantidad Ordenada]]</f>
        <v>24</v>
      </c>
      <c r="M601" s="20">
        <v>0.1</v>
      </c>
      <c r="N601" s="5">
        <f>Tabla1[[#This Row],[Total del Pedido]]*M601</f>
        <v>6</v>
      </c>
      <c r="O601" s="5">
        <f>Tabla1[[#This Row],[Total del Pedido]]-(Tabla1[[#This Row],[Costo Total]]+N601)</f>
        <v>18</v>
      </c>
    </row>
    <row r="602" spans="1:15" x14ac:dyDescent="0.25">
      <c r="A602" s="1">
        <v>232</v>
      </c>
      <c r="B602" s="1">
        <v>2</v>
      </c>
      <c r="C602" s="1" t="s">
        <v>22</v>
      </c>
      <c r="D602" s="1" t="s">
        <v>43</v>
      </c>
      <c r="E602" s="2">
        <v>15</v>
      </c>
      <c r="F602" s="2">
        <v>26</v>
      </c>
      <c r="G602" s="1">
        <v>2</v>
      </c>
      <c r="H602" s="1">
        <v>19</v>
      </c>
      <c r="I602" s="7">
        <f>TIME(0,Tabla1[[#This Row],[Tiempo de Preparación]],0)</f>
        <v>1.3194444444444444E-2</v>
      </c>
      <c r="J602" s="16">
        <f>Tabla1[[#This Row],[Precio Unitario]]*Tabla1[[#This Row],[Cantidad Ordenada]]</f>
        <v>52</v>
      </c>
      <c r="K602" s="3">
        <f>Tabla1[[#This Row],[Costo Unitario]]*Tabla1[[#This Row],[Cantidad Ordenada]]</f>
        <v>30</v>
      </c>
      <c r="L602" s="3">
        <f>(Tabla1[[#This Row],[Precio Unitario]]-Tabla1[[#This Row],[Costo Unitario]])*Tabla1[[#This Row],[Cantidad Ordenada]]</f>
        <v>22</v>
      </c>
      <c r="M602" s="20">
        <v>0.1</v>
      </c>
      <c r="N602" s="5">
        <f>Tabla1[[#This Row],[Total del Pedido]]*M602</f>
        <v>5.2</v>
      </c>
      <c r="O602" s="5">
        <f>Tabla1[[#This Row],[Total del Pedido]]-(Tabla1[[#This Row],[Costo Total]]+N602)</f>
        <v>16.799999999999997</v>
      </c>
    </row>
    <row r="603" spans="1:15" x14ac:dyDescent="0.25">
      <c r="A603" s="1">
        <v>233</v>
      </c>
      <c r="B603" s="1">
        <v>8</v>
      </c>
      <c r="C603" s="1" t="s">
        <v>13</v>
      </c>
      <c r="D603" s="1" t="s">
        <v>34</v>
      </c>
      <c r="E603" s="2">
        <v>11</v>
      </c>
      <c r="F603" s="2">
        <v>19</v>
      </c>
      <c r="G603" s="1">
        <v>2</v>
      </c>
      <c r="H603" s="1">
        <v>31</v>
      </c>
      <c r="I603" s="7">
        <f>TIME(0,Tabla1[[#This Row],[Tiempo de Preparación]],0)</f>
        <v>2.1527777777777778E-2</v>
      </c>
      <c r="J603" s="16">
        <f>Tabla1[[#This Row],[Precio Unitario]]*Tabla1[[#This Row],[Cantidad Ordenada]]</f>
        <v>38</v>
      </c>
      <c r="K603" s="3">
        <f>Tabla1[[#This Row],[Costo Unitario]]*Tabla1[[#This Row],[Cantidad Ordenada]]</f>
        <v>22</v>
      </c>
      <c r="L603" s="3">
        <f>(Tabla1[[#This Row],[Precio Unitario]]-Tabla1[[#This Row],[Costo Unitario]])*Tabla1[[#This Row],[Cantidad Ordenada]]</f>
        <v>16</v>
      </c>
      <c r="M603" s="20">
        <v>0.1</v>
      </c>
      <c r="N603" s="5">
        <f>Tabla1[[#This Row],[Total del Pedido]]*M603</f>
        <v>3.8000000000000003</v>
      </c>
      <c r="O603" s="5">
        <f>Tabla1[[#This Row],[Total del Pedido]]-(Tabla1[[#This Row],[Costo Total]]+N603)</f>
        <v>12.2</v>
      </c>
    </row>
    <row r="604" spans="1:15" x14ac:dyDescent="0.25">
      <c r="A604" s="1">
        <v>234</v>
      </c>
      <c r="B604" s="1">
        <v>17</v>
      </c>
      <c r="C604" s="1" t="s">
        <v>5</v>
      </c>
      <c r="D604" s="1" t="s">
        <v>26</v>
      </c>
      <c r="E604" s="2">
        <v>18</v>
      </c>
      <c r="F604" s="2">
        <v>30</v>
      </c>
      <c r="G604" s="1">
        <v>2</v>
      </c>
      <c r="H604" s="1">
        <v>41</v>
      </c>
      <c r="I604" s="7">
        <f>TIME(0,Tabla1[[#This Row],[Tiempo de Preparación]],0)</f>
        <v>2.8472222222222222E-2</v>
      </c>
      <c r="J604" s="16">
        <f>Tabla1[[#This Row],[Precio Unitario]]*Tabla1[[#This Row],[Cantidad Ordenada]]</f>
        <v>60</v>
      </c>
      <c r="K604" s="3">
        <f>Tabla1[[#This Row],[Costo Unitario]]*Tabla1[[#This Row],[Cantidad Ordenada]]</f>
        <v>36</v>
      </c>
      <c r="L604" s="3">
        <f>(Tabla1[[#This Row],[Precio Unitario]]-Tabla1[[#This Row],[Costo Unitario]])*Tabla1[[#This Row],[Cantidad Ordenada]]</f>
        <v>24</v>
      </c>
      <c r="M604" s="20">
        <v>0.1</v>
      </c>
      <c r="N604" s="5">
        <f>Tabla1[[#This Row],[Total del Pedido]]*M604</f>
        <v>6</v>
      </c>
      <c r="O604" s="5">
        <f>Tabla1[[#This Row],[Total del Pedido]]-(Tabla1[[#This Row],[Costo Total]]+N604)</f>
        <v>18</v>
      </c>
    </row>
    <row r="605" spans="1:15" x14ac:dyDescent="0.25">
      <c r="A605" s="1">
        <v>234</v>
      </c>
      <c r="B605" s="1">
        <v>17</v>
      </c>
      <c r="C605" s="1" t="s">
        <v>4</v>
      </c>
      <c r="D605" s="1" t="s">
        <v>25</v>
      </c>
      <c r="E605" s="2">
        <v>14</v>
      </c>
      <c r="F605" s="2">
        <v>24</v>
      </c>
      <c r="G605" s="1">
        <v>3</v>
      </c>
      <c r="H605" s="1">
        <v>35</v>
      </c>
      <c r="I605" s="7">
        <f>TIME(0,Tabla1[[#This Row],[Tiempo de Preparación]],0)</f>
        <v>2.4305555555555556E-2</v>
      </c>
      <c r="J605" s="16">
        <f>Tabla1[[#This Row],[Precio Unitario]]*Tabla1[[#This Row],[Cantidad Ordenada]]</f>
        <v>72</v>
      </c>
      <c r="K605" s="3">
        <f>Tabla1[[#This Row],[Costo Unitario]]*Tabla1[[#This Row],[Cantidad Ordenada]]</f>
        <v>42</v>
      </c>
      <c r="L605" s="3">
        <f>(Tabla1[[#This Row],[Precio Unitario]]-Tabla1[[#This Row],[Costo Unitario]])*Tabla1[[#This Row],[Cantidad Ordenada]]</f>
        <v>30</v>
      </c>
      <c r="M605" s="20">
        <v>0.1</v>
      </c>
      <c r="N605" s="5">
        <f>Tabla1[[#This Row],[Total del Pedido]]*M605</f>
        <v>7.2</v>
      </c>
      <c r="O605" s="5">
        <f>Tabla1[[#This Row],[Total del Pedido]]-(Tabla1[[#This Row],[Costo Total]]+N605)</f>
        <v>22.799999999999997</v>
      </c>
    </row>
    <row r="606" spans="1:15" x14ac:dyDescent="0.25">
      <c r="A606" s="1">
        <v>234</v>
      </c>
      <c r="B606" s="1">
        <v>17</v>
      </c>
      <c r="C606" s="1" t="s">
        <v>6</v>
      </c>
      <c r="D606" s="1" t="s">
        <v>27</v>
      </c>
      <c r="E606" s="2">
        <v>19</v>
      </c>
      <c r="F606" s="2">
        <v>31</v>
      </c>
      <c r="G606" s="1">
        <v>3</v>
      </c>
      <c r="H606" s="1">
        <v>23</v>
      </c>
      <c r="I606" s="7">
        <f>TIME(0,Tabla1[[#This Row],[Tiempo de Preparación]],0)</f>
        <v>1.5972222222222221E-2</v>
      </c>
      <c r="J606" s="16">
        <f>Tabla1[[#This Row],[Precio Unitario]]*Tabla1[[#This Row],[Cantidad Ordenada]]</f>
        <v>93</v>
      </c>
      <c r="K606" s="3">
        <f>Tabla1[[#This Row],[Costo Unitario]]*Tabla1[[#This Row],[Cantidad Ordenada]]</f>
        <v>57</v>
      </c>
      <c r="L606" s="3">
        <f>(Tabla1[[#This Row],[Precio Unitario]]-Tabla1[[#This Row],[Costo Unitario]])*Tabla1[[#This Row],[Cantidad Ordenada]]</f>
        <v>36</v>
      </c>
      <c r="M606" s="20">
        <v>0.1</v>
      </c>
      <c r="N606" s="5">
        <f>Tabla1[[#This Row],[Total del Pedido]]*M606</f>
        <v>9.3000000000000007</v>
      </c>
      <c r="O606" s="5">
        <f>Tabla1[[#This Row],[Total del Pedido]]-(Tabla1[[#This Row],[Costo Total]]+N606)</f>
        <v>26.700000000000003</v>
      </c>
    </row>
    <row r="607" spans="1:15" x14ac:dyDescent="0.25">
      <c r="A607" s="1">
        <v>235</v>
      </c>
      <c r="B607" s="1">
        <v>13</v>
      </c>
      <c r="C607" s="1" t="s">
        <v>11</v>
      </c>
      <c r="D607" s="1" t="s">
        <v>32</v>
      </c>
      <c r="E607" s="2">
        <v>20</v>
      </c>
      <c r="F607" s="2">
        <v>33</v>
      </c>
      <c r="G607" s="1">
        <v>1</v>
      </c>
      <c r="H607" s="1">
        <v>25</v>
      </c>
      <c r="I607" s="7">
        <f>TIME(0,Tabla1[[#This Row],[Tiempo de Preparación]],0)</f>
        <v>1.7361111111111112E-2</v>
      </c>
      <c r="J607" s="16">
        <f>Tabla1[[#This Row],[Precio Unitario]]*Tabla1[[#This Row],[Cantidad Ordenada]]</f>
        <v>33</v>
      </c>
      <c r="K607" s="3">
        <f>Tabla1[[#This Row],[Costo Unitario]]*Tabla1[[#This Row],[Cantidad Ordenada]]</f>
        <v>20</v>
      </c>
      <c r="L607" s="3">
        <f>(Tabla1[[#This Row],[Precio Unitario]]-Tabla1[[#This Row],[Costo Unitario]])*Tabla1[[#This Row],[Cantidad Ordenada]]</f>
        <v>13</v>
      </c>
      <c r="M607" s="20">
        <v>0.1</v>
      </c>
      <c r="N607" s="5">
        <f>Tabla1[[#This Row],[Total del Pedido]]*M607</f>
        <v>3.3000000000000003</v>
      </c>
      <c r="O607" s="5">
        <f>Tabla1[[#This Row],[Total del Pedido]]-(Tabla1[[#This Row],[Costo Total]]+N607)</f>
        <v>9.6999999999999993</v>
      </c>
    </row>
    <row r="608" spans="1:15" x14ac:dyDescent="0.25">
      <c r="A608" s="1">
        <v>236</v>
      </c>
      <c r="B608" s="1">
        <v>12</v>
      </c>
      <c r="C608" s="1" t="s">
        <v>11</v>
      </c>
      <c r="D608" s="1" t="s">
        <v>32</v>
      </c>
      <c r="E608" s="2">
        <v>20</v>
      </c>
      <c r="F608" s="2">
        <v>33</v>
      </c>
      <c r="G608" s="1">
        <v>3</v>
      </c>
      <c r="H608" s="1">
        <v>21</v>
      </c>
      <c r="I608" s="7">
        <f>TIME(0,Tabla1[[#This Row],[Tiempo de Preparación]],0)</f>
        <v>1.4583333333333334E-2</v>
      </c>
      <c r="J608" s="16">
        <f>Tabla1[[#This Row],[Precio Unitario]]*Tabla1[[#This Row],[Cantidad Ordenada]]</f>
        <v>99</v>
      </c>
      <c r="K608" s="3">
        <f>Tabla1[[#This Row],[Costo Unitario]]*Tabla1[[#This Row],[Cantidad Ordenada]]</f>
        <v>60</v>
      </c>
      <c r="L608" s="3">
        <f>(Tabla1[[#This Row],[Precio Unitario]]-Tabla1[[#This Row],[Costo Unitario]])*Tabla1[[#This Row],[Cantidad Ordenada]]</f>
        <v>39</v>
      </c>
      <c r="M608" s="20">
        <v>0.1</v>
      </c>
      <c r="N608" s="5">
        <f>Tabla1[[#This Row],[Total del Pedido]]*M608</f>
        <v>9.9</v>
      </c>
      <c r="O608" s="5">
        <f>Tabla1[[#This Row],[Total del Pedido]]-(Tabla1[[#This Row],[Costo Total]]+N608)</f>
        <v>29.099999999999994</v>
      </c>
    </row>
    <row r="609" spans="1:15" x14ac:dyDescent="0.25">
      <c r="A609" s="1">
        <v>236</v>
      </c>
      <c r="B609" s="1">
        <v>12</v>
      </c>
      <c r="C609" s="1" t="s">
        <v>16</v>
      </c>
      <c r="D609" s="1" t="s">
        <v>37</v>
      </c>
      <c r="E609" s="2">
        <v>13</v>
      </c>
      <c r="F609" s="2">
        <v>22</v>
      </c>
      <c r="G609" s="1">
        <v>1</v>
      </c>
      <c r="H609" s="1">
        <v>7</v>
      </c>
      <c r="I609" s="7">
        <f>TIME(0,Tabla1[[#This Row],[Tiempo de Preparación]],0)</f>
        <v>4.8611111111111112E-3</v>
      </c>
      <c r="J609" s="16">
        <f>Tabla1[[#This Row],[Precio Unitario]]*Tabla1[[#This Row],[Cantidad Ordenada]]</f>
        <v>22</v>
      </c>
      <c r="K609" s="3">
        <f>Tabla1[[#This Row],[Costo Unitario]]*Tabla1[[#This Row],[Cantidad Ordenada]]</f>
        <v>13</v>
      </c>
      <c r="L609" s="3">
        <f>(Tabla1[[#This Row],[Precio Unitario]]-Tabla1[[#This Row],[Costo Unitario]])*Tabla1[[#This Row],[Cantidad Ordenada]]</f>
        <v>9</v>
      </c>
      <c r="M609" s="20">
        <v>0.1</v>
      </c>
      <c r="N609" s="5">
        <f>Tabla1[[#This Row],[Total del Pedido]]*M609</f>
        <v>2.2000000000000002</v>
      </c>
      <c r="O609" s="5">
        <f>Tabla1[[#This Row],[Total del Pedido]]-(Tabla1[[#This Row],[Costo Total]]+N609)</f>
        <v>6.8000000000000007</v>
      </c>
    </row>
    <row r="610" spans="1:15" x14ac:dyDescent="0.25">
      <c r="A610" s="1">
        <v>236</v>
      </c>
      <c r="B610" s="1">
        <v>12</v>
      </c>
      <c r="C610" s="1" t="s">
        <v>14</v>
      </c>
      <c r="D610" s="1" t="s">
        <v>35</v>
      </c>
      <c r="E610" s="2">
        <v>21</v>
      </c>
      <c r="F610" s="2">
        <v>35</v>
      </c>
      <c r="G610" s="1">
        <v>2</v>
      </c>
      <c r="H610" s="1">
        <v>43</v>
      </c>
      <c r="I610" s="7">
        <f>TIME(0,Tabla1[[#This Row],[Tiempo de Preparación]],0)</f>
        <v>2.9861111111111113E-2</v>
      </c>
      <c r="J610" s="16">
        <f>Tabla1[[#This Row],[Precio Unitario]]*Tabla1[[#This Row],[Cantidad Ordenada]]</f>
        <v>70</v>
      </c>
      <c r="K610" s="3">
        <f>Tabla1[[#This Row],[Costo Unitario]]*Tabla1[[#This Row],[Cantidad Ordenada]]</f>
        <v>42</v>
      </c>
      <c r="L610" s="3">
        <f>(Tabla1[[#This Row],[Precio Unitario]]-Tabla1[[#This Row],[Costo Unitario]])*Tabla1[[#This Row],[Cantidad Ordenada]]</f>
        <v>28</v>
      </c>
      <c r="M610" s="20">
        <v>0.1</v>
      </c>
      <c r="N610" s="5">
        <f>Tabla1[[#This Row],[Total del Pedido]]*M610</f>
        <v>7</v>
      </c>
      <c r="O610" s="5">
        <f>Tabla1[[#This Row],[Total del Pedido]]-(Tabla1[[#This Row],[Costo Total]]+N610)</f>
        <v>21</v>
      </c>
    </row>
    <row r="611" spans="1:15" x14ac:dyDescent="0.25">
      <c r="A611" s="1">
        <v>236</v>
      </c>
      <c r="B611" s="1">
        <v>12</v>
      </c>
      <c r="C611" s="1" t="s">
        <v>15</v>
      </c>
      <c r="D611" s="1" t="s">
        <v>36</v>
      </c>
      <c r="E611" s="2">
        <v>19</v>
      </c>
      <c r="F611" s="2">
        <v>32</v>
      </c>
      <c r="G611" s="1">
        <v>2</v>
      </c>
      <c r="H611" s="1">
        <v>30</v>
      </c>
      <c r="I611" s="7">
        <f>TIME(0,Tabla1[[#This Row],[Tiempo de Preparación]],0)</f>
        <v>2.0833333333333332E-2</v>
      </c>
      <c r="J611" s="16">
        <f>Tabla1[[#This Row],[Precio Unitario]]*Tabla1[[#This Row],[Cantidad Ordenada]]</f>
        <v>64</v>
      </c>
      <c r="K611" s="3">
        <f>Tabla1[[#This Row],[Costo Unitario]]*Tabla1[[#This Row],[Cantidad Ordenada]]</f>
        <v>38</v>
      </c>
      <c r="L611" s="3">
        <f>(Tabla1[[#This Row],[Precio Unitario]]-Tabla1[[#This Row],[Costo Unitario]])*Tabla1[[#This Row],[Cantidad Ordenada]]</f>
        <v>26</v>
      </c>
      <c r="M611" s="20">
        <v>0.1</v>
      </c>
      <c r="N611" s="5">
        <f>Tabla1[[#This Row],[Total del Pedido]]*M611</f>
        <v>6.4</v>
      </c>
      <c r="O611" s="5">
        <f>Tabla1[[#This Row],[Total del Pedido]]-(Tabla1[[#This Row],[Costo Total]]+N611)</f>
        <v>19.600000000000001</v>
      </c>
    </row>
    <row r="612" spans="1:15" x14ac:dyDescent="0.25">
      <c r="A612" s="1">
        <v>237</v>
      </c>
      <c r="B612" s="1">
        <v>4</v>
      </c>
      <c r="C612" s="1" t="s">
        <v>19</v>
      </c>
      <c r="D612" s="1" t="s">
        <v>40</v>
      </c>
      <c r="E612" s="2">
        <v>14</v>
      </c>
      <c r="F612" s="2">
        <v>23</v>
      </c>
      <c r="G612" s="1">
        <v>2</v>
      </c>
      <c r="H612" s="1">
        <v>12</v>
      </c>
      <c r="I612" s="7">
        <f>TIME(0,Tabla1[[#This Row],[Tiempo de Preparación]],0)</f>
        <v>8.3333333333333332E-3</v>
      </c>
      <c r="J612" s="16">
        <f>Tabla1[[#This Row],[Precio Unitario]]*Tabla1[[#This Row],[Cantidad Ordenada]]</f>
        <v>46</v>
      </c>
      <c r="K612" s="3">
        <f>Tabla1[[#This Row],[Costo Unitario]]*Tabla1[[#This Row],[Cantidad Ordenada]]</f>
        <v>28</v>
      </c>
      <c r="L612" s="3">
        <f>(Tabla1[[#This Row],[Precio Unitario]]-Tabla1[[#This Row],[Costo Unitario]])*Tabla1[[#This Row],[Cantidad Ordenada]]</f>
        <v>18</v>
      </c>
      <c r="M612" s="20">
        <v>0.1</v>
      </c>
      <c r="N612" s="5">
        <f>Tabla1[[#This Row],[Total del Pedido]]*M612</f>
        <v>4.6000000000000005</v>
      </c>
      <c r="O612" s="5">
        <f>Tabla1[[#This Row],[Total del Pedido]]-(Tabla1[[#This Row],[Costo Total]]+N612)</f>
        <v>13.399999999999999</v>
      </c>
    </row>
    <row r="613" spans="1:15" x14ac:dyDescent="0.25">
      <c r="A613" s="1">
        <v>237</v>
      </c>
      <c r="B613" s="1">
        <v>4</v>
      </c>
      <c r="C613" s="1" t="s">
        <v>5</v>
      </c>
      <c r="D613" s="1" t="s">
        <v>26</v>
      </c>
      <c r="E613" s="2">
        <v>18</v>
      </c>
      <c r="F613" s="2">
        <v>30</v>
      </c>
      <c r="G613" s="1">
        <v>2</v>
      </c>
      <c r="H613" s="1">
        <v>25</v>
      </c>
      <c r="I613" s="7">
        <f>TIME(0,Tabla1[[#This Row],[Tiempo de Preparación]],0)</f>
        <v>1.7361111111111112E-2</v>
      </c>
      <c r="J613" s="16">
        <f>Tabla1[[#This Row],[Precio Unitario]]*Tabla1[[#This Row],[Cantidad Ordenada]]</f>
        <v>60</v>
      </c>
      <c r="K613" s="3">
        <f>Tabla1[[#This Row],[Costo Unitario]]*Tabla1[[#This Row],[Cantidad Ordenada]]</f>
        <v>36</v>
      </c>
      <c r="L613" s="3">
        <f>(Tabla1[[#This Row],[Precio Unitario]]-Tabla1[[#This Row],[Costo Unitario]])*Tabla1[[#This Row],[Cantidad Ordenada]]</f>
        <v>24</v>
      </c>
      <c r="M613" s="20">
        <v>0.1</v>
      </c>
      <c r="N613" s="5">
        <f>Tabla1[[#This Row],[Total del Pedido]]*M613</f>
        <v>6</v>
      </c>
      <c r="O613" s="5">
        <f>Tabla1[[#This Row],[Total del Pedido]]-(Tabla1[[#This Row],[Costo Total]]+N613)</f>
        <v>18</v>
      </c>
    </row>
    <row r="614" spans="1:15" x14ac:dyDescent="0.25">
      <c r="A614" s="1">
        <v>238</v>
      </c>
      <c r="B614" s="1">
        <v>13</v>
      </c>
      <c r="C614" s="1" t="s">
        <v>9</v>
      </c>
      <c r="D614" s="1" t="s">
        <v>30</v>
      </c>
      <c r="E614" s="2">
        <v>22</v>
      </c>
      <c r="F614" s="2">
        <v>36</v>
      </c>
      <c r="G614" s="1">
        <v>2</v>
      </c>
      <c r="H614" s="1">
        <v>45</v>
      </c>
      <c r="I614" s="7">
        <f>TIME(0,Tabla1[[#This Row],[Tiempo de Preparación]],0)</f>
        <v>3.125E-2</v>
      </c>
      <c r="J614" s="16">
        <f>Tabla1[[#This Row],[Precio Unitario]]*Tabla1[[#This Row],[Cantidad Ordenada]]</f>
        <v>72</v>
      </c>
      <c r="K614" s="3">
        <f>Tabla1[[#This Row],[Costo Unitario]]*Tabla1[[#This Row],[Cantidad Ordenada]]</f>
        <v>44</v>
      </c>
      <c r="L614" s="3">
        <f>(Tabla1[[#This Row],[Precio Unitario]]-Tabla1[[#This Row],[Costo Unitario]])*Tabla1[[#This Row],[Cantidad Ordenada]]</f>
        <v>28</v>
      </c>
      <c r="M614" s="20">
        <v>0.1</v>
      </c>
      <c r="N614" s="5">
        <f>Tabla1[[#This Row],[Total del Pedido]]*M614</f>
        <v>7.2</v>
      </c>
      <c r="O614" s="5">
        <f>Tabla1[[#This Row],[Total del Pedido]]-(Tabla1[[#This Row],[Costo Total]]+N614)</f>
        <v>20.799999999999997</v>
      </c>
    </row>
    <row r="615" spans="1:15" x14ac:dyDescent="0.25">
      <c r="A615" s="1">
        <v>239</v>
      </c>
      <c r="B615" s="1">
        <v>12</v>
      </c>
      <c r="C615" s="1" t="s">
        <v>22</v>
      </c>
      <c r="D615" s="1" t="s">
        <v>43</v>
      </c>
      <c r="E615" s="2">
        <v>15</v>
      </c>
      <c r="F615" s="2">
        <v>26</v>
      </c>
      <c r="G615" s="1">
        <v>1</v>
      </c>
      <c r="H615" s="1">
        <v>36</v>
      </c>
      <c r="I615" s="7">
        <f>TIME(0,Tabla1[[#This Row],[Tiempo de Preparación]],0)</f>
        <v>2.5000000000000001E-2</v>
      </c>
      <c r="J615" s="16">
        <f>Tabla1[[#This Row],[Precio Unitario]]*Tabla1[[#This Row],[Cantidad Ordenada]]</f>
        <v>26</v>
      </c>
      <c r="K615" s="3">
        <f>Tabla1[[#This Row],[Costo Unitario]]*Tabla1[[#This Row],[Cantidad Ordenada]]</f>
        <v>15</v>
      </c>
      <c r="L615" s="3">
        <f>(Tabla1[[#This Row],[Precio Unitario]]-Tabla1[[#This Row],[Costo Unitario]])*Tabla1[[#This Row],[Cantidad Ordenada]]</f>
        <v>11</v>
      </c>
      <c r="M615" s="20">
        <v>0.1</v>
      </c>
      <c r="N615" s="5">
        <f>Tabla1[[#This Row],[Total del Pedido]]*M615</f>
        <v>2.6</v>
      </c>
      <c r="O615" s="5">
        <f>Tabla1[[#This Row],[Total del Pedido]]-(Tabla1[[#This Row],[Costo Total]]+N615)</f>
        <v>8.3999999999999986</v>
      </c>
    </row>
    <row r="616" spans="1:15" x14ac:dyDescent="0.25">
      <c r="A616" s="1">
        <v>239</v>
      </c>
      <c r="B616" s="1">
        <v>12</v>
      </c>
      <c r="C616" s="1" t="s">
        <v>4</v>
      </c>
      <c r="D616" s="1" t="s">
        <v>25</v>
      </c>
      <c r="E616" s="2">
        <v>14</v>
      </c>
      <c r="F616" s="2">
        <v>24</v>
      </c>
      <c r="G616" s="1">
        <v>2</v>
      </c>
      <c r="H616" s="1">
        <v>37</v>
      </c>
      <c r="I616" s="7">
        <f>TIME(0,Tabla1[[#This Row],[Tiempo de Preparación]],0)</f>
        <v>2.5694444444444443E-2</v>
      </c>
      <c r="J616" s="16">
        <f>Tabla1[[#This Row],[Precio Unitario]]*Tabla1[[#This Row],[Cantidad Ordenada]]</f>
        <v>48</v>
      </c>
      <c r="K616" s="3">
        <f>Tabla1[[#This Row],[Costo Unitario]]*Tabla1[[#This Row],[Cantidad Ordenada]]</f>
        <v>28</v>
      </c>
      <c r="L616" s="3">
        <f>(Tabla1[[#This Row],[Precio Unitario]]-Tabla1[[#This Row],[Costo Unitario]])*Tabla1[[#This Row],[Cantidad Ordenada]]</f>
        <v>20</v>
      </c>
      <c r="M616" s="20">
        <v>0.1</v>
      </c>
      <c r="N616" s="5">
        <f>Tabla1[[#This Row],[Total del Pedido]]*M616</f>
        <v>4.8000000000000007</v>
      </c>
      <c r="O616" s="5">
        <f>Tabla1[[#This Row],[Total del Pedido]]-(Tabla1[[#This Row],[Costo Total]]+N616)</f>
        <v>15.200000000000003</v>
      </c>
    </row>
    <row r="617" spans="1:15" x14ac:dyDescent="0.25">
      <c r="A617" s="1">
        <v>240</v>
      </c>
      <c r="B617" s="1">
        <v>9</v>
      </c>
      <c r="C617" s="1" t="s">
        <v>6</v>
      </c>
      <c r="D617" s="1" t="s">
        <v>27</v>
      </c>
      <c r="E617" s="2">
        <v>19</v>
      </c>
      <c r="F617" s="2">
        <v>31</v>
      </c>
      <c r="G617" s="1">
        <v>3</v>
      </c>
      <c r="H617" s="1">
        <v>32</v>
      </c>
      <c r="I617" s="7">
        <f>TIME(0,Tabla1[[#This Row],[Tiempo de Preparación]],0)</f>
        <v>2.2222222222222223E-2</v>
      </c>
      <c r="J617" s="16">
        <f>Tabla1[[#This Row],[Precio Unitario]]*Tabla1[[#This Row],[Cantidad Ordenada]]</f>
        <v>93</v>
      </c>
      <c r="K617" s="3">
        <f>Tabla1[[#This Row],[Costo Unitario]]*Tabla1[[#This Row],[Cantidad Ordenada]]</f>
        <v>57</v>
      </c>
      <c r="L617" s="3">
        <f>(Tabla1[[#This Row],[Precio Unitario]]-Tabla1[[#This Row],[Costo Unitario]])*Tabla1[[#This Row],[Cantidad Ordenada]]</f>
        <v>36</v>
      </c>
      <c r="M617" s="20">
        <v>0.1</v>
      </c>
      <c r="N617" s="5">
        <f>Tabla1[[#This Row],[Total del Pedido]]*M617</f>
        <v>9.3000000000000007</v>
      </c>
      <c r="O617" s="5">
        <f>Tabla1[[#This Row],[Total del Pedido]]-(Tabla1[[#This Row],[Costo Total]]+N617)</f>
        <v>26.700000000000003</v>
      </c>
    </row>
    <row r="618" spans="1:15" x14ac:dyDescent="0.25">
      <c r="A618" s="1">
        <v>240</v>
      </c>
      <c r="B618" s="1">
        <v>9</v>
      </c>
      <c r="C618" s="1" t="s">
        <v>19</v>
      </c>
      <c r="D618" s="1" t="s">
        <v>40</v>
      </c>
      <c r="E618" s="2">
        <v>14</v>
      </c>
      <c r="F618" s="2">
        <v>23</v>
      </c>
      <c r="G618" s="1">
        <v>3</v>
      </c>
      <c r="H618" s="1">
        <v>32</v>
      </c>
      <c r="I618" s="7">
        <f>TIME(0,Tabla1[[#This Row],[Tiempo de Preparación]],0)</f>
        <v>2.2222222222222223E-2</v>
      </c>
      <c r="J618" s="16">
        <f>Tabla1[[#This Row],[Precio Unitario]]*Tabla1[[#This Row],[Cantidad Ordenada]]</f>
        <v>69</v>
      </c>
      <c r="K618" s="3">
        <f>Tabla1[[#This Row],[Costo Unitario]]*Tabla1[[#This Row],[Cantidad Ordenada]]</f>
        <v>42</v>
      </c>
      <c r="L618" s="3">
        <f>(Tabla1[[#This Row],[Precio Unitario]]-Tabla1[[#This Row],[Costo Unitario]])*Tabla1[[#This Row],[Cantidad Ordenada]]</f>
        <v>27</v>
      </c>
      <c r="M618" s="20">
        <v>0.1</v>
      </c>
      <c r="N618" s="5">
        <f>Tabla1[[#This Row],[Total del Pedido]]*M618</f>
        <v>6.9</v>
      </c>
      <c r="O618" s="5">
        <f>Tabla1[[#This Row],[Total del Pedido]]-(Tabla1[[#This Row],[Costo Total]]+N618)</f>
        <v>20.100000000000001</v>
      </c>
    </row>
    <row r="619" spans="1:15" x14ac:dyDescent="0.25">
      <c r="A619" s="1">
        <v>240</v>
      </c>
      <c r="B619" s="1">
        <v>9</v>
      </c>
      <c r="C619" s="1" t="s">
        <v>21</v>
      </c>
      <c r="D619" s="1" t="s">
        <v>42</v>
      </c>
      <c r="E619" s="2">
        <v>10</v>
      </c>
      <c r="F619" s="2">
        <v>18</v>
      </c>
      <c r="G619" s="1">
        <v>2</v>
      </c>
      <c r="H619" s="1">
        <v>46</v>
      </c>
      <c r="I619" s="7">
        <f>TIME(0,Tabla1[[#This Row],[Tiempo de Preparación]],0)</f>
        <v>3.1944444444444442E-2</v>
      </c>
      <c r="J619" s="16">
        <f>Tabla1[[#This Row],[Precio Unitario]]*Tabla1[[#This Row],[Cantidad Ordenada]]</f>
        <v>36</v>
      </c>
      <c r="K619" s="3">
        <f>Tabla1[[#This Row],[Costo Unitario]]*Tabla1[[#This Row],[Cantidad Ordenada]]</f>
        <v>20</v>
      </c>
      <c r="L619" s="3">
        <f>(Tabla1[[#This Row],[Precio Unitario]]-Tabla1[[#This Row],[Costo Unitario]])*Tabla1[[#This Row],[Cantidad Ordenada]]</f>
        <v>16</v>
      </c>
      <c r="M619" s="20">
        <v>0.1</v>
      </c>
      <c r="N619" s="5">
        <f>Tabla1[[#This Row],[Total del Pedido]]*M619</f>
        <v>3.6</v>
      </c>
      <c r="O619" s="5">
        <f>Tabla1[[#This Row],[Total del Pedido]]-(Tabla1[[#This Row],[Costo Total]]+N619)</f>
        <v>12.399999999999999</v>
      </c>
    </row>
    <row r="620" spans="1:15" x14ac:dyDescent="0.25">
      <c r="A620" s="1">
        <v>240</v>
      </c>
      <c r="B620" s="1">
        <v>9</v>
      </c>
      <c r="C620" s="1" t="s">
        <v>15</v>
      </c>
      <c r="D620" s="1" t="s">
        <v>36</v>
      </c>
      <c r="E620" s="2">
        <v>19</v>
      </c>
      <c r="F620" s="2">
        <v>32</v>
      </c>
      <c r="G620" s="1">
        <v>3</v>
      </c>
      <c r="H620" s="1">
        <v>19</v>
      </c>
      <c r="I620" s="7">
        <f>TIME(0,Tabla1[[#This Row],[Tiempo de Preparación]],0)</f>
        <v>1.3194444444444444E-2</v>
      </c>
      <c r="J620" s="16">
        <f>Tabla1[[#This Row],[Precio Unitario]]*Tabla1[[#This Row],[Cantidad Ordenada]]</f>
        <v>96</v>
      </c>
      <c r="K620" s="3">
        <f>Tabla1[[#This Row],[Costo Unitario]]*Tabla1[[#This Row],[Cantidad Ordenada]]</f>
        <v>57</v>
      </c>
      <c r="L620" s="3">
        <f>(Tabla1[[#This Row],[Precio Unitario]]-Tabla1[[#This Row],[Costo Unitario]])*Tabla1[[#This Row],[Cantidad Ordenada]]</f>
        <v>39</v>
      </c>
      <c r="M620" s="20">
        <v>0.1</v>
      </c>
      <c r="N620" s="5">
        <f>Tabla1[[#This Row],[Total del Pedido]]*M620</f>
        <v>9.6000000000000014</v>
      </c>
      <c r="O620" s="5">
        <f>Tabla1[[#This Row],[Total del Pedido]]-(Tabla1[[#This Row],[Costo Total]]+N620)</f>
        <v>29.400000000000006</v>
      </c>
    </row>
    <row r="621" spans="1:15" x14ac:dyDescent="0.25">
      <c r="A621" s="1">
        <v>241</v>
      </c>
      <c r="B621" s="1">
        <v>12</v>
      </c>
      <c r="C621" s="1" t="s">
        <v>21</v>
      </c>
      <c r="D621" s="1" t="s">
        <v>42</v>
      </c>
      <c r="E621" s="2">
        <v>10</v>
      </c>
      <c r="F621" s="2">
        <v>18</v>
      </c>
      <c r="G621" s="1">
        <v>1</v>
      </c>
      <c r="H621" s="1">
        <v>11</v>
      </c>
      <c r="I621" s="7">
        <f>TIME(0,Tabla1[[#This Row],[Tiempo de Preparación]],0)</f>
        <v>7.6388888888888886E-3</v>
      </c>
      <c r="J621" s="16">
        <f>Tabla1[[#This Row],[Precio Unitario]]*Tabla1[[#This Row],[Cantidad Ordenada]]</f>
        <v>18</v>
      </c>
      <c r="K621" s="3">
        <f>Tabla1[[#This Row],[Costo Unitario]]*Tabla1[[#This Row],[Cantidad Ordenada]]</f>
        <v>10</v>
      </c>
      <c r="L621" s="3">
        <f>(Tabla1[[#This Row],[Precio Unitario]]-Tabla1[[#This Row],[Costo Unitario]])*Tabla1[[#This Row],[Cantidad Ordenada]]</f>
        <v>8</v>
      </c>
      <c r="M621" s="20">
        <v>0.1</v>
      </c>
      <c r="N621" s="5">
        <f>Tabla1[[#This Row],[Total del Pedido]]*M621</f>
        <v>1.8</v>
      </c>
      <c r="O621" s="5">
        <f>Tabla1[[#This Row],[Total del Pedido]]-(Tabla1[[#This Row],[Costo Total]]+N621)</f>
        <v>6.1999999999999993</v>
      </c>
    </row>
    <row r="622" spans="1:15" x14ac:dyDescent="0.25">
      <c r="A622" s="1">
        <v>242</v>
      </c>
      <c r="B622" s="1">
        <v>12</v>
      </c>
      <c r="C622" s="1" t="s">
        <v>22</v>
      </c>
      <c r="D622" s="1" t="s">
        <v>43</v>
      </c>
      <c r="E622" s="2">
        <v>15</v>
      </c>
      <c r="F622" s="2">
        <v>26</v>
      </c>
      <c r="G622" s="1">
        <v>1</v>
      </c>
      <c r="H622" s="1">
        <v>54</v>
      </c>
      <c r="I622" s="7">
        <f>TIME(0,Tabla1[[#This Row],[Tiempo de Preparación]],0)</f>
        <v>3.7499999999999999E-2</v>
      </c>
      <c r="J622" s="16">
        <f>Tabla1[[#This Row],[Precio Unitario]]*Tabla1[[#This Row],[Cantidad Ordenada]]</f>
        <v>26</v>
      </c>
      <c r="K622" s="3">
        <f>Tabla1[[#This Row],[Costo Unitario]]*Tabla1[[#This Row],[Cantidad Ordenada]]</f>
        <v>15</v>
      </c>
      <c r="L622" s="3">
        <f>(Tabla1[[#This Row],[Precio Unitario]]-Tabla1[[#This Row],[Costo Unitario]])*Tabla1[[#This Row],[Cantidad Ordenada]]</f>
        <v>11</v>
      </c>
      <c r="M622" s="20">
        <v>0.1</v>
      </c>
      <c r="N622" s="5">
        <f>Tabla1[[#This Row],[Total del Pedido]]*M622</f>
        <v>2.6</v>
      </c>
      <c r="O622" s="5">
        <f>Tabla1[[#This Row],[Total del Pedido]]-(Tabla1[[#This Row],[Costo Total]]+N622)</f>
        <v>8.3999999999999986</v>
      </c>
    </row>
    <row r="623" spans="1:15" x14ac:dyDescent="0.25">
      <c r="A623" s="1">
        <v>242</v>
      </c>
      <c r="B623" s="1">
        <v>12</v>
      </c>
      <c r="C623" s="1" t="s">
        <v>23</v>
      </c>
      <c r="D623" s="1" t="s">
        <v>44</v>
      </c>
      <c r="E623" s="2">
        <v>15</v>
      </c>
      <c r="F623" s="2">
        <v>25</v>
      </c>
      <c r="G623" s="1">
        <v>3</v>
      </c>
      <c r="H623" s="1">
        <v>40</v>
      </c>
      <c r="I623" s="7">
        <f>TIME(0,Tabla1[[#This Row],[Tiempo de Preparación]],0)</f>
        <v>2.7777777777777776E-2</v>
      </c>
      <c r="J623" s="16">
        <f>Tabla1[[#This Row],[Precio Unitario]]*Tabla1[[#This Row],[Cantidad Ordenada]]</f>
        <v>75</v>
      </c>
      <c r="K623" s="3">
        <f>Tabla1[[#This Row],[Costo Unitario]]*Tabla1[[#This Row],[Cantidad Ordenada]]</f>
        <v>45</v>
      </c>
      <c r="L623" s="3">
        <f>(Tabla1[[#This Row],[Precio Unitario]]-Tabla1[[#This Row],[Costo Unitario]])*Tabla1[[#This Row],[Cantidad Ordenada]]</f>
        <v>30</v>
      </c>
      <c r="M623" s="20">
        <v>0.1</v>
      </c>
      <c r="N623" s="5">
        <f>Tabla1[[#This Row],[Total del Pedido]]*M623</f>
        <v>7.5</v>
      </c>
      <c r="O623" s="5">
        <f>Tabla1[[#This Row],[Total del Pedido]]-(Tabla1[[#This Row],[Costo Total]]+N623)</f>
        <v>22.5</v>
      </c>
    </row>
    <row r="624" spans="1:15" x14ac:dyDescent="0.25">
      <c r="A624" s="1">
        <v>242</v>
      </c>
      <c r="B624" s="1">
        <v>12</v>
      </c>
      <c r="C624" s="1" t="s">
        <v>11</v>
      </c>
      <c r="D624" s="1" t="s">
        <v>32</v>
      </c>
      <c r="E624" s="2">
        <v>20</v>
      </c>
      <c r="F624" s="2">
        <v>33</v>
      </c>
      <c r="G624" s="1">
        <v>1</v>
      </c>
      <c r="H624" s="1">
        <v>5</v>
      </c>
      <c r="I624" s="7">
        <f>TIME(0,Tabla1[[#This Row],[Tiempo de Preparación]],0)</f>
        <v>3.472222222222222E-3</v>
      </c>
      <c r="J624" s="16">
        <f>Tabla1[[#This Row],[Precio Unitario]]*Tabla1[[#This Row],[Cantidad Ordenada]]</f>
        <v>33</v>
      </c>
      <c r="K624" s="3">
        <f>Tabla1[[#This Row],[Costo Unitario]]*Tabla1[[#This Row],[Cantidad Ordenada]]</f>
        <v>20</v>
      </c>
      <c r="L624" s="3">
        <f>(Tabla1[[#This Row],[Precio Unitario]]-Tabla1[[#This Row],[Costo Unitario]])*Tabla1[[#This Row],[Cantidad Ordenada]]</f>
        <v>13</v>
      </c>
      <c r="M624" s="20">
        <v>0.1</v>
      </c>
      <c r="N624" s="5">
        <f>Tabla1[[#This Row],[Total del Pedido]]*M624</f>
        <v>3.3000000000000003</v>
      </c>
      <c r="O624" s="5">
        <f>Tabla1[[#This Row],[Total del Pedido]]-(Tabla1[[#This Row],[Costo Total]]+N624)</f>
        <v>9.6999999999999993</v>
      </c>
    </row>
    <row r="625" spans="1:15" x14ac:dyDescent="0.25">
      <c r="A625" s="1">
        <v>243</v>
      </c>
      <c r="B625" s="1">
        <v>4</v>
      </c>
      <c r="C625" s="1" t="s">
        <v>8</v>
      </c>
      <c r="D625" s="1" t="s">
        <v>29</v>
      </c>
      <c r="E625" s="2">
        <v>25</v>
      </c>
      <c r="F625" s="2">
        <v>40</v>
      </c>
      <c r="G625" s="1">
        <v>3</v>
      </c>
      <c r="H625" s="1">
        <v>22</v>
      </c>
      <c r="I625" s="7">
        <f>TIME(0,Tabla1[[#This Row],[Tiempo de Preparación]],0)</f>
        <v>1.5277777777777777E-2</v>
      </c>
      <c r="J625" s="16">
        <f>Tabla1[[#This Row],[Precio Unitario]]*Tabla1[[#This Row],[Cantidad Ordenada]]</f>
        <v>120</v>
      </c>
      <c r="K625" s="3">
        <f>Tabla1[[#This Row],[Costo Unitario]]*Tabla1[[#This Row],[Cantidad Ordenada]]</f>
        <v>75</v>
      </c>
      <c r="L625" s="3">
        <f>(Tabla1[[#This Row],[Precio Unitario]]-Tabla1[[#This Row],[Costo Unitario]])*Tabla1[[#This Row],[Cantidad Ordenada]]</f>
        <v>45</v>
      </c>
      <c r="M625" s="20">
        <v>0.1</v>
      </c>
      <c r="N625" s="5">
        <f>Tabla1[[#This Row],[Total del Pedido]]*M625</f>
        <v>12</v>
      </c>
      <c r="O625" s="5">
        <f>Tabla1[[#This Row],[Total del Pedido]]-(Tabla1[[#This Row],[Costo Total]]+N625)</f>
        <v>33</v>
      </c>
    </row>
    <row r="626" spans="1:15" x14ac:dyDescent="0.25">
      <c r="A626" s="1">
        <v>244</v>
      </c>
      <c r="B626" s="1">
        <v>17</v>
      </c>
      <c r="C626" s="1" t="s">
        <v>8</v>
      </c>
      <c r="D626" s="1" t="s">
        <v>29</v>
      </c>
      <c r="E626" s="2">
        <v>25</v>
      </c>
      <c r="F626" s="2">
        <v>40</v>
      </c>
      <c r="G626" s="1">
        <v>3</v>
      </c>
      <c r="H626" s="1">
        <v>30</v>
      </c>
      <c r="I626" s="7">
        <f>TIME(0,Tabla1[[#This Row],[Tiempo de Preparación]],0)</f>
        <v>2.0833333333333332E-2</v>
      </c>
      <c r="J626" s="16">
        <f>Tabla1[[#This Row],[Precio Unitario]]*Tabla1[[#This Row],[Cantidad Ordenada]]</f>
        <v>120</v>
      </c>
      <c r="K626" s="3">
        <f>Tabla1[[#This Row],[Costo Unitario]]*Tabla1[[#This Row],[Cantidad Ordenada]]</f>
        <v>75</v>
      </c>
      <c r="L626" s="3">
        <f>(Tabla1[[#This Row],[Precio Unitario]]-Tabla1[[#This Row],[Costo Unitario]])*Tabla1[[#This Row],[Cantidad Ordenada]]</f>
        <v>45</v>
      </c>
      <c r="M626" s="20">
        <v>0.1</v>
      </c>
      <c r="N626" s="5">
        <f>Tabla1[[#This Row],[Total del Pedido]]*M626</f>
        <v>12</v>
      </c>
      <c r="O626" s="5">
        <f>Tabla1[[#This Row],[Total del Pedido]]-(Tabla1[[#This Row],[Costo Total]]+N626)</f>
        <v>33</v>
      </c>
    </row>
    <row r="627" spans="1:15" x14ac:dyDescent="0.25">
      <c r="A627" s="1">
        <v>244</v>
      </c>
      <c r="B627" s="1">
        <v>17</v>
      </c>
      <c r="C627" s="1" t="s">
        <v>13</v>
      </c>
      <c r="D627" s="1" t="s">
        <v>34</v>
      </c>
      <c r="E627" s="2">
        <v>11</v>
      </c>
      <c r="F627" s="2">
        <v>19</v>
      </c>
      <c r="G627" s="1">
        <v>2</v>
      </c>
      <c r="H627" s="1">
        <v>59</v>
      </c>
      <c r="I627" s="7">
        <f>TIME(0,Tabla1[[#This Row],[Tiempo de Preparación]],0)</f>
        <v>4.0972222222222222E-2</v>
      </c>
      <c r="J627" s="16">
        <f>Tabla1[[#This Row],[Precio Unitario]]*Tabla1[[#This Row],[Cantidad Ordenada]]</f>
        <v>38</v>
      </c>
      <c r="K627" s="3">
        <f>Tabla1[[#This Row],[Costo Unitario]]*Tabla1[[#This Row],[Cantidad Ordenada]]</f>
        <v>22</v>
      </c>
      <c r="L627" s="3">
        <f>(Tabla1[[#This Row],[Precio Unitario]]-Tabla1[[#This Row],[Costo Unitario]])*Tabla1[[#This Row],[Cantidad Ordenada]]</f>
        <v>16</v>
      </c>
      <c r="M627" s="20">
        <v>0.1</v>
      </c>
      <c r="N627" s="5">
        <f>Tabla1[[#This Row],[Total del Pedido]]*M627</f>
        <v>3.8000000000000003</v>
      </c>
      <c r="O627" s="5">
        <f>Tabla1[[#This Row],[Total del Pedido]]-(Tabla1[[#This Row],[Costo Total]]+N627)</f>
        <v>12.2</v>
      </c>
    </row>
    <row r="628" spans="1:15" x14ac:dyDescent="0.25">
      <c r="A628" s="1">
        <v>245</v>
      </c>
      <c r="B628" s="1">
        <v>11</v>
      </c>
      <c r="C628" s="1" t="s">
        <v>21</v>
      </c>
      <c r="D628" s="1" t="s">
        <v>42</v>
      </c>
      <c r="E628" s="2">
        <v>10</v>
      </c>
      <c r="F628" s="2">
        <v>18</v>
      </c>
      <c r="G628" s="1">
        <v>3</v>
      </c>
      <c r="H628" s="1">
        <v>45</v>
      </c>
      <c r="I628" s="7">
        <f>TIME(0,Tabla1[[#This Row],[Tiempo de Preparación]],0)</f>
        <v>3.125E-2</v>
      </c>
      <c r="J628" s="16">
        <f>Tabla1[[#This Row],[Precio Unitario]]*Tabla1[[#This Row],[Cantidad Ordenada]]</f>
        <v>54</v>
      </c>
      <c r="K628" s="3">
        <f>Tabla1[[#This Row],[Costo Unitario]]*Tabla1[[#This Row],[Cantidad Ordenada]]</f>
        <v>30</v>
      </c>
      <c r="L628" s="3">
        <f>(Tabla1[[#This Row],[Precio Unitario]]-Tabla1[[#This Row],[Costo Unitario]])*Tabla1[[#This Row],[Cantidad Ordenada]]</f>
        <v>24</v>
      </c>
      <c r="M628" s="20">
        <v>0.1</v>
      </c>
      <c r="N628" s="5">
        <f>Tabla1[[#This Row],[Total del Pedido]]*M628</f>
        <v>5.4</v>
      </c>
      <c r="O628" s="5">
        <f>Tabla1[[#This Row],[Total del Pedido]]-(Tabla1[[#This Row],[Costo Total]]+N628)</f>
        <v>18.600000000000001</v>
      </c>
    </row>
    <row r="629" spans="1:15" x14ac:dyDescent="0.25">
      <c r="A629" s="1">
        <v>245</v>
      </c>
      <c r="B629" s="1">
        <v>11</v>
      </c>
      <c r="C629" s="1" t="s">
        <v>6</v>
      </c>
      <c r="D629" s="1" t="s">
        <v>27</v>
      </c>
      <c r="E629" s="2">
        <v>19</v>
      </c>
      <c r="F629" s="2">
        <v>31</v>
      </c>
      <c r="G629" s="1">
        <v>1</v>
      </c>
      <c r="H629" s="1">
        <v>23</v>
      </c>
      <c r="I629" s="7">
        <f>TIME(0,Tabla1[[#This Row],[Tiempo de Preparación]],0)</f>
        <v>1.5972222222222221E-2</v>
      </c>
      <c r="J629" s="16">
        <f>Tabla1[[#This Row],[Precio Unitario]]*Tabla1[[#This Row],[Cantidad Ordenada]]</f>
        <v>31</v>
      </c>
      <c r="K629" s="3">
        <f>Tabla1[[#This Row],[Costo Unitario]]*Tabla1[[#This Row],[Cantidad Ordenada]]</f>
        <v>19</v>
      </c>
      <c r="L629" s="3">
        <f>(Tabla1[[#This Row],[Precio Unitario]]-Tabla1[[#This Row],[Costo Unitario]])*Tabla1[[#This Row],[Cantidad Ordenada]]</f>
        <v>12</v>
      </c>
      <c r="M629" s="20">
        <v>0.1</v>
      </c>
      <c r="N629" s="5">
        <f>Tabla1[[#This Row],[Total del Pedido]]*M629</f>
        <v>3.1</v>
      </c>
      <c r="O629" s="5">
        <f>Tabla1[[#This Row],[Total del Pedido]]-(Tabla1[[#This Row],[Costo Total]]+N629)</f>
        <v>8.8999999999999986</v>
      </c>
    </row>
    <row r="630" spans="1:15" x14ac:dyDescent="0.25">
      <c r="A630" s="1">
        <v>245</v>
      </c>
      <c r="B630" s="1">
        <v>11</v>
      </c>
      <c r="C630" s="1" t="s">
        <v>8</v>
      </c>
      <c r="D630" s="1" t="s">
        <v>29</v>
      </c>
      <c r="E630" s="2">
        <v>25</v>
      </c>
      <c r="F630" s="2">
        <v>40</v>
      </c>
      <c r="G630" s="1">
        <v>2</v>
      </c>
      <c r="H630" s="1">
        <v>23</v>
      </c>
      <c r="I630" s="7">
        <f>TIME(0,Tabla1[[#This Row],[Tiempo de Preparación]],0)</f>
        <v>1.5972222222222221E-2</v>
      </c>
      <c r="J630" s="16">
        <f>Tabla1[[#This Row],[Precio Unitario]]*Tabla1[[#This Row],[Cantidad Ordenada]]</f>
        <v>80</v>
      </c>
      <c r="K630" s="3">
        <f>Tabla1[[#This Row],[Costo Unitario]]*Tabla1[[#This Row],[Cantidad Ordenada]]</f>
        <v>50</v>
      </c>
      <c r="L630" s="3">
        <f>(Tabla1[[#This Row],[Precio Unitario]]-Tabla1[[#This Row],[Costo Unitario]])*Tabla1[[#This Row],[Cantidad Ordenada]]</f>
        <v>30</v>
      </c>
      <c r="M630" s="20">
        <v>0.1</v>
      </c>
      <c r="N630" s="5">
        <f>Tabla1[[#This Row],[Total del Pedido]]*M630</f>
        <v>8</v>
      </c>
      <c r="O630" s="5">
        <f>Tabla1[[#This Row],[Total del Pedido]]-(Tabla1[[#This Row],[Costo Total]]+N630)</f>
        <v>22</v>
      </c>
    </row>
    <row r="631" spans="1:15" x14ac:dyDescent="0.25">
      <c r="A631" s="1">
        <v>245</v>
      </c>
      <c r="B631" s="1">
        <v>11</v>
      </c>
      <c r="C631" s="1" t="s">
        <v>9</v>
      </c>
      <c r="D631" s="1" t="s">
        <v>30</v>
      </c>
      <c r="E631" s="2">
        <v>22</v>
      </c>
      <c r="F631" s="2">
        <v>36</v>
      </c>
      <c r="G631" s="1">
        <v>3</v>
      </c>
      <c r="H631" s="1">
        <v>25</v>
      </c>
      <c r="I631" s="7">
        <f>TIME(0,Tabla1[[#This Row],[Tiempo de Preparación]],0)</f>
        <v>1.7361111111111112E-2</v>
      </c>
      <c r="J631" s="16">
        <f>Tabla1[[#This Row],[Precio Unitario]]*Tabla1[[#This Row],[Cantidad Ordenada]]</f>
        <v>108</v>
      </c>
      <c r="K631" s="3">
        <f>Tabla1[[#This Row],[Costo Unitario]]*Tabla1[[#This Row],[Cantidad Ordenada]]</f>
        <v>66</v>
      </c>
      <c r="L631" s="3">
        <f>(Tabla1[[#This Row],[Precio Unitario]]-Tabla1[[#This Row],[Costo Unitario]])*Tabla1[[#This Row],[Cantidad Ordenada]]</f>
        <v>42</v>
      </c>
      <c r="M631" s="20">
        <v>0.1</v>
      </c>
      <c r="N631" s="5">
        <f>Tabla1[[#This Row],[Total del Pedido]]*M631</f>
        <v>10.8</v>
      </c>
      <c r="O631" s="5">
        <f>Tabla1[[#This Row],[Total del Pedido]]-(Tabla1[[#This Row],[Costo Total]]+N631)</f>
        <v>31.200000000000003</v>
      </c>
    </row>
    <row r="632" spans="1:15" x14ac:dyDescent="0.25">
      <c r="A632" s="1">
        <v>246</v>
      </c>
      <c r="B632" s="1">
        <v>2</v>
      </c>
      <c r="C632" s="1" t="s">
        <v>7</v>
      </c>
      <c r="D632" s="1" t="s">
        <v>28</v>
      </c>
      <c r="E632" s="2">
        <v>16</v>
      </c>
      <c r="F632" s="2">
        <v>27</v>
      </c>
      <c r="G632" s="1">
        <v>3</v>
      </c>
      <c r="H632" s="1">
        <v>36</v>
      </c>
      <c r="I632" s="7">
        <f>TIME(0,Tabla1[[#This Row],[Tiempo de Preparación]],0)</f>
        <v>2.5000000000000001E-2</v>
      </c>
      <c r="J632" s="16">
        <f>Tabla1[[#This Row],[Precio Unitario]]*Tabla1[[#This Row],[Cantidad Ordenada]]</f>
        <v>81</v>
      </c>
      <c r="K632" s="3">
        <f>Tabla1[[#This Row],[Costo Unitario]]*Tabla1[[#This Row],[Cantidad Ordenada]]</f>
        <v>48</v>
      </c>
      <c r="L632" s="3">
        <f>(Tabla1[[#This Row],[Precio Unitario]]-Tabla1[[#This Row],[Costo Unitario]])*Tabla1[[#This Row],[Cantidad Ordenada]]</f>
        <v>33</v>
      </c>
      <c r="M632" s="20">
        <v>0.1</v>
      </c>
      <c r="N632" s="5">
        <f>Tabla1[[#This Row],[Total del Pedido]]*M632</f>
        <v>8.1</v>
      </c>
      <c r="O632" s="5">
        <f>Tabla1[[#This Row],[Total del Pedido]]-(Tabla1[[#This Row],[Costo Total]]+N632)</f>
        <v>24.9</v>
      </c>
    </row>
    <row r="633" spans="1:15" x14ac:dyDescent="0.25">
      <c r="A633" s="1">
        <v>246</v>
      </c>
      <c r="B633" s="1">
        <v>2</v>
      </c>
      <c r="C633" s="1" t="s">
        <v>4</v>
      </c>
      <c r="D633" s="1" t="s">
        <v>25</v>
      </c>
      <c r="E633" s="2">
        <v>14</v>
      </c>
      <c r="F633" s="2">
        <v>24</v>
      </c>
      <c r="G633" s="1">
        <v>2</v>
      </c>
      <c r="H633" s="1">
        <v>10</v>
      </c>
      <c r="I633" s="7">
        <f>TIME(0,Tabla1[[#This Row],[Tiempo de Preparación]],0)</f>
        <v>6.9444444444444441E-3</v>
      </c>
      <c r="J633" s="16">
        <f>Tabla1[[#This Row],[Precio Unitario]]*Tabla1[[#This Row],[Cantidad Ordenada]]</f>
        <v>48</v>
      </c>
      <c r="K633" s="3">
        <f>Tabla1[[#This Row],[Costo Unitario]]*Tabla1[[#This Row],[Cantidad Ordenada]]</f>
        <v>28</v>
      </c>
      <c r="L633" s="3">
        <f>(Tabla1[[#This Row],[Precio Unitario]]-Tabla1[[#This Row],[Costo Unitario]])*Tabla1[[#This Row],[Cantidad Ordenada]]</f>
        <v>20</v>
      </c>
      <c r="M633" s="20">
        <v>0.1</v>
      </c>
      <c r="N633" s="5">
        <f>Tabla1[[#This Row],[Total del Pedido]]*M633</f>
        <v>4.8000000000000007</v>
      </c>
      <c r="O633" s="5">
        <f>Tabla1[[#This Row],[Total del Pedido]]-(Tabla1[[#This Row],[Costo Total]]+N633)</f>
        <v>15.200000000000003</v>
      </c>
    </row>
    <row r="634" spans="1:15" x14ac:dyDescent="0.25">
      <c r="A634" s="1">
        <v>246</v>
      </c>
      <c r="B634" s="1">
        <v>2</v>
      </c>
      <c r="C634" s="1" t="s">
        <v>14</v>
      </c>
      <c r="D634" s="1" t="s">
        <v>35</v>
      </c>
      <c r="E634" s="2">
        <v>21</v>
      </c>
      <c r="F634" s="2">
        <v>35</v>
      </c>
      <c r="G634" s="1">
        <v>3</v>
      </c>
      <c r="H634" s="1">
        <v>48</v>
      </c>
      <c r="I634" s="7">
        <f>TIME(0,Tabla1[[#This Row],[Tiempo de Preparación]],0)</f>
        <v>3.3333333333333333E-2</v>
      </c>
      <c r="J634" s="16">
        <f>Tabla1[[#This Row],[Precio Unitario]]*Tabla1[[#This Row],[Cantidad Ordenada]]</f>
        <v>105</v>
      </c>
      <c r="K634" s="3">
        <f>Tabla1[[#This Row],[Costo Unitario]]*Tabla1[[#This Row],[Cantidad Ordenada]]</f>
        <v>63</v>
      </c>
      <c r="L634" s="3">
        <f>(Tabla1[[#This Row],[Precio Unitario]]-Tabla1[[#This Row],[Costo Unitario]])*Tabla1[[#This Row],[Cantidad Ordenada]]</f>
        <v>42</v>
      </c>
      <c r="M634" s="20">
        <v>0.1</v>
      </c>
      <c r="N634" s="5">
        <f>Tabla1[[#This Row],[Total del Pedido]]*M634</f>
        <v>10.5</v>
      </c>
      <c r="O634" s="5">
        <f>Tabla1[[#This Row],[Total del Pedido]]-(Tabla1[[#This Row],[Costo Total]]+N634)</f>
        <v>31.5</v>
      </c>
    </row>
    <row r="635" spans="1:15" x14ac:dyDescent="0.25">
      <c r="A635" s="1">
        <v>246</v>
      </c>
      <c r="B635" s="1">
        <v>2</v>
      </c>
      <c r="C635" s="1" t="s">
        <v>6</v>
      </c>
      <c r="D635" s="1" t="s">
        <v>27</v>
      </c>
      <c r="E635" s="2">
        <v>19</v>
      </c>
      <c r="F635" s="2">
        <v>31</v>
      </c>
      <c r="G635" s="1">
        <v>3</v>
      </c>
      <c r="H635" s="1">
        <v>52</v>
      </c>
      <c r="I635" s="7">
        <f>TIME(0,Tabla1[[#This Row],[Tiempo de Preparación]],0)</f>
        <v>3.6111111111111108E-2</v>
      </c>
      <c r="J635" s="16">
        <f>Tabla1[[#This Row],[Precio Unitario]]*Tabla1[[#This Row],[Cantidad Ordenada]]</f>
        <v>93</v>
      </c>
      <c r="K635" s="3">
        <f>Tabla1[[#This Row],[Costo Unitario]]*Tabla1[[#This Row],[Cantidad Ordenada]]</f>
        <v>57</v>
      </c>
      <c r="L635" s="3">
        <f>(Tabla1[[#This Row],[Precio Unitario]]-Tabla1[[#This Row],[Costo Unitario]])*Tabla1[[#This Row],[Cantidad Ordenada]]</f>
        <v>36</v>
      </c>
      <c r="M635" s="20">
        <v>0.1</v>
      </c>
      <c r="N635" s="5">
        <f>Tabla1[[#This Row],[Total del Pedido]]*M635</f>
        <v>9.3000000000000007</v>
      </c>
      <c r="O635" s="5">
        <f>Tabla1[[#This Row],[Total del Pedido]]-(Tabla1[[#This Row],[Costo Total]]+N635)</f>
        <v>26.700000000000003</v>
      </c>
    </row>
    <row r="636" spans="1:15" x14ac:dyDescent="0.25">
      <c r="A636" s="1">
        <v>247</v>
      </c>
      <c r="B636" s="1">
        <v>11</v>
      </c>
      <c r="C636" s="1" t="s">
        <v>11</v>
      </c>
      <c r="D636" s="1" t="s">
        <v>32</v>
      </c>
      <c r="E636" s="2">
        <v>20</v>
      </c>
      <c r="F636" s="2">
        <v>33</v>
      </c>
      <c r="G636" s="1">
        <v>2</v>
      </c>
      <c r="H636" s="1">
        <v>59</v>
      </c>
      <c r="I636" s="7">
        <f>TIME(0,Tabla1[[#This Row],[Tiempo de Preparación]],0)</f>
        <v>4.0972222222222222E-2</v>
      </c>
      <c r="J636" s="16">
        <f>Tabla1[[#This Row],[Precio Unitario]]*Tabla1[[#This Row],[Cantidad Ordenada]]</f>
        <v>66</v>
      </c>
      <c r="K636" s="3">
        <f>Tabla1[[#This Row],[Costo Unitario]]*Tabla1[[#This Row],[Cantidad Ordenada]]</f>
        <v>40</v>
      </c>
      <c r="L636" s="3">
        <f>(Tabla1[[#This Row],[Precio Unitario]]-Tabla1[[#This Row],[Costo Unitario]])*Tabla1[[#This Row],[Cantidad Ordenada]]</f>
        <v>26</v>
      </c>
      <c r="M636" s="20">
        <v>0.1</v>
      </c>
      <c r="N636" s="5">
        <f>Tabla1[[#This Row],[Total del Pedido]]*M636</f>
        <v>6.6000000000000005</v>
      </c>
      <c r="O636" s="5">
        <f>Tabla1[[#This Row],[Total del Pedido]]-(Tabla1[[#This Row],[Costo Total]]+N636)</f>
        <v>19.399999999999999</v>
      </c>
    </row>
    <row r="637" spans="1:15" x14ac:dyDescent="0.25">
      <c r="A637" s="1">
        <v>248</v>
      </c>
      <c r="B637" s="1">
        <v>12</v>
      </c>
      <c r="C637" s="1" t="s">
        <v>17</v>
      </c>
      <c r="D637" s="1" t="s">
        <v>38</v>
      </c>
      <c r="E637" s="2">
        <v>20</v>
      </c>
      <c r="F637" s="2">
        <v>34</v>
      </c>
      <c r="G637" s="1">
        <v>1</v>
      </c>
      <c r="H637" s="1">
        <v>32</v>
      </c>
      <c r="I637" s="7">
        <f>TIME(0,Tabla1[[#This Row],[Tiempo de Preparación]],0)</f>
        <v>2.2222222222222223E-2</v>
      </c>
      <c r="J637" s="16">
        <f>Tabla1[[#This Row],[Precio Unitario]]*Tabla1[[#This Row],[Cantidad Ordenada]]</f>
        <v>34</v>
      </c>
      <c r="K637" s="3">
        <f>Tabla1[[#This Row],[Costo Unitario]]*Tabla1[[#This Row],[Cantidad Ordenada]]</f>
        <v>20</v>
      </c>
      <c r="L637" s="3">
        <f>(Tabla1[[#This Row],[Precio Unitario]]-Tabla1[[#This Row],[Costo Unitario]])*Tabla1[[#This Row],[Cantidad Ordenada]]</f>
        <v>14</v>
      </c>
      <c r="M637" s="20">
        <v>0.1</v>
      </c>
      <c r="N637" s="5">
        <f>Tabla1[[#This Row],[Total del Pedido]]*M637</f>
        <v>3.4000000000000004</v>
      </c>
      <c r="O637" s="5">
        <f>Tabla1[[#This Row],[Total del Pedido]]-(Tabla1[[#This Row],[Costo Total]]+N637)</f>
        <v>10.600000000000001</v>
      </c>
    </row>
    <row r="638" spans="1:15" x14ac:dyDescent="0.25">
      <c r="A638" s="1">
        <v>248</v>
      </c>
      <c r="B638" s="1">
        <v>12</v>
      </c>
      <c r="C638" s="1" t="s">
        <v>10</v>
      </c>
      <c r="D638" s="1" t="s">
        <v>31</v>
      </c>
      <c r="E638" s="2">
        <v>17</v>
      </c>
      <c r="F638" s="2">
        <v>29</v>
      </c>
      <c r="G638" s="1">
        <v>3</v>
      </c>
      <c r="H638" s="1">
        <v>51</v>
      </c>
      <c r="I638" s="7">
        <f>TIME(0,Tabla1[[#This Row],[Tiempo de Preparación]],0)</f>
        <v>3.5416666666666666E-2</v>
      </c>
      <c r="J638" s="16">
        <f>Tabla1[[#This Row],[Precio Unitario]]*Tabla1[[#This Row],[Cantidad Ordenada]]</f>
        <v>87</v>
      </c>
      <c r="K638" s="3">
        <f>Tabla1[[#This Row],[Costo Unitario]]*Tabla1[[#This Row],[Cantidad Ordenada]]</f>
        <v>51</v>
      </c>
      <c r="L638" s="3">
        <f>(Tabla1[[#This Row],[Precio Unitario]]-Tabla1[[#This Row],[Costo Unitario]])*Tabla1[[#This Row],[Cantidad Ordenada]]</f>
        <v>36</v>
      </c>
      <c r="M638" s="20">
        <v>0.1</v>
      </c>
      <c r="N638" s="5">
        <f>Tabla1[[#This Row],[Total del Pedido]]*M638</f>
        <v>8.7000000000000011</v>
      </c>
      <c r="O638" s="5">
        <f>Tabla1[[#This Row],[Total del Pedido]]-(Tabla1[[#This Row],[Costo Total]]+N638)</f>
        <v>27.299999999999997</v>
      </c>
    </row>
    <row r="639" spans="1:15" x14ac:dyDescent="0.25">
      <c r="A639" s="1">
        <v>248</v>
      </c>
      <c r="B639" s="1">
        <v>12</v>
      </c>
      <c r="C639" s="1" t="s">
        <v>7</v>
      </c>
      <c r="D639" s="1" t="s">
        <v>28</v>
      </c>
      <c r="E639" s="2">
        <v>16</v>
      </c>
      <c r="F639" s="2">
        <v>27</v>
      </c>
      <c r="G639" s="1">
        <v>2</v>
      </c>
      <c r="H639" s="1">
        <v>6</v>
      </c>
      <c r="I639" s="7">
        <f>TIME(0,Tabla1[[#This Row],[Tiempo de Preparación]],0)</f>
        <v>4.1666666666666666E-3</v>
      </c>
      <c r="J639" s="16">
        <f>Tabla1[[#This Row],[Precio Unitario]]*Tabla1[[#This Row],[Cantidad Ordenada]]</f>
        <v>54</v>
      </c>
      <c r="K639" s="3">
        <f>Tabla1[[#This Row],[Costo Unitario]]*Tabla1[[#This Row],[Cantidad Ordenada]]</f>
        <v>32</v>
      </c>
      <c r="L639" s="3">
        <f>(Tabla1[[#This Row],[Precio Unitario]]-Tabla1[[#This Row],[Costo Unitario]])*Tabla1[[#This Row],[Cantidad Ordenada]]</f>
        <v>22</v>
      </c>
      <c r="M639" s="20">
        <v>0.1</v>
      </c>
      <c r="N639" s="5">
        <f>Tabla1[[#This Row],[Total del Pedido]]*M639</f>
        <v>5.4</v>
      </c>
      <c r="O639" s="5">
        <f>Tabla1[[#This Row],[Total del Pedido]]-(Tabla1[[#This Row],[Costo Total]]+N639)</f>
        <v>16.600000000000001</v>
      </c>
    </row>
    <row r="640" spans="1:15" x14ac:dyDescent="0.25">
      <c r="A640" s="1">
        <v>248</v>
      </c>
      <c r="B640" s="1">
        <v>12</v>
      </c>
      <c r="C640" s="1" t="s">
        <v>23</v>
      </c>
      <c r="D640" s="1" t="s">
        <v>44</v>
      </c>
      <c r="E640" s="2">
        <v>15</v>
      </c>
      <c r="F640" s="2">
        <v>25</v>
      </c>
      <c r="G640" s="1">
        <v>2</v>
      </c>
      <c r="H640" s="1">
        <v>31</v>
      </c>
      <c r="I640" s="7">
        <f>TIME(0,Tabla1[[#This Row],[Tiempo de Preparación]],0)</f>
        <v>2.1527777777777778E-2</v>
      </c>
      <c r="J640" s="16">
        <f>Tabla1[[#This Row],[Precio Unitario]]*Tabla1[[#This Row],[Cantidad Ordenada]]</f>
        <v>50</v>
      </c>
      <c r="K640" s="3">
        <f>Tabla1[[#This Row],[Costo Unitario]]*Tabla1[[#This Row],[Cantidad Ordenada]]</f>
        <v>30</v>
      </c>
      <c r="L640" s="3">
        <f>(Tabla1[[#This Row],[Precio Unitario]]-Tabla1[[#This Row],[Costo Unitario]])*Tabla1[[#This Row],[Cantidad Ordenada]]</f>
        <v>20</v>
      </c>
      <c r="M640" s="20">
        <v>0.1</v>
      </c>
      <c r="N640" s="5">
        <f>Tabla1[[#This Row],[Total del Pedido]]*M640</f>
        <v>5</v>
      </c>
      <c r="O640" s="5">
        <f>Tabla1[[#This Row],[Total del Pedido]]-(Tabla1[[#This Row],[Costo Total]]+N640)</f>
        <v>15</v>
      </c>
    </row>
    <row r="641" spans="1:15" x14ac:dyDescent="0.25">
      <c r="A641" s="1">
        <v>249</v>
      </c>
      <c r="B641" s="1">
        <v>8</v>
      </c>
      <c r="C641" s="1" t="s">
        <v>16</v>
      </c>
      <c r="D641" s="1" t="s">
        <v>37</v>
      </c>
      <c r="E641" s="2">
        <v>13</v>
      </c>
      <c r="F641" s="2">
        <v>22</v>
      </c>
      <c r="G641" s="1">
        <v>2</v>
      </c>
      <c r="H641" s="1">
        <v>51</v>
      </c>
      <c r="I641" s="7">
        <f>TIME(0,Tabla1[[#This Row],[Tiempo de Preparación]],0)</f>
        <v>3.5416666666666666E-2</v>
      </c>
      <c r="J641" s="16">
        <f>Tabla1[[#This Row],[Precio Unitario]]*Tabla1[[#This Row],[Cantidad Ordenada]]</f>
        <v>44</v>
      </c>
      <c r="K641" s="3">
        <f>Tabla1[[#This Row],[Costo Unitario]]*Tabla1[[#This Row],[Cantidad Ordenada]]</f>
        <v>26</v>
      </c>
      <c r="L641" s="3">
        <f>(Tabla1[[#This Row],[Precio Unitario]]-Tabla1[[#This Row],[Costo Unitario]])*Tabla1[[#This Row],[Cantidad Ordenada]]</f>
        <v>18</v>
      </c>
      <c r="M641" s="20">
        <v>0.1</v>
      </c>
      <c r="N641" s="5">
        <f>Tabla1[[#This Row],[Total del Pedido]]*M641</f>
        <v>4.4000000000000004</v>
      </c>
      <c r="O641" s="5">
        <f>Tabla1[[#This Row],[Total del Pedido]]-(Tabla1[[#This Row],[Costo Total]]+N641)</f>
        <v>13.600000000000001</v>
      </c>
    </row>
    <row r="642" spans="1:15" x14ac:dyDescent="0.25">
      <c r="A642" s="1">
        <v>249</v>
      </c>
      <c r="B642" s="1">
        <v>8</v>
      </c>
      <c r="C642" s="1" t="s">
        <v>21</v>
      </c>
      <c r="D642" s="1" t="s">
        <v>42</v>
      </c>
      <c r="E642" s="2">
        <v>10</v>
      </c>
      <c r="F642" s="2">
        <v>18</v>
      </c>
      <c r="G642" s="1">
        <v>2</v>
      </c>
      <c r="H642" s="1">
        <v>58</v>
      </c>
      <c r="I642" s="7">
        <f>TIME(0,Tabla1[[#This Row],[Tiempo de Preparación]],0)</f>
        <v>4.027777777777778E-2</v>
      </c>
      <c r="J642" s="16">
        <f>Tabla1[[#This Row],[Precio Unitario]]*Tabla1[[#This Row],[Cantidad Ordenada]]</f>
        <v>36</v>
      </c>
      <c r="K642" s="3">
        <f>Tabla1[[#This Row],[Costo Unitario]]*Tabla1[[#This Row],[Cantidad Ordenada]]</f>
        <v>20</v>
      </c>
      <c r="L642" s="3">
        <f>(Tabla1[[#This Row],[Precio Unitario]]-Tabla1[[#This Row],[Costo Unitario]])*Tabla1[[#This Row],[Cantidad Ordenada]]</f>
        <v>16</v>
      </c>
      <c r="M642" s="20">
        <v>0.1</v>
      </c>
      <c r="N642" s="5">
        <f>Tabla1[[#This Row],[Total del Pedido]]*M642</f>
        <v>3.6</v>
      </c>
      <c r="O642" s="5">
        <f>Tabla1[[#This Row],[Total del Pedido]]-(Tabla1[[#This Row],[Costo Total]]+N642)</f>
        <v>12.399999999999999</v>
      </c>
    </row>
    <row r="643" spans="1:15" x14ac:dyDescent="0.25">
      <c r="A643" s="1">
        <v>250</v>
      </c>
      <c r="B643" s="1">
        <v>8</v>
      </c>
      <c r="C643" s="1" t="s">
        <v>18</v>
      </c>
      <c r="D643" s="1" t="s">
        <v>39</v>
      </c>
      <c r="E643" s="2">
        <v>12</v>
      </c>
      <c r="F643" s="2">
        <v>20</v>
      </c>
      <c r="G643" s="1">
        <v>1</v>
      </c>
      <c r="H643" s="1">
        <v>29</v>
      </c>
      <c r="I643" s="7">
        <f>TIME(0,Tabla1[[#This Row],[Tiempo de Preparación]],0)</f>
        <v>2.013888888888889E-2</v>
      </c>
      <c r="J643" s="16">
        <f>Tabla1[[#This Row],[Precio Unitario]]*Tabla1[[#This Row],[Cantidad Ordenada]]</f>
        <v>20</v>
      </c>
      <c r="K643" s="3">
        <f>Tabla1[[#This Row],[Costo Unitario]]*Tabla1[[#This Row],[Cantidad Ordenada]]</f>
        <v>12</v>
      </c>
      <c r="L643" s="3">
        <f>(Tabla1[[#This Row],[Precio Unitario]]-Tabla1[[#This Row],[Costo Unitario]])*Tabla1[[#This Row],[Cantidad Ordenada]]</f>
        <v>8</v>
      </c>
      <c r="M643" s="20">
        <v>0.1</v>
      </c>
      <c r="N643" s="5">
        <f>Tabla1[[#This Row],[Total del Pedido]]*M643</f>
        <v>2</v>
      </c>
      <c r="O643" s="5">
        <f>Tabla1[[#This Row],[Total del Pedido]]-(Tabla1[[#This Row],[Costo Total]]+N643)</f>
        <v>6</v>
      </c>
    </row>
    <row r="644" spans="1:15" x14ac:dyDescent="0.25">
      <c r="A644" s="1">
        <v>251</v>
      </c>
      <c r="B644" s="1">
        <v>12</v>
      </c>
      <c r="C644" s="1" t="s">
        <v>22</v>
      </c>
      <c r="D644" s="1" t="s">
        <v>43</v>
      </c>
      <c r="E644" s="2">
        <v>15</v>
      </c>
      <c r="F644" s="2">
        <v>26</v>
      </c>
      <c r="G644" s="1">
        <v>1</v>
      </c>
      <c r="H644" s="1">
        <v>25</v>
      </c>
      <c r="I644" s="7">
        <f>TIME(0,Tabla1[[#This Row],[Tiempo de Preparación]],0)</f>
        <v>1.7361111111111112E-2</v>
      </c>
      <c r="J644" s="16">
        <f>Tabla1[[#This Row],[Precio Unitario]]*Tabla1[[#This Row],[Cantidad Ordenada]]</f>
        <v>26</v>
      </c>
      <c r="K644" s="3">
        <f>Tabla1[[#This Row],[Costo Unitario]]*Tabla1[[#This Row],[Cantidad Ordenada]]</f>
        <v>15</v>
      </c>
      <c r="L644" s="3">
        <f>(Tabla1[[#This Row],[Precio Unitario]]-Tabla1[[#This Row],[Costo Unitario]])*Tabla1[[#This Row],[Cantidad Ordenada]]</f>
        <v>11</v>
      </c>
      <c r="M644" s="20">
        <v>0.1</v>
      </c>
      <c r="N644" s="5">
        <f>Tabla1[[#This Row],[Total del Pedido]]*M644</f>
        <v>2.6</v>
      </c>
      <c r="O644" s="5">
        <f>Tabla1[[#This Row],[Total del Pedido]]-(Tabla1[[#This Row],[Costo Total]]+N644)</f>
        <v>8.3999999999999986</v>
      </c>
    </row>
    <row r="645" spans="1:15" x14ac:dyDescent="0.25">
      <c r="A645" s="1">
        <v>251</v>
      </c>
      <c r="B645" s="1">
        <v>12</v>
      </c>
      <c r="C645" s="1" t="s">
        <v>16</v>
      </c>
      <c r="D645" s="1" t="s">
        <v>37</v>
      </c>
      <c r="E645" s="2">
        <v>13</v>
      </c>
      <c r="F645" s="2">
        <v>22</v>
      </c>
      <c r="G645" s="1">
        <v>1</v>
      </c>
      <c r="H645" s="1">
        <v>34</v>
      </c>
      <c r="I645" s="7">
        <f>TIME(0,Tabla1[[#This Row],[Tiempo de Preparación]],0)</f>
        <v>2.361111111111111E-2</v>
      </c>
      <c r="J645" s="16">
        <f>Tabla1[[#This Row],[Precio Unitario]]*Tabla1[[#This Row],[Cantidad Ordenada]]</f>
        <v>22</v>
      </c>
      <c r="K645" s="3">
        <f>Tabla1[[#This Row],[Costo Unitario]]*Tabla1[[#This Row],[Cantidad Ordenada]]</f>
        <v>13</v>
      </c>
      <c r="L645" s="3">
        <f>(Tabla1[[#This Row],[Precio Unitario]]-Tabla1[[#This Row],[Costo Unitario]])*Tabla1[[#This Row],[Cantidad Ordenada]]</f>
        <v>9</v>
      </c>
      <c r="M645" s="20">
        <v>0.1</v>
      </c>
      <c r="N645" s="5">
        <f>Tabla1[[#This Row],[Total del Pedido]]*M645</f>
        <v>2.2000000000000002</v>
      </c>
      <c r="O645" s="5">
        <f>Tabla1[[#This Row],[Total del Pedido]]-(Tabla1[[#This Row],[Costo Total]]+N645)</f>
        <v>6.8000000000000007</v>
      </c>
    </row>
    <row r="646" spans="1:15" x14ac:dyDescent="0.25">
      <c r="A646" s="1">
        <v>251</v>
      </c>
      <c r="B646" s="1">
        <v>12</v>
      </c>
      <c r="C646" s="1" t="s">
        <v>19</v>
      </c>
      <c r="D646" s="1" t="s">
        <v>40</v>
      </c>
      <c r="E646" s="2">
        <v>14</v>
      </c>
      <c r="F646" s="2">
        <v>23</v>
      </c>
      <c r="G646" s="1">
        <v>1</v>
      </c>
      <c r="H646" s="1">
        <v>23</v>
      </c>
      <c r="I646" s="7">
        <f>TIME(0,Tabla1[[#This Row],[Tiempo de Preparación]],0)</f>
        <v>1.5972222222222221E-2</v>
      </c>
      <c r="J646" s="16">
        <f>Tabla1[[#This Row],[Precio Unitario]]*Tabla1[[#This Row],[Cantidad Ordenada]]</f>
        <v>23</v>
      </c>
      <c r="K646" s="3">
        <f>Tabla1[[#This Row],[Costo Unitario]]*Tabla1[[#This Row],[Cantidad Ordenada]]</f>
        <v>14</v>
      </c>
      <c r="L646" s="3">
        <f>(Tabla1[[#This Row],[Precio Unitario]]-Tabla1[[#This Row],[Costo Unitario]])*Tabla1[[#This Row],[Cantidad Ordenada]]</f>
        <v>9</v>
      </c>
      <c r="M646" s="20">
        <v>0.1</v>
      </c>
      <c r="N646" s="5">
        <f>Tabla1[[#This Row],[Total del Pedido]]*M646</f>
        <v>2.3000000000000003</v>
      </c>
      <c r="O646" s="5">
        <f>Tabla1[[#This Row],[Total del Pedido]]-(Tabla1[[#This Row],[Costo Total]]+N646)</f>
        <v>6.6999999999999993</v>
      </c>
    </row>
    <row r="647" spans="1:15" x14ac:dyDescent="0.25">
      <c r="A647" s="1">
        <v>251</v>
      </c>
      <c r="B647" s="1">
        <v>12</v>
      </c>
      <c r="C647" s="1" t="s">
        <v>13</v>
      </c>
      <c r="D647" s="1" t="s">
        <v>34</v>
      </c>
      <c r="E647" s="2">
        <v>11</v>
      </c>
      <c r="F647" s="2">
        <v>19</v>
      </c>
      <c r="G647" s="1">
        <v>2</v>
      </c>
      <c r="H647" s="1">
        <v>40</v>
      </c>
      <c r="I647" s="7">
        <f>TIME(0,Tabla1[[#This Row],[Tiempo de Preparación]],0)</f>
        <v>2.7777777777777776E-2</v>
      </c>
      <c r="J647" s="16">
        <f>Tabla1[[#This Row],[Precio Unitario]]*Tabla1[[#This Row],[Cantidad Ordenada]]</f>
        <v>38</v>
      </c>
      <c r="K647" s="3">
        <f>Tabla1[[#This Row],[Costo Unitario]]*Tabla1[[#This Row],[Cantidad Ordenada]]</f>
        <v>22</v>
      </c>
      <c r="L647" s="3">
        <f>(Tabla1[[#This Row],[Precio Unitario]]-Tabla1[[#This Row],[Costo Unitario]])*Tabla1[[#This Row],[Cantidad Ordenada]]</f>
        <v>16</v>
      </c>
      <c r="M647" s="20">
        <v>0.1</v>
      </c>
      <c r="N647" s="5">
        <f>Tabla1[[#This Row],[Total del Pedido]]*M647</f>
        <v>3.8000000000000003</v>
      </c>
      <c r="O647" s="5">
        <f>Tabla1[[#This Row],[Total del Pedido]]-(Tabla1[[#This Row],[Costo Total]]+N647)</f>
        <v>12.2</v>
      </c>
    </row>
    <row r="648" spans="1:15" x14ac:dyDescent="0.25">
      <c r="A648" s="1">
        <v>252</v>
      </c>
      <c r="B648" s="1">
        <v>4</v>
      </c>
      <c r="C648" s="1" t="s">
        <v>23</v>
      </c>
      <c r="D648" s="1" t="s">
        <v>44</v>
      </c>
      <c r="E648" s="2">
        <v>15</v>
      </c>
      <c r="F648" s="2">
        <v>25</v>
      </c>
      <c r="G648" s="1">
        <v>2</v>
      </c>
      <c r="H648" s="1">
        <v>53</v>
      </c>
      <c r="I648" s="7">
        <f>TIME(0,Tabla1[[#This Row],[Tiempo de Preparación]],0)</f>
        <v>3.6805555555555557E-2</v>
      </c>
      <c r="J648" s="16">
        <f>Tabla1[[#This Row],[Precio Unitario]]*Tabla1[[#This Row],[Cantidad Ordenada]]</f>
        <v>50</v>
      </c>
      <c r="K648" s="3">
        <f>Tabla1[[#This Row],[Costo Unitario]]*Tabla1[[#This Row],[Cantidad Ordenada]]</f>
        <v>30</v>
      </c>
      <c r="L648" s="3">
        <f>(Tabla1[[#This Row],[Precio Unitario]]-Tabla1[[#This Row],[Costo Unitario]])*Tabla1[[#This Row],[Cantidad Ordenada]]</f>
        <v>20</v>
      </c>
      <c r="M648" s="20">
        <v>0.1</v>
      </c>
      <c r="N648" s="5">
        <f>Tabla1[[#This Row],[Total del Pedido]]*M648</f>
        <v>5</v>
      </c>
      <c r="O648" s="5">
        <f>Tabla1[[#This Row],[Total del Pedido]]-(Tabla1[[#This Row],[Costo Total]]+N648)</f>
        <v>15</v>
      </c>
    </row>
    <row r="649" spans="1:15" x14ac:dyDescent="0.25">
      <c r="A649" s="1">
        <v>252</v>
      </c>
      <c r="B649" s="1">
        <v>4</v>
      </c>
      <c r="C649" s="1" t="s">
        <v>22</v>
      </c>
      <c r="D649" s="1" t="s">
        <v>43</v>
      </c>
      <c r="E649" s="2">
        <v>15</v>
      </c>
      <c r="F649" s="2">
        <v>26</v>
      </c>
      <c r="G649" s="1">
        <v>2</v>
      </c>
      <c r="H649" s="1">
        <v>31</v>
      </c>
      <c r="I649" s="7">
        <f>TIME(0,Tabla1[[#This Row],[Tiempo de Preparación]],0)</f>
        <v>2.1527777777777778E-2</v>
      </c>
      <c r="J649" s="16">
        <f>Tabla1[[#This Row],[Precio Unitario]]*Tabla1[[#This Row],[Cantidad Ordenada]]</f>
        <v>52</v>
      </c>
      <c r="K649" s="3">
        <f>Tabla1[[#This Row],[Costo Unitario]]*Tabla1[[#This Row],[Cantidad Ordenada]]</f>
        <v>30</v>
      </c>
      <c r="L649" s="3">
        <f>(Tabla1[[#This Row],[Precio Unitario]]-Tabla1[[#This Row],[Costo Unitario]])*Tabla1[[#This Row],[Cantidad Ordenada]]</f>
        <v>22</v>
      </c>
      <c r="M649" s="20">
        <v>0.1</v>
      </c>
      <c r="N649" s="5">
        <f>Tabla1[[#This Row],[Total del Pedido]]*M649</f>
        <v>5.2</v>
      </c>
      <c r="O649" s="5">
        <f>Tabla1[[#This Row],[Total del Pedido]]-(Tabla1[[#This Row],[Costo Total]]+N649)</f>
        <v>16.799999999999997</v>
      </c>
    </row>
    <row r="650" spans="1:15" x14ac:dyDescent="0.25">
      <c r="A650" s="1">
        <v>253</v>
      </c>
      <c r="B650" s="1">
        <v>8</v>
      </c>
      <c r="C650" s="1" t="s">
        <v>23</v>
      </c>
      <c r="D650" s="1" t="s">
        <v>44</v>
      </c>
      <c r="E650" s="2">
        <v>15</v>
      </c>
      <c r="F650" s="2">
        <v>25</v>
      </c>
      <c r="G650" s="1">
        <v>1</v>
      </c>
      <c r="H650" s="1">
        <v>18</v>
      </c>
      <c r="I650" s="7">
        <f>TIME(0,Tabla1[[#This Row],[Tiempo de Preparación]],0)</f>
        <v>1.2500000000000001E-2</v>
      </c>
      <c r="J650" s="16">
        <f>Tabla1[[#This Row],[Precio Unitario]]*Tabla1[[#This Row],[Cantidad Ordenada]]</f>
        <v>25</v>
      </c>
      <c r="K650" s="3">
        <f>Tabla1[[#This Row],[Costo Unitario]]*Tabla1[[#This Row],[Cantidad Ordenada]]</f>
        <v>15</v>
      </c>
      <c r="L650" s="3">
        <f>(Tabla1[[#This Row],[Precio Unitario]]-Tabla1[[#This Row],[Costo Unitario]])*Tabla1[[#This Row],[Cantidad Ordenada]]</f>
        <v>10</v>
      </c>
      <c r="M650" s="20">
        <v>0.1</v>
      </c>
      <c r="N650" s="5">
        <f>Tabla1[[#This Row],[Total del Pedido]]*M650</f>
        <v>2.5</v>
      </c>
      <c r="O650" s="5">
        <f>Tabla1[[#This Row],[Total del Pedido]]-(Tabla1[[#This Row],[Costo Total]]+N650)</f>
        <v>7.5</v>
      </c>
    </row>
    <row r="651" spans="1:15" x14ac:dyDescent="0.25">
      <c r="A651" s="1">
        <v>253</v>
      </c>
      <c r="B651" s="1">
        <v>8</v>
      </c>
      <c r="C651" s="1" t="s">
        <v>20</v>
      </c>
      <c r="D651" s="1" t="s">
        <v>41</v>
      </c>
      <c r="E651" s="2">
        <v>13</v>
      </c>
      <c r="F651" s="2">
        <v>21</v>
      </c>
      <c r="G651" s="1">
        <v>2</v>
      </c>
      <c r="H651" s="1">
        <v>8</v>
      </c>
      <c r="I651" s="7">
        <f>TIME(0,Tabla1[[#This Row],[Tiempo de Preparación]],0)</f>
        <v>5.5555555555555558E-3</v>
      </c>
      <c r="J651" s="16">
        <f>Tabla1[[#This Row],[Precio Unitario]]*Tabla1[[#This Row],[Cantidad Ordenada]]</f>
        <v>42</v>
      </c>
      <c r="K651" s="3">
        <f>Tabla1[[#This Row],[Costo Unitario]]*Tabla1[[#This Row],[Cantidad Ordenada]]</f>
        <v>26</v>
      </c>
      <c r="L651" s="3">
        <f>(Tabla1[[#This Row],[Precio Unitario]]-Tabla1[[#This Row],[Costo Unitario]])*Tabla1[[#This Row],[Cantidad Ordenada]]</f>
        <v>16</v>
      </c>
      <c r="M651" s="20">
        <v>0.1</v>
      </c>
      <c r="N651" s="5">
        <f>Tabla1[[#This Row],[Total del Pedido]]*M651</f>
        <v>4.2</v>
      </c>
      <c r="O651" s="5">
        <f>Tabla1[[#This Row],[Total del Pedido]]-(Tabla1[[#This Row],[Costo Total]]+N651)</f>
        <v>11.8</v>
      </c>
    </row>
    <row r="652" spans="1:15" x14ac:dyDescent="0.25">
      <c r="A652" s="1">
        <v>253</v>
      </c>
      <c r="B652" s="1">
        <v>8</v>
      </c>
      <c r="C652" s="1" t="s">
        <v>10</v>
      </c>
      <c r="D652" s="1" t="s">
        <v>31</v>
      </c>
      <c r="E652" s="2">
        <v>17</v>
      </c>
      <c r="F652" s="2">
        <v>29</v>
      </c>
      <c r="G652" s="1">
        <v>3</v>
      </c>
      <c r="H652" s="1">
        <v>29</v>
      </c>
      <c r="I652" s="7">
        <f>TIME(0,Tabla1[[#This Row],[Tiempo de Preparación]],0)</f>
        <v>2.013888888888889E-2</v>
      </c>
      <c r="J652" s="16">
        <f>Tabla1[[#This Row],[Precio Unitario]]*Tabla1[[#This Row],[Cantidad Ordenada]]</f>
        <v>87</v>
      </c>
      <c r="K652" s="3">
        <f>Tabla1[[#This Row],[Costo Unitario]]*Tabla1[[#This Row],[Cantidad Ordenada]]</f>
        <v>51</v>
      </c>
      <c r="L652" s="3">
        <f>(Tabla1[[#This Row],[Precio Unitario]]-Tabla1[[#This Row],[Costo Unitario]])*Tabla1[[#This Row],[Cantidad Ordenada]]</f>
        <v>36</v>
      </c>
      <c r="M652" s="20">
        <v>0.1</v>
      </c>
      <c r="N652" s="5">
        <f>Tabla1[[#This Row],[Total del Pedido]]*M652</f>
        <v>8.7000000000000011</v>
      </c>
      <c r="O652" s="5">
        <f>Tabla1[[#This Row],[Total del Pedido]]-(Tabla1[[#This Row],[Costo Total]]+N652)</f>
        <v>27.299999999999997</v>
      </c>
    </row>
    <row r="653" spans="1:15" x14ac:dyDescent="0.25">
      <c r="A653" s="1">
        <v>254</v>
      </c>
      <c r="B653" s="1">
        <v>10</v>
      </c>
      <c r="C653" s="1" t="s">
        <v>6</v>
      </c>
      <c r="D653" s="1" t="s">
        <v>27</v>
      </c>
      <c r="E653" s="2">
        <v>19</v>
      </c>
      <c r="F653" s="2">
        <v>31</v>
      </c>
      <c r="G653" s="1">
        <v>3</v>
      </c>
      <c r="H653" s="1">
        <v>33</v>
      </c>
      <c r="I653" s="7">
        <f>TIME(0,Tabla1[[#This Row],[Tiempo de Preparación]],0)</f>
        <v>2.2916666666666665E-2</v>
      </c>
      <c r="J653" s="16">
        <f>Tabla1[[#This Row],[Precio Unitario]]*Tabla1[[#This Row],[Cantidad Ordenada]]</f>
        <v>93</v>
      </c>
      <c r="K653" s="3">
        <f>Tabla1[[#This Row],[Costo Unitario]]*Tabla1[[#This Row],[Cantidad Ordenada]]</f>
        <v>57</v>
      </c>
      <c r="L653" s="3">
        <f>(Tabla1[[#This Row],[Precio Unitario]]-Tabla1[[#This Row],[Costo Unitario]])*Tabla1[[#This Row],[Cantidad Ordenada]]</f>
        <v>36</v>
      </c>
      <c r="M653" s="20">
        <v>0.1</v>
      </c>
      <c r="N653" s="5">
        <f>Tabla1[[#This Row],[Total del Pedido]]*M653</f>
        <v>9.3000000000000007</v>
      </c>
      <c r="O653" s="5">
        <f>Tabla1[[#This Row],[Total del Pedido]]-(Tabla1[[#This Row],[Costo Total]]+N653)</f>
        <v>26.700000000000003</v>
      </c>
    </row>
    <row r="654" spans="1:15" x14ac:dyDescent="0.25">
      <c r="A654" s="1">
        <v>254</v>
      </c>
      <c r="B654" s="1">
        <v>10</v>
      </c>
      <c r="C654" s="1" t="s">
        <v>22</v>
      </c>
      <c r="D654" s="1" t="s">
        <v>43</v>
      </c>
      <c r="E654" s="2">
        <v>15</v>
      </c>
      <c r="F654" s="2">
        <v>26</v>
      </c>
      <c r="G654" s="1">
        <v>2</v>
      </c>
      <c r="H654" s="1">
        <v>10</v>
      </c>
      <c r="I654" s="7">
        <f>TIME(0,Tabla1[[#This Row],[Tiempo de Preparación]],0)</f>
        <v>6.9444444444444441E-3</v>
      </c>
      <c r="J654" s="16">
        <f>Tabla1[[#This Row],[Precio Unitario]]*Tabla1[[#This Row],[Cantidad Ordenada]]</f>
        <v>52</v>
      </c>
      <c r="K654" s="3">
        <f>Tabla1[[#This Row],[Costo Unitario]]*Tabla1[[#This Row],[Cantidad Ordenada]]</f>
        <v>30</v>
      </c>
      <c r="L654" s="3">
        <f>(Tabla1[[#This Row],[Precio Unitario]]-Tabla1[[#This Row],[Costo Unitario]])*Tabla1[[#This Row],[Cantidad Ordenada]]</f>
        <v>22</v>
      </c>
      <c r="M654" s="20">
        <v>0.1</v>
      </c>
      <c r="N654" s="5">
        <f>Tabla1[[#This Row],[Total del Pedido]]*M654</f>
        <v>5.2</v>
      </c>
      <c r="O654" s="5">
        <f>Tabla1[[#This Row],[Total del Pedido]]-(Tabla1[[#This Row],[Costo Total]]+N654)</f>
        <v>16.799999999999997</v>
      </c>
    </row>
    <row r="655" spans="1:15" x14ac:dyDescent="0.25">
      <c r="A655" s="1">
        <v>254</v>
      </c>
      <c r="B655" s="1">
        <v>10</v>
      </c>
      <c r="C655" s="1" t="s">
        <v>17</v>
      </c>
      <c r="D655" s="1" t="s">
        <v>38</v>
      </c>
      <c r="E655" s="2">
        <v>20</v>
      </c>
      <c r="F655" s="2">
        <v>34</v>
      </c>
      <c r="G655" s="1">
        <v>2</v>
      </c>
      <c r="H655" s="1">
        <v>56</v>
      </c>
      <c r="I655" s="7">
        <f>TIME(0,Tabla1[[#This Row],[Tiempo de Preparación]],0)</f>
        <v>3.888888888888889E-2</v>
      </c>
      <c r="J655" s="16">
        <f>Tabla1[[#This Row],[Precio Unitario]]*Tabla1[[#This Row],[Cantidad Ordenada]]</f>
        <v>68</v>
      </c>
      <c r="K655" s="3">
        <f>Tabla1[[#This Row],[Costo Unitario]]*Tabla1[[#This Row],[Cantidad Ordenada]]</f>
        <v>40</v>
      </c>
      <c r="L655" s="3">
        <f>(Tabla1[[#This Row],[Precio Unitario]]-Tabla1[[#This Row],[Costo Unitario]])*Tabla1[[#This Row],[Cantidad Ordenada]]</f>
        <v>28</v>
      </c>
      <c r="M655" s="20">
        <v>0.1</v>
      </c>
      <c r="N655" s="5">
        <f>Tabla1[[#This Row],[Total del Pedido]]*M655</f>
        <v>6.8000000000000007</v>
      </c>
      <c r="O655" s="5">
        <f>Tabla1[[#This Row],[Total del Pedido]]-(Tabla1[[#This Row],[Costo Total]]+N655)</f>
        <v>21.200000000000003</v>
      </c>
    </row>
    <row r="656" spans="1:15" x14ac:dyDescent="0.25">
      <c r="A656" s="1">
        <v>254</v>
      </c>
      <c r="B656" s="1">
        <v>10</v>
      </c>
      <c r="C656" s="1" t="s">
        <v>12</v>
      </c>
      <c r="D656" s="1" t="s">
        <v>33</v>
      </c>
      <c r="E656" s="2">
        <v>16</v>
      </c>
      <c r="F656" s="2">
        <v>28</v>
      </c>
      <c r="G656" s="1">
        <v>3</v>
      </c>
      <c r="H656" s="1">
        <v>42</v>
      </c>
      <c r="I656" s="7">
        <f>TIME(0,Tabla1[[#This Row],[Tiempo de Preparación]],0)</f>
        <v>2.9166666666666667E-2</v>
      </c>
      <c r="J656" s="16">
        <f>Tabla1[[#This Row],[Precio Unitario]]*Tabla1[[#This Row],[Cantidad Ordenada]]</f>
        <v>84</v>
      </c>
      <c r="K656" s="3">
        <f>Tabla1[[#This Row],[Costo Unitario]]*Tabla1[[#This Row],[Cantidad Ordenada]]</f>
        <v>48</v>
      </c>
      <c r="L656" s="3">
        <f>(Tabla1[[#This Row],[Precio Unitario]]-Tabla1[[#This Row],[Costo Unitario]])*Tabla1[[#This Row],[Cantidad Ordenada]]</f>
        <v>36</v>
      </c>
      <c r="M656" s="20">
        <v>0.1</v>
      </c>
      <c r="N656" s="5">
        <f>Tabla1[[#This Row],[Total del Pedido]]*M656</f>
        <v>8.4</v>
      </c>
      <c r="O656" s="5">
        <f>Tabla1[[#This Row],[Total del Pedido]]-(Tabla1[[#This Row],[Costo Total]]+N656)</f>
        <v>27.6</v>
      </c>
    </row>
    <row r="657" spans="1:15" x14ac:dyDescent="0.25">
      <c r="A657" s="1">
        <v>255</v>
      </c>
      <c r="B657" s="1">
        <v>8</v>
      </c>
      <c r="C657" s="1" t="s">
        <v>23</v>
      </c>
      <c r="D657" s="1" t="s">
        <v>44</v>
      </c>
      <c r="E657" s="2">
        <v>15</v>
      </c>
      <c r="F657" s="2">
        <v>25</v>
      </c>
      <c r="G657" s="1">
        <v>1</v>
      </c>
      <c r="H657" s="1">
        <v>37</v>
      </c>
      <c r="I657" s="7">
        <f>TIME(0,Tabla1[[#This Row],[Tiempo de Preparación]],0)</f>
        <v>2.5694444444444443E-2</v>
      </c>
      <c r="J657" s="16">
        <f>Tabla1[[#This Row],[Precio Unitario]]*Tabla1[[#This Row],[Cantidad Ordenada]]</f>
        <v>25</v>
      </c>
      <c r="K657" s="3">
        <f>Tabla1[[#This Row],[Costo Unitario]]*Tabla1[[#This Row],[Cantidad Ordenada]]</f>
        <v>15</v>
      </c>
      <c r="L657" s="3">
        <f>(Tabla1[[#This Row],[Precio Unitario]]-Tabla1[[#This Row],[Costo Unitario]])*Tabla1[[#This Row],[Cantidad Ordenada]]</f>
        <v>10</v>
      </c>
      <c r="M657" s="20">
        <v>0.1</v>
      </c>
      <c r="N657" s="5">
        <f>Tabla1[[#This Row],[Total del Pedido]]*M657</f>
        <v>2.5</v>
      </c>
      <c r="O657" s="5">
        <f>Tabla1[[#This Row],[Total del Pedido]]-(Tabla1[[#This Row],[Costo Total]]+N657)</f>
        <v>7.5</v>
      </c>
    </row>
    <row r="658" spans="1:15" x14ac:dyDescent="0.25">
      <c r="A658" s="1">
        <v>256</v>
      </c>
      <c r="B658" s="1">
        <v>5</v>
      </c>
      <c r="C658" s="1" t="s">
        <v>20</v>
      </c>
      <c r="D658" s="1" t="s">
        <v>41</v>
      </c>
      <c r="E658" s="2">
        <v>13</v>
      </c>
      <c r="F658" s="2">
        <v>21</v>
      </c>
      <c r="G658" s="1">
        <v>1</v>
      </c>
      <c r="H658" s="1">
        <v>16</v>
      </c>
      <c r="I658" s="7">
        <f>TIME(0,Tabla1[[#This Row],[Tiempo de Preparación]],0)</f>
        <v>1.1111111111111112E-2</v>
      </c>
      <c r="J658" s="16">
        <f>Tabla1[[#This Row],[Precio Unitario]]*Tabla1[[#This Row],[Cantidad Ordenada]]</f>
        <v>21</v>
      </c>
      <c r="K658" s="3">
        <f>Tabla1[[#This Row],[Costo Unitario]]*Tabla1[[#This Row],[Cantidad Ordenada]]</f>
        <v>13</v>
      </c>
      <c r="L658" s="3">
        <f>(Tabla1[[#This Row],[Precio Unitario]]-Tabla1[[#This Row],[Costo Unitario]])*Tabla1[[#This Row],[Cantidad Ordenada]]</f>
        <v>8</v>
      </c>
      <c r="M658" s="20">
        <v>0.1</v>
      </c>
      <c r="N658" s="5">
        <f>Tabla1[[#This Row],[Total del Pedido]]*M658</f>
        <v>2.1</v>
      </c>
      <c r="O658" s="5">
        <f>Tabla1[[#This Row],[Total del Pedido]]-(Tabla1[[#This Row],[Costo Total]]+N658)</f>
        <v>5.9</v>
      </c>
    </row>
    <row r="659" spans="1:15" x14ac:dyDescent="0.25">
      <c r="A659" s="1">
        <v>257</v>
      </c>
      <c r="B659" s="1">
        <v>12</v>
      </c>
      <c r="C659" s="1" t="s">
        <v>19</v>
      </c>
      <c r="D659" s="1" t="s">
        <v>40</v>
      </c>
      <c r="E659" s="2">
        <v>14</v>
      </c>
      <c r="F659" s="2">
        <v>23</v>
      </c>
      <c r="G659" s="1">
        <v>2</v>
      </c>
      <c r="H659" s="1">
        <v>28</v>
      </c>
      <c r="I659" s="7">
        <f>TIME(0,Tabla1[[#This Row],[Tiempo de Preparación]],0)</f>
        <v>1.9444444444444445E-2</v>
      </c>
      <c r="J659" s="16">
        <f>Tabla1[[#This Row],[Precio Unitario]]*Tabla1[[#This Row],[Cantidad Ordenada]]</f>
        <v>46</v>
      </c>
      <c r="K659" s="3">
        <f>Tabla1[[#This Row],[Costo Unitario]]*Tabla1[[#This Row],[Cantidad Ordenada]]</f>
        <v>28</v>
      </c>
      <c r="L659" s="3">
        <f>(Tabla1[[#This Row],[Precio Unitario]]-Tabla1[[#This Row],[Costo Unitario]])*Tabla1[[#This Row],[Cantidad Ordenada]]</f>
        <v>18</v>
      </c>
      <c r="M659" s="20">
        <v>0.1</v>
      </c>
      <c r="N659" s="5">
        <f>Tabla1[[#This Row],[Total del Pedido]]*M659</f>
        <v>4.6000000000000005</v>
      </c>
      <c r="O659" s="5">
        <f>Tabla1[[#This Row],[Total del Pedido]]-(Tabla1[[#This Row],[Costo Total]]+N659)</f>
        <v>13.399999999999999</v>
      </c>
    </row>
    <row r="660" spans="1:15" x14ac:dyDescent="0.25">
      <c r="A660" s="1">
        <v>258</v>
      </c>
      <c r="B660" s="1">
        <v>12</v>
      </c>
      <c r="C660" s="1" t="s">
        <v>23</v>
      </c>
      <c r="D660" s="1" t="s">
        <v>44</v>
      </c>
      <c r="E660" s="2">
        <v>15</v>
      </c>
      <c r="F660" s="2">
        <v>25</v>
      </c>
      <c r="G660" s="1">
        <v>1</v>
      </c>
      <c r="H660" s="1">
        <v>59</v>
      </c>
      <c r="I660" s="7">
        <f>TIME(0,Tabla1[[#This Row],[Tiempo de Preparación]],0)</f>
        <v>4.0972222222222222E-2</v>
      </c>
      <c r="J660" s="16">
        <f>Tabla1[[#This Row],[Precio Unitario]]*Tabla1[[#This Row],[Cantidad Ordenada]]</f>
        <v>25</v>
      </c>
      <c r="K660" s="3">
        <f>Tabla1[[#This Row],[Costo Unitario]]*Tabla1[[#This Row],[Cantidad Ordenada]]</f>
        <v>15</v>
      </c>
      <c r="L660" s="3">
        <f>(Tabla1[[#This Row],[Precio Unitario]]-Tabla1[[#This Row],[Costo Unitario]])*Tabla1[[#This Row],[Cantidad Ordenada]]</f>
        <v>10</v>
      </c>
      <c r="M660" s="20">
        <v>0.1</v>
      </c>
      <c r="N660" s="5">
        <f>Tabla1[[#This Row],[Total del Pedido]]*M660</f>
        <v>2.5</v>
      </c>
      <c r="O660" s="5">
        <f>Tabla1[[#This Row],[Total del Pedido]]-(Tabla1[[#This Row],[Costo Total]]+N660)</f>
        <v>7.5</v>
      </c>
    </row>
    <row r="661" spans="1:15" x14ac:dyDescent="0.25">
      <c r="A661" s="1">
        <v>258</v>
      </c>
      <c r="B661" s="1">
        <v>12</v>
      </c>
      <c r="C661" s="1" t="s">
        <v>18</v>
      </c>
      <c r="D661" s="1" t="s">
        <v>39</v>
      </c>
      <c r="E661" s="2">
        <v>12</v>
      </c>
      <c r="F661" s="2">
        <v>20</v>
      </c>
      <c r="G661" s="1">
        <v>1</v>
      </c>
      <c r="H661" s="1">
        <v>31</v>
      </c>
      <c r="I661" s="7">
        <f>TIME(0,Tabla1[[#This Row],[Tiempo de Preparación]],0)</f>
        <v>2.1527777777777778E-2</v>
      </c>
      <c r="J661" s="16">
        <f>Tabla1[[#This Row],[Precio Unitario]]*Tabla1[[#This Row],[Cantidad Ordenada]]</f>
        <v>20</v>
      </c>
      <c r="K661" s="3">
        <f>Tabla1[[#This Row],[Costo Unitario]]*Tabla1[[#This Row],[Cantidad Ordenada]]</f>
        <v>12</v>
      </c>
      <c r="L661" s="3">
        <f>(Tabla1[[#This Row],[Precio Unitario]]-Tabla1[[#This Row],[Costo Unitario]])*Tabla1[[#This Row],[Cantidad Ordenada]]</f>
        <v>8</v>
      </c>
      <c r="M661" s="20">
        <v>0.1</v>
      </c>
      <c r="N661" s="5">
        <f>Tabla1[[#This Row],[Total del Pedido]]*M661</f>
        <v>2</v>
      </c>
      <c r="O661" s="5">
        <f>Tabla1[[#This Row],[Total del Pedido]]-(Tabla1[[#This Row],[Costo Total]]+N661)</f>
        <v>6</v>
      </c>
    </row>
    <row r="662" spans="1:15" x14ac:dyDescent="0.25">
      <c r="A662" s="1">
        <v>258</v>
      </c>
      <c r="B662" s="1">
        <v>12</v>
      </c>
      <c r="C662" s="1" t="s">
        <v>15</v>
      </c>
      <c r="D662" s="1" t="s">
        <v>36</v>
      </c>
      <c r="E662" s="2">
        <v>19</v>
      </c>
      <c r="F662" s="2">
        <v>32</v>
      </c>
      <c r="G662" s="1">
        <v>1</v>
      </c>
      <c r="H662" s="1">
        <v>5</v>
      </c>
      <c r="I662" s="7">
        <f>TIME(0,Tabla1[[#This Row],[Tiempo de Preparación]],0)</f>
        <v>3.472222222222222E-3</v>
      </c>
      <c r="J662" s="16">
        <f>Tabla1[[#This Row],[Precio Unitario]]*Tabla1[[#This Row],[Cantidad Ordenada]]</f>
        <v>32</v>
      </c>
      <c r="K662" s="3">
        <f>Tabla1[[#This Row],[Costo Unitario]]*Tabla1[[#This Row],[Cantidad Ordenada]]</f>
        <v>19</v>
      </c>
      <c r="L662" s="3">
        <f>(Tabla1[[#This Row],[Precio Unitario]]-Tabla1[[#This Row],[Costo Unitario]])*Tabla1[[#This Row],[Cantidad Ordenada]]</f>
        <v>13</v>
      </c>
      <c r="M662" s="20">
        <v>0.1</v>
      </c>
      <c r="N662" s="5">
        <f>Tabla1[[#This Row],[Total del Pedido]]*M662</f>
        <v>3.2</v>
      </c>
      <c r="O662" s="5">
        <f>Tabla1[[#This Row],[Total del Pedido]]-(Tabla1[[#This Row],[Costo Total]]+N662)</f>
        <v>9.8000000000000007</v>
      </c>
    </row>
    <row r="663" spans="1:15" x14ac:dyDescent="0.25">
      <c r="A663" s="1">
        <v>258</v>
      </c>
      <c r="B663" s="1">
        <v>12</v>
      </c>
      <c r="C663" s="1" t="s">
        <v>8</v>
      </c>
      <c r="D663" s="1" t="s">
        <v>29</v>
      </c>
      <c r="E663" s="2">
        <v>25</v>
      </c>
      <c r="F663" s="2">
        <v>40</v>
      </c>
      <c r="G663" s="1">
        <v>1</v>
      </c>
      <c r="H663" s="1">
        <v>10</v>
      </c>
      <c r="I663" s="7">
        <f>TIME(0,Tabla1[[#This Row],[Tiempo de Preparación]],0)</f>
        <v>6.9444444444444441E-3</v>
      </c>
      <c r="J663" s="16">
        <f>Tabla1[[#This Row],[Precio Unitario]]*Tabla1[[#This Row],[Cantidad Ordenada]]</f>
        <v>40</v>
      </c>
      <c r="K663" s="3">
        <f>Tabla1[[#This Row],[Costo Unitario]]*Tabla1[[#This Row],[Cantidad Ordenada]]</f>
        <v>25</v>
      </c>
      <c r="L663" s="3">
        <f>(Tabla1[[#This Row],[Precio Unitario]]-Tabla1[[#This Row],[Costo Unitario]])*Tabla1[[#This Row],[Cantidad Ordenada]]</f>
        <v>15</v>
      </c>
      <c r="M663" s="20">
        <v>0.1</v>
      </c>
      <c r="N663" s="5">
        <f>Tabla1[[#This Row],[Total del Pedido]]*M663</f>
        <v>4</v>
      </c>
      <c r="O663" s="5">
        <f>Tabla1[[#This Row],[Total del Pedido]]-(Tabla1[[#This Row],[Costo Total]]+N663)</f>
        <v>11</v>
      </c>
    </row>
    <row r="664" spans="1:15" x14ac:dyDescent="0.25">
      <c r="A664" s="1">
        <v>259</v>
      </c>
      <c r="B664" s="1">
        <v>10</v>
      </c>
      <c r="C664" s="1" t="s">
        <v>7</v>
      </c>
      <c r="D664" s="1" t="s">
        <v>28</v>
      </c>
      <c r="E664" s="2">
        <v>16</v>
      </c>
      <c r="F664" s="2">
        <v>27</v>
      </c>
      <c r="G664" s="1">
        <v>3</v>
      </c>
      <c r="H664" s="1">
        <v>11</v>
      </c>
      <c r="I664" s="7">
        <f>TIME(0,Tabla1[[#This Row],[Tiempo de Preparación]],0)</f>
        <v>7.6388888888888886E-3</v>
      </c>
      <c r="J664" s="16">
        <f>Tabla1[[#This Row],[Precio Unitario]]*Tabla1[[#This Row],[Cantidad Ordenada]]</f>
        <v>81</v>
      </c>
      <c r="K664" s="3">
        <f>Tabla1[[#This Row],[Costo Unitario]]*Tabla1[[#This Row],[Cantidad Ordenada]]</f>
        <v>48</v>
      </c>
      <c r="L664" s="3">
        <f>(Tabla1[[#This Row],[Precio Unitario]]-Tabla1[[#This Row],[Costo Unitario]])*Tabla1[[#This Row],[Cantidad Ordenada]]</f>
        <v>33</v>
      </c>
      <c r="M664" s="20">
        <v>0.1</v>
      </c>
      <c r="N664" s="5">
        <f>Tabla1[[#This Row],[Total del Pedido]]*M664</f>
        <v>8.1</v>
      </c>
      <c r="O664" s="5">
        <f>Tabla1[[#This Row],[Total del Pedido]]-(Tabla1[[#This Row],[Costo Total]]+N664)</f>
        <v>24.9</v>
      </c>
    </row>
    <row r="665" spans="1:15" x14ac:dyDescent="0.25">
      <c r="A665" s="1">
        <v>260</v>
      </c>
      <c r="B665" s="1">
        <v>20</v>
      </c>
      <c r="C665" s="1" t="s">
        <v>19</v>
      </c>
      <c r="D665" s="1" t="s">
        <v>40</v>
      </c>
      <c r="E665" s="2">
        <v>14</v>
      </c>
      <c r="F665" s="2">
        <v>23</v>
      </c>
      <c r="G665" s="1">
        <v>3</v>
      </c>
      <c r="H665" s="1">
        <v>49</v>
      </c>
      <c r="I665" s="7">
        <f>TIME(0,Tabla1[[#This Row],[Tiempo de Preparación]],0)</f>
        <v>3.4027777777777775E-2</v>
      </c>
      <c r="J665" s="16">
        <f>Tabla1[[#This Row],[Precio Unitario]]*Tabla1[[#This Row],[Cantidad Ordenada]]</f>
        <v>69</v>
      </c>
      <c r="K665" s="3">
        <f>Tabla1[[#This Row],[Costo Unitario]]*Tabla1[[#This Row],[Cantidad Ordenada]]</f>
        <v>42</v>
      </c>
      <c r="L665" s="3">
        <f>(Tabla1[[#This Row],[Precio Unitario]]-Tabla1[[#This Row],[Costo Unitario]])*Tabla1[[#This Row],[Cantidad Ordenada]]</f>
        <v>27</v>
      </c>
      <c r="M665" s="20">
        <v>0.1</v>
      </c>
      <c r="N665" s="5">
        <f>Tabla1[[#This Row],[Total del Pedido]]*M665</f>
        <v>6.9</v>
      </c>
      <c r="O665" s="5">
        <f>Tabla1[[#This Row],[Total del Pedido]]-(Tabla1[[#This Row],[Costo Total]]+N665)</f>
        <v>20.100000000000001</v>
      </c>
    </row>
    <row r="666" spans="1:15" x14ac:dyDescent="0.25">
      <c r="A666" s="1">
        <v>261</v>
      </c>
      <c r="B666" s="1">
        <v>8</v>
      </c>
      <c r="C666" s="1" t="s">
        <v>15</v>
      </c>
      <c r="D666" s="1" t="s">
        <v>36</v>
      </c>
      <c r="E666" s="2">
        <v>19</v>
      </c>
      <c r="F666" s="2">
        <v>32</v>
      </c>
      <c r="G666" s="1">
        <v>3</v>
      </c>
      <c r="H666" s="1">
        <v>19</v>
      </c>
      <c r="I666" s="7">
        <f>TIME(0,Tabla1[[#This Row],[Tiempo de Preparación]],0)</f>
        <v>1.3194444444444444E-2</v>
      </c>
      <c r="J666" s="16">
        <f>Tabla1[[#This Row],[Precio Unitario]]*Tabla1[[#This Row],[Cantidad Ordenada]]</f>
        <v>96</v>
      </c>
      <c r="K666" s="3">
        <f>Tabla1[[#This Row],[Costo Unitario]]*Tabla1[[#This Row],[Cantidad Ordenada]]</f>
        <v>57</v>
      </c>
      <c r="L666" s="3">
        <f>(Tabla1[[#This Row],[Precio Unitario]]-Tabla1[[#This Row],[Costo Unitario]])*Tabla1[[#This Row],[Cantidad Ordenada]]</f>
        <v>39</v>
      </c>
      <c r="M666" s="20">
        <v>0.1</v>
      </c>
      <c r="N666" s="5">
        <f>Tabla1[[#This Row],[Total del Pedido]]*M666</f>
        <v>9.6000000000000014</v>
      </c>
      <c r="O666" s="5">
        <f>Tabla1[[#This Row],[Total del Pedido]]-(Tabla1[[#This Row],[Costo Total]]+N666)</f>
        <v>29.400000000000006</v>
      </c>
    </row>
    <row r="667" spans="1:15" x14ac:dyDescent="0.25">
      <c r="A667" s="1">
        <v>261</v>
      </c>
      <c r="B667" s="1">
        <v>8</v>
      </c>
      <c r="C667" s="1" t="s">
        <v>10</v>
      </c>
      <c r="D667" s="1" t="s">
        <v>31</v>
      </c>
      <c r="E667" s="2">
        <v>17</v>
      </c>
      <c r="F667" s="2">
        <v>29</v>
      </c>
      <c r="G667" s="1">
        <v>2</v>
      </c>
      <c r="H667" s="1">
        <v>36</v>
      </c>
      <c r="I667" s="7">
        <f>TIME(0,Tabla1[[#This Row],[Tiempo de Preparación]],0)</f>
        <v>2.5000000000000001E-2</v>
      </c>
      <c r="J667" s="16">
        <f>Tabla1[[#This Row],[Precio Unitario]]*Tabla1[[#This Row],[Cantidad Ordenada]]</f>
        <v>58</v>
      </c>
      <c r="K667" s="3">
        <f>Tabla1[[#This Row],[Costo Unitario]]*Tabla1[[#This Row],[Cantidad Ordenada]]</f>
        <v>34</v>
      </c>
      <c r="L667" s="3">
        <f>(Tabla1[[#This Row],[Precio Unitario]]-Tabla1[[#This Row],[Costo Unitario]])*Tabla1[[#This Row],[Cantidad Ordenada]]</f>
        <v>24</v>
      </c>
      <c r="M667" s="20">
        <v>0.1</v>
      </c>
      <c r="N667" s="5">
        <f>Tabla1[[#This Row],[Total del Pedido]]*M667</f>
        <v>5.8000000000000007</v>
      </c>
      <c r="O667" s="5">
        <f>Tabla1[[#This Row],[Total del Pedido]]-(Tabla1[[#This Row],[Costo Total]]+N667)</f>
        <v>18.200000000000003</v>
      </c>
    </row>
    <row r="668" spans="1:15" x14ac:dyDescent="0.25">
      <c r="A668" s="1">
        <v>262</v>
      </c>
      <c r="B668" s="1">
        <v>18</v>
      </c>
      <c r="C668" s="1" t="s">
        <v>16</v>
      </c>
      <c r="D668" s="1" t="s">
        <v>37</v>
      </c>
      <c r="E668" s="2">
        <v>13</v>
      </c>
      <c r="F668" s="2">
        <v>22</v>
      </c>
      <c r="G668" s="1">
        <v>1</v>
      </c>
      <c r="H668" s="1">
        <v>28</v>
      </c>
      <c r="I668" s="7">
        <f>TIME(0,Tabla1[[#This Row],[Tiempo de Preparación]],0)</f>
        <v>1.9444444444444445E-2</v>
      </c>
      <c r="J668" s="16">
        <f>Tabla1[[#This Row],[Precio Unitario]]*Tabla1[[#This Row],[Cantidad Ordenada]]</f>
        <v>22</v>
      </c>
      <c r="K668" s="3">
        <f>Tabla1[[#This Row],[Costo Unitario]]*Tabla1[[#This Row],[Cantidad Ordenada]]</f>
        <v>13</v>
      </c>
      <c r="L668" s="3">
        <f>(Tabla1[[#This Row],[Precio Unitario]]-Tabla1[[#This Row],[Costo Unitario]])*Tabla1[[#This Row],[Cantidad Ordenada]]</f>
        <v>9</v>
      </c>
      <c r="M668" s="20">
        <v>0.1</v>
      </c>
      <c r="N668" s="5">
        <f>Tabla1[[#This Row],[Total del Pedido]]*M668</f>
        <v>2.2000000000000002</v>
      </c>
      <c r="O668" s="5">
        <f>Tabla1[[#This Row],[Total del Pedido]]-(Tabla1[[#This Row],[Costo Total]]+N668)</f>
        <v>6.8000000000000007</v>
      </c>
    </row>
    <row r="669" spans="1:15" x14ac:dyDescent="0.25">
      <c r="A669" s="1">
        <v>262</v>
      </c>
      <c r="B669" s="1">
        <v>18</v>
      </c>
      <c r="C669" s="1" t="s">
        <v>6</v>
      </c>
      <c r="D669" s="1" t="s">
        <v>27</v>
      </c>
      <c r="E669" s="2">
        <v>19</v>
      </c>
      <c r="F669" s="2">
        <v>31</v>
      </c>
      <c r="G669" s="1">
        <v>3</v>
      </c>
      <c r="H669" s="1">
        <v>20</v>
      </c>
      <c r="I669" s="7">
        <f>TIME(0,Tabla1[[#This Row],[Tiempo de Preparación]],0)</f>
        <v>1.3888888888888888E-2</v>
      </c>
      <c r="J669" s="16">
        <f>Tabla1[[#This Row],[Precio Unitario]]*Tabla1[[#This Row],[Cantidad Ordenada]]</f>
        <v>93</v>
      </c>
      <c r="K669" s="3">
        <f>Tabla1[[#This Row],[Costo Unitario]]*Tabla1[[#This Row],[Cantidad Ordenada]]</f>
        <v>57</v>
      </c>
      <c r="L669" s="3">
        <f>(Tabla1[[#This Row],[Precio Unitario]]-Tabla1[[#This Row],[Costo Unitario]])*Tabla1[[#This Row],[Cantidad Ordenada]]</f>
        <v>36</v>
      </c>
      <c r="M669" s="20">
        <v>0.1</v>
      </c>
      <c r="N669" s="5">
        <f>Tabla1[[#This Row],[Total del Pedido]]*M669</f>
        <v>9.3000000000000007</v>
      </c>
      <c r="O669" s="5">
        <f>Tabla1[[#This Row],[Total del Pedido]]-(Tabla1[[#This Row],[Costo Total]]+N669)</f>
        <v>26.700000000000003</v>
      </c>
    </row>
    <row r="670" spans="1:15" x14ac:dyDescent="0.25">
      <c r="A670" s="1">
        <v>263</v>
      </c>
      <c r="B670" s="1">
        <v>5</v>
      </c>
      <c r="C670" s="1" t="s">
        <v>15</v>
      </c>
      <c r="D670" s="1" t="s">
        <v>36</v>
      </c>
      <c r="E670" s="2">
        <v>19</v>
      </c>
      <c r="F670" s="2">
        <v>32</v>
      </c>
      <c r="G670" s="1">
        <v>1</v>
      </c>
      <c r="H670" s="1">
        <v>37</v>
      </c>
      <c r="I670" s="7">
        <f>TIME(0,Tabla1[[#This Row],[Tiempo de Preparación]],0)</f>
        <v>2.5694444444444443E-2</v>
      </c>
      <c r="J670" s="16">
        <f>Tabla1[[#This Row],[Precio Unitario]]*Tabla1[[#This Row],[Cantidad Ordenada]]</f>
        <v>32</v>
      </c>
      <c r="K670" s="3">
        <f>Tabla1[[#This Row],[Costo Unitario]]*Tabla1[[#This Row],[Cantidad Ordenada]]</f>
        <v>19</v>
      </c>
      <c r="L670" s="3">
        <f>(Tabla1[[#This Row],[Precio Unitario]]-Tabla1[[#This Row],[Costo Unitario]])*Tabla1[[#This Row],[Cantidad Ordenada]]</f>
        <v>13</v>
      </c>
      <c r="M670" s="20">
        <v>0.1</v>
      </c>
      <c r="N670" s="5">
        <f>Tabla1[[#This Row],[Total del Pedido]]*M670</f>
        <v>3.2</v>
      </c>
      <c r="O670" s="5">
        <f>Tabla1[[#This Row],[Total del Pedido]]-(Tabla1[[#This Row],[Costo Total]]+N670)</f>
        <v>9.8000000000000007</v>
      </c>
    </row>
    <row r="671" spans="1:15" x14ac:dyDescent="0.25">
      <c r="A671" s="1">
        <v>263</v>
      </c>
      <c r="B671" s="1">
        <v>5</v>
      </c>
      <c r="C671" s="1" t="s">
        <v>14</v>
      </c>
      <c r="D671" s="1" t="s">
        <v>35</v>
      </c>
      <c r="E671" s="2">
        <v>21</v>
      </c>
      <c r="F671" s="2">
        <v>35</v>
      </c>
      <c r="G671" s="1">
        <v>1</v>
      </c>
      <c r="H671" s="1">
        <v>30</v>
      </c>
      <c r="I671" s="7">
        <f>TIME(0,Tabla1[[#This Row],[Tiempo de Preparación]],0)</f>
        <v>2.0833333333333332E-2</v>
      </c>
      <c r="J671" s="16">
        <f>Tabla1[[#This Row],[Precio Unitario]]*Tabla1[[#This Row],[Cantidad Ordenada]]</f>
        <v>35</v>
      </c>
      <c r="K671" s="3">
        <f>Tabla1[[#This Row],[Costo Unitario]]*Tabla1[[#This Row],[Cantidad Ordenada]]</f>
        <v>21</v>
      </c>
      <c r="L671" s="3">
        <f>(Tabla1[[#This Row],[Precio Unitario]]-Tabla1[[#This Row],[Costo Unitario]])*Tabla1[[#This Row],[Cantidad Ordenada]]</f>
        <v>14</v>
      </c>
      <c r="M671" s="20">
        <v>0.1</v>
      </c>
      <c r="N671" s="5">
        <f>Tabla1[[#This Row],[Total del Pedido]]*M671</f>
        <v>3.5</v>
      </c>
      <c r="O671" s="5">
        <f>Tabla1[[#This Row],[Total del Pedido]]-(Tabla1[[#This Row],[Costo Total]]+N671)</f>
        <v>10.5</v>
      </c>
    </row>
    <row r="672" spans="1:15" x14ac:dyDescent="0.25">
      <c r="A672" s="1">
        <v>263</v>
      </c>
      <c r="B672" s="1">
        <v>5</v>
      </c>
      <c r="C672" s="1" t="s">
        <v>5</v>
      </c>
      <c r="D672" s="1" t="s">
        <v>26</v>
      </c>
      <c r="E672" s="2">
        <v>18</v>
      </c>
      <c r="F672" s="2">
        <v>30</v>
      </c>
      <c r="G672" s="1">
        <v>1</v>
      </c>
      <c r="H672" s="1">
        <v>42</v>
      </c>
      <c r="I672" s="7">
        <f>TIME(0,Tabla1[[#This Row],[Tiempo de Preparación]],0)</f>
        <v>2.9166666666666667E-2</v>
      </c>
      <c r="J672" s="16">
        <f>Tabla1[[#This Row],[Precio Unitario]]*Tabla1[[#This Row],[Cantidad Ordenada]]</f>
        <v>30</v>
      </c>
      <c r="K672" s="3">
        <f>Tabla1[[#This Row],[Costo Unitario]]*Tabla1[[#This Row],[Cantidad Ordenada]]</f>
        <v>18</v>
      </c>
      <c r="L672" s="3">
        <f>(Tabla1[[#This Row],[Precio Unitario]]-Tabla1[[#This Row],[Costo Unitario]])*Tabla1[[#This Row],[Cantidad Ordenada]]</f>
        <v>12</v>
      </c>
      <c r="M672" s="20">
        <v>0.1</v>
      </c>
      <c r="N672" s="5">
        <f>Tabla1[[#This Row],[Total del Pedido]]*M672</f>
        <v>3</v>
      </c>
      <c r="O672" s="5">
        <f>Tabla1[[#This Row],[Total del Pedido]]-(Tabla1[[#This Row],[Costo Total]]+N672)</f>
        <v>9</v>
      </c>
    </row>
    <row r="673" spans="1:15" x14ac:dyDescent="0.25">
      <c r="A673" s="1">
        <v>263</v>
      </c>
      <c r="B673" s="1">
        <v>5</v>
      </c>
      <c r="C673" s="1" t="s">
        <v>4</v>
      </c>
      <c r="D673" s="1" t="s">
        <v>25</v>
      </c>
      <c r="E673" s="2">
        <v>14</v>
      </c>
      <c r="F673" s="2">
        <v>24</v>
      </c>
      <c r="G673" s="1">
        <v>1</v>
      </c>
      <c r="H673" s="1">
        <v>40</v>
      </c>
      <c r="I673" s="7">
        <f>TIME(0,Tabla1[[#This Row],[Tiempo de Preparación]],0)</f>
        <v>2.7777777777777776E-2</v>
      </c>
      <c r="J673" s="16">
        <f>Tabla1[[#This Row],[Precio Unitario]]*Tabla1[[#This Row],[Cantidad Ordenada]]</f>
        <v>24</v>
      </c>
      <c r="K673" s="3">
        <f>Tabla1[[#This Row],[Costo Unitario]]*Tabla1[[#This Row],[Cantidad Ordenada]]</f>
        <v>14</v>
      </c>
      <c r="L673" s="3">
        <f>(Tabla1[[#This Row],[Precio Unitario]]-Tabla1[[#This Row],[Costo Unitario]])*Tabla1[[#This Row],[Cantidad Ordenada]]</f>
        <v>10</v>
      </c>
      <c r="M673" s="20">
        <v>0.1</v>
      </c>
      <c r="N673" s="5">
        <f>Tabla1[[#This Row],[Total del Pedido]]*M673</f>
        <v>2.4000000000000004</v>
      </c>
      <c r="O673" s="5">
        <f>Tabla1[[#This Row],[Total del Pedido]]-(Tabla1[[#This Row],[Costo Total]]+N673)</f>
        <v>7.6000000000000014</v>
      </c>
    </row>
    <row r="674" spans="1:15" x14ac:dyDescent="0.25">
      <c r="A674" s="1">
        <v>264</v>
      </c>
      <c r="B674" s="1">
        <v>2</v>
      </c>
      <c r="C674" s="1" t="s">
        <v>14</v>
      </c>
      <c r="D674" s="1" t="s">
        <v>35</v>
      </c>
      <c r="E674" s="2">
        <v>21</v>
      </c>
      <c r="F674" s="2">
        <v>35</v>
      </c>
      <c r="G674" s="1">
        <v>2</v>
      </c>
      <c r="H674" s="1">
        <v>39</v>
      </c>
      <c r="I674" s="7">
        <f>TIME(0,Tabla1[[#This Row],[Tiempo de Preparación]],0)</f>
        <v>2.7083333333333334E-2</v>
      </c>
      <c r="J674" s="16">
        <f>Tabla1[[#This Row],[Precio Unitario]]*Tabla1[[#This Row],[Cantidad Ordenada]]</f>
        <v>70</v>
      </c>
      <c r="K674" s="3">
        <f>Tabla1[[#This Row],[Costo Unitario]]*Tabla1[[#This Row],[Cantidad Ordenada]]</f>
        <v>42</v>
      </c>
      <c r="L674" s="3">
        <f>(Tabla1[[#This Row],[Precio Unitario]]-Tabla1[[#This Row],[Costo Unitario]])*Tabla1[[#This Row],[Cantidad Ordenada]]</f>
        <v>28</v>
      </c>
      <c r="M674" s="20">
        <v>0.1</v>
      </c>
      <c r="N674" s="5">
        <f>Tabla1[[#This Row],[Total del Pedido]]*M674</f>
        <v>7</v>
      </c>
      <c r="O674" s="5">
        <f>Tabla1[[#This Row],[Total del Pedido]]-(Tabla1[[#This Row],[Costo Total]]+N674)</f>
        <v>21</v>
      </c>
    </row>
    <row r="675" spans="1:15" x14ac:dyDescent="0.25">
      <c r="A675" s="1">
        <v>264</v>
      </c>
      <c r="B675" s="1">
        <v>2</v>
      </c>
      <c r="C675" s="1" t="s">
        <v>15</v>
      </c>
      <c r="D675" s="1" t="s">
        <v>36</v>
      </c>
      <c r="E675" s="2">
        <v>19</v>
      </c>
      <c r="F675" s="2">
        <v>32</v>
      </c>
      <c r="G675" s="1">
        <v>1</v>
      </c>
      <c r="H675" s="1">
        <v>27</v>
      </c>
      <c r="I675" s="7">
        <f>TIME(0,Tabla1[[#This Row],[Tiempo de Preparación]],0)</f>
        <v>1.8749999999999999E-2</v>
      </c>
      <c r="J675" s="16">
        <f>Tabla1[[#This Row],[Precio Unitario]]*Tabla1[[#This Row],[Cantidad Ordenada]]</f>
        <v>32</v>
      </c>
      <c r="K675" s="3">
        <f>Tabla1[[#This Row],[Costo Unitario]]*Tabla1[[#This Row],[Cantidad Ordenada]]</f>
        <v>19</v>
      </c>
      <c r="L675" s="3">
        <f>(Tabla1[[#This Row],[Precio Unitario]]-Tabla1[[#This Row],[Costo Unitario]])*Tabla1[[#This Row],[Cantidad Ordenada]]</f>
        <v>13</v>
      </c>
      <c r="M675" s="20">
        <v>0.1</v>
      </c>
      <c r="N675" s="5">
        <f>Tabla1[[#This Row],[Total del Pedido]]*M675</f>
        <v>3.2</v>
      </c>
      <c r="O675" s="5">
        <f>Tabla1[[#This Row],[Total del Pedido]]-(Tabla1[[#This Row],[Costo Total]]+N675)</f>
        <v>9.8000000000000007</v>
      </c>
    </row>
    <row r="676" spans="1:15" x14ac:dyDescent="0.25">
      <c r="A676" s="1">
        <v>264</v>
      </c>
      <c r="B676" s="1">
        <v>2</v>
      </c>
      <c r="C676" s="1" t="s">
        <v>5</v>
      </c>
      <c r="D676" s="1" t="s">
        <v>26</v>
      </c>
      <c r="E676" s="2">
        <v>18</v>
      </c>
      <c r="F676" s="2">
        <v>30</v>
      </c>
      <c r="G676" s="1">
        <v>1</v>
      </c>
      <c r="H676" s="1">
        <v>37</v>
      </c>
      <c r="I676" s="7">
        <f>TIME(0,Tabla1[[#This Row],[Tiempo de Preparación]],0)</f>
        <v>2.5694444444444443E-2</v>
      </c>
      <c r="J676" s="16">
        <f>Tabla1[[#This Row],[Precio Unitario]]*Tabla1[[#This Row],[Cantidad Ordenada]]</f>
        <v>30</v>
      </c>
      <c r="K676" s="3">
        <f>Tabla1[[#This Row],[Costo Unitario]]*Tabla1[[#This Row],[Cantidad Ordenada]]</f>
        <v>18</v>
      </c>
      <c r="L676" s="3">
        <f>(Tabla1[[#This Row],[Precio Unitario]]-Tabla1[[#This Row],[Costo Unitario]])*Tabla1[[#This Row],[Cantidad Ordenada]]</f>
        <v>12</v>
      </c>
      <c r="M676" s="20">
        <v>0.1</v>
      </c>
      <c r="N676" s="5">
        <f>Tabla1[[#This Row],[Total del Pedido]]*M676</f>
        <v>3</v>
      </c>
      <c r="O676" s="5">
        <f>Tabla1[[#This Row],[Total del Pedido]]-(Tabla1[[#This Row],[Costo Total]]+N676)</f>
        <v>9</v>
      </c>
    </row>
    <row r="677" spans="1:15" x14ac:dyDescent="0.25">
      <c r="A677" s="1">
        <v>264</v>
      </c>
      <c r="B677" s="1">
        <v>2</v>
      </c>
      <c r="C677" s="1" t="s">
        <v>23</v>
      </c>
      <c r="D677" s="1" t="s">
        <v>44</v>
      </c>
      <c r="E677" s="2">
        <v>15</v>
      </c>
      <c r="F677" s="2">
        <v>25</v>
      </c>
      <c r="G677" s="1">
        <v>2</v>
      </c>
      <c r="H677" s="1">
        <v>14</v>
      </c>
      <c r="I677" s="7">
        <f>TIME(0,Tabla1[[#This Row],[Tiempo de Preparación]],0)</f>
        <v>9.7222222222222224E-3</v>
      </c>
      <c r="J677" s="16">
        <f>Tabla1[[#This Row],[Precio Unitario]]*Tabla1[[#This Row],[Cantidad Ordenada]]</f>
        <v>50</v>
      </c>
      <c r="K677" s="3">
        <f>Tabla1[[#This Row],[Costo Unitario]]*Tabla1[[#This Row],[Cantidad Ordenada]]</f>
        <v>30</v>
      </c>
      <c r="L677" s="3">
        <f>(Tabla1[[#This Row],[Precio Unitario]]-Tabla1[[#This Row],[Costo Unitario]])*Tabla1[[#This Row],[Cantidad Ordenada]]</f>
        <v>20</v>
      </c>
      <c r="M677" s="20">
        <v>0.1</v>
      </c>
      <c r="N677" s="5">
        <f>Tabla1[[#This Row],[Total del Pedido]]*M677</f>
        <v>5</v>
      </c>
      <c r="O677" s="5">
        <f>Tabla1[[#This Row],[Total del Pedido]]-(Tabla1[[#This Row],[Costo Total]]+N677)</f>
        <v>15</v>
      </c>
    </row>
    <row r="678" spans="1:15" x14ac:dyDescent="0.25">
      <c r="A678" s="1">
        <v>265</v>
      </c>
      <c r="B678" s="1">
        <v>6</v>
      </c>
      <c r="C678" s="1" t="s">
        <v>19</v>
      </c>
      <c r="D678" s="1" t="s">
        <v>40</v>
      </c>
      <c r="E678" s="2">
        <v>14</v>
      </c>
      <c r="F678" s="2">
        <v>23</v>
      </c>
      <c r="G678" s="1">
        <v>1</v>
      </c>
      <c r="H678" s="1">
        <v>12</v>
      </c>
      <c r="I678" s="7">
        <f>TIME(0,Tabla1[[#This Row],[Tiempo de Preparación]],0)</f>
        <v>8.3333333333333332E-3</v>
      </c>
      <c r="J678" s="16">
        <f>Tabla1[[#This Row],[Precio Unitario]]*Tabla1[[#This Row],[Cantidad Ordenada]]</f>
        <v>23</v>
      </c>
      <c r="K678" s="3">
        <f>Tabla1[[#This Row],[Costo Unitario]]*Tabla1[[#This Row],[Cantidad Ordenada]]</f>
        <v>14</v>
      </c>
      <c r="L678" s="3">
        <f>(Tabla1[[#This Row],[Precio Unitario]]-Tabla1[[#This Row],[Costo Unitario]])*Tabla1[[#This Row],[Cantidad Ordenada]]</f>
        <v>9</v>
      </c>
      <c r="M678" s="20">
        <v>0.1</v>
      </c>
      <c r="N678" s="5">
        <f>Tabla1[[#This Row],[Total del Pedido]]*M678</f>
        <v>2.3000000000000003</v>
      </c>
      <c r="O678" s="5">
        <f>Tabla1[[#This Row],[Total del Pedido]]-(Tabla1[[#This Row],[Costo Total]]+N678)</f>
        <v>6.6999999999999993</v>
      </c>
    </row>
    <row r="679" spans="1:15" x14ac:dyDescent="0.25">
      <c r="A679" s="1">
        <v>265</v>
      </c>
      <c r="B679" s="1">
        <v>6</v>
      </c>
      <c r="C679" s="1" t="s">
        <v>6</v>
      </c>
      <c r="D679" s="1" t="s">
        <v>27</v>
      </c>
      <c r="E679" s="2">
        <v>19</v>
      </c>
      <c r="F679" s="2">
        <v>31</v>
      </c>
      <c r="G679" s="1">
        <v>1</v>
      </c>
      <c r="H679" s="1">
        <v>17</v>
      </c>
      <c r="I679" s="7">
        <f>TIME(0,Tabla1[[#This Row],[Tiempo de Preparación]],0)</f>
        <v>1.1805555555555555E-2</v>
      </c>
      <c r="J679" s="16">
        <f>Tabla1[[#This Row],[Precio Unitario]]*Tabla1[[#This Row],[Cantidad Ordenada]]</f>
        <v>31</v>
      </c>
      <c r="K679" s="3">
        <f>Tabla1[[#This Row],[Costo Unitario]]*Tabla1[[#This Row],[Cantidad Ordenada]]</f>
        <v>19</v>
      </c>
      <c r="L679" s="3">
        <f>(Tabla1[[#This Row],[Precio Unitario]]-Tabla1[[#This Row],[Costo Unitario]])*Tabla1[[#This Row],[Cantidad Ordenada]]</f>
        <v>12</v>
      </c>
      <c r="M679" s="20">
        <v>0.1</v>
      </c>
      <c r="N679" s="5">
        <f>Tabla1[[#This Row],[Total del Pedido]]*M679</f>
        <v>3.1</v>
      </c>
      <c r="O679" s="5">
        <f>Tabla1[[#This Row],[Total del Pedido]]-(Tabla1[[#This Row],[Costo Total]]+N679)</f>
        <v>8.8999999999999986</v>
      </c>
    </row>
    <row r="680" spans="1:15" x14ac:dyDescent="0.25">
      <c r="A680" s="1">
        <v>265</v>
      </c>
      <c r="B680" s="1">
        <v>6</v>
      </c>
      <c r="C680" s="1" t="s">
        <v>7</v>
      </c>
      <c r="D680" s="1" t="s">
        <v>28</v>
      </c>
      <c r="E680" s="2">
        <v>16</v>
      </c>
      <c r="F680" s="2">
        <v>27</v>
      </c>
      <c r="G680" s="1">
        <v>1</v>
      </c>
      <c r="H680" s="1">
        <v>56</v>
      </c>
      <c r="I680" s="7">
        <f>TIME(0,Tabla1[[#This Row],[Tiempo de Preparación]],0)</f>
        <v>3.888888888888889E-2</v>
      </c>
      <c r="J680" s="16">
        <f>Tabla1[[#This Row],[Precio Unitario]]*Tabla1[[#This Row],[Cantidad Ordenada]]</f>
        <v>27</v>
      </c>
      <c r="K680" s="3">
        <f>Tabla1[[#This Row],[Costo Unitario]]*Tabla1[[#This Row],[Cantidad Ordenada]]</f>
        <v>16</v>
      </c>
      <c r="L680" s="3">
        <f>(Tabla1[[#This Row],[Precio Unitario]]-Tabla1[[#This Row],[Costo Unitario]])*Tabla1[[#This Row],[Cantidad Ordenada]]</f>
        <v>11</v>
      </c>
      <c r="M680" s="20">
        <v>0.1</v>
      </c>
      <c r="N680" s="5">
        <f>Tabla1[[#This Row],[Total del Pedido]]*M680</f>
        <v>2.7</v>
      </c>
      <c r="O680" s="5">
        <f>Tabla1[[#This Row],[Total del Pedido]]-(Tabla1[[#This Row],[Costo Total]]+N680)</f>
        <v>8.3000000000000007</v>
      </c>
    </row>
    <row r="681" spans="1:15" x14ac:dyDescent="0.25">
      <c r="A681" s="1">
        <v>265</v>
      </c>
      <c r="B681" s="1">
        <v>6</v>
      </c>
      <c r="C681" s="1" t="s">
        <v>5</v>
      </c>
      <c r="D681" s="1" t="s">
        <v>26</v>
      </c>
      <c r="E681" s="2">
        <v>18</v>
      </c>
      <c r="F681" s="2">
        <v>30</v>
      </c>
      <c r="G681" s="1">
        <v>3</v>
      </c>
      <c r="H681" s="1">
        <v>50</v>
      </c>
      <c r="I681" s="7">
        <f>TIME(0,Tabla1[[#This Row],[Tiempo de Preparación]],0)</f>
        <v>3.4722222222222224E-2</v>
      </c>
      <c r="J681" s="16">
        <f>Tabla1[[#This Row],[Precio Unitario]]*Tabla1[[#This Row],[Cantidad Ordenada]]</f>
        <v>90</v>
      </c>
      <c r="K681" s="3">
        <f>Tabla1[[#This Row],[Costo Unitario]]*Tabla1[[#This Row],[Cantidad Ordenada]]</f>
        <v>54</v>
      </c>
      <c r="L681" s="3">
        <f>(Tabla1[[#This Row],[Precio Unitario]]-Tabla1[[#This Row],[Costo Unitario]])*Tabla1[[#This Row],[Cantidad Ordenada]]</f>
        <v>36</v>
      </c>
      <c r="M681" s="20">
        <v>0.1</v>
      </c>
      <c r="N681" s="5">
        <f>Tabla1[[#This Row],[Total del Pedido]]*M681</f>
        <v>9</v>
      </c>
      <c r="O681" s="5">
        <f>Tabla1[[#This Row],[Total del Pedido]]-(Tabla1[[#This Row],[Costo Total]]+N681)</f>
        <v>27</v>
      </c>
    </row>
    <row r="682" spans="1:15" x14ac:dyDescent="0.25">
      <c r="A682" s="1">
        <v>266</v>
      </c>
      <c r="B682" s="1">
        <v>4</v>
      </c>
      <c r="C682" s="1" t="s">
        <v>4</v>
      </c>
      <c r="D682" s="1" t="s">
        <v>25</v>
      </c>
      <c r="E682" s="2">
        <v>14</v>
      </c>
      <c r="F682" s="2">
        <v>24</v>
      </c>
      <c r="G682" s="1">
        <v>1</v>
      </c>
      <c r="H682" s="1">
        <v>53</v>
      </c>
      <c r="I682" s="7">
        <f>TIME(0,Tabla1[[#This Row],[Tiempo de Preparación]],0)</f>
        <v>3.6805555555555557E-2</v>
      </c>
      <c r="J682" s="16">
        <f>Tabla1[[#This Row],[Precio Unitario]]*Tabla1[[#This Row],[Cantidad Ordenada]]</f>
        <v>24</v>
      </c>
      <c r="K682" s="3">
        <f>Tabla1[[#This Row],[Costo Unitario]]*Tabla1[[#This Row],[Cantidad Ordenada]]</f>
        <v>14</v>
      </c>
      <c r="L682" s="3">
        <f>(Tabla1[[#This Row],[Precio Unitario]]-Tabla1[[#This Row],[Costo Unitario]])*Tabla1[[#This Row],[Cantidad Ordenada]]</f>
        <v>10</v>
      </c>
      <c r="M682" s="20">
        <v>0.1</v>
      </c>
      <c r="N682" s="5">
        <f>Tabla1[[#This Row],[Total del Pedido]]*M682</f>
        <v>2.4000000000000004</v>
      </c>
      <c r="O682" s="5">
        <f>Tabla1[[#This Row],[Total del Pedido]]-(Tabla1[[#This Row],[Costo Total]]+N682)</f>
        <v>7.6000000000000014</v>
      </c>
    </row>
    <row r="683" spans="1:15" x14ac:dyDescent="0.25">
      <c r="A683" s="1">
        <v>266</v>
      </c>
      <c r="B683" s="1">
        <v>4</v>
      </c>
      <c r="C683" s="1" t="s">
        <v>23</v>
      </c>
      <c r="D683" s="1" t="s">
        <v>44</v>
      </c>
      <c r="E683" s="2">
        <v>15</v>
      </c>
      <c r="F683" s="2">
        <v>25</v>
      </c>
      <c r="G683" s="1">
        <v>3</v>
      </c>
      <c r="H683" s="1">
        <v>53</v>
      </c>
      <c r="I683" s="7">
        <f>TIME(0,Tabla1[[#This Row],[Tiempo de Preparación]],0)</f>
        <v>3.6805555555555557E-2</v>
      </c>
      <c r="J683" s="16">
        <f>Tabla1[[#This Row],[Precio Unitario]]*Tabla1[[#This Row],[Cantidad Ordenada]]</f>
        <v>75</v>
      </c>
      <c r="K683" s="3">
        <f>Tabla1[[#This Row],[Costo Unitario]]*Tabla1[[#This Row],[Cantidad Ordenada]]</f>
        <v>45</v>
      </c>
      <c r="L683" s="3">
        <f>(Tabla1[[#This Row],[Precio Unitario]]-Tabla1[[#This Row],[Costo Unitario]])*Tabla1[[#This Row],[Cantidad Ordenada]]</f>
        <v>30</v>
      </c>
      <c r="M683" s="20">
        <v>0.1</v>
      </c>
      <c r="N683" s="5">
        <f>Tabla1[[#This Row],[Total del Pedido]]*M683</f>
        <v>7.5</v>
      </c>
      <c r="O683" s="5">
        <f>Tabla1[[#This Row],[Total del Pedido]]-(Tabla1[[#This Row],[Costo Total]]+N683)</f>
        <v>22.5</v>
      </c>
    </row>
    <row r="684" spans="1:15" x14ac:dyDescent="0.25">
      <c r="A684" s="1">
        <v>267</v>
      </c>
      <c r="B684" s="1">
        <v>7</v>
      </c>
      <c r="C684" s="1" t="s">
        <v>15</v>
      </c>
      <c r="D684" s="1" t="s">
        <v>36</v>
      </c>
      <c r="E684" s="2">
        <v>19</v>
      </c>
      <c r="F684" s="2">
        <v>32</v>
      </c>
      <c r="G684" s="1">
        <v>1</v>
      </c>
      <c r="H684" s="1">
        <v>45</v>
      </c>
      <c r="I684" s="7">
        <f>TIME(0,Tabla1[[#This Row],[Tiempo de Preparación]],0)</f>
        <v>3.125E-2</v>
      </c>
      <c r="J684" s="16">
        <f>Tabla1[[#This Row],[Precio Unitario]]*Tabla1[[#This Row],[Cantidad Ordenada]]</f>
        <v>32</v>
      </c>
      <c r="K684" s="3">
        <f>Tabla1[[#This Row],[Costo Unitario]]*Tabla1[[#This Row],[Cantidad Ordenada]]</f>
        <v>19</v>
      </c>
      <c r="L684" s="3">
        <f>(Tabla1[[#This Row],[Precio Unitario]]-Tabla1[[#This Row],[Costo Unitario]])*Tabla1[[#This Row],[Cantidad Ordenada]]</f>
        <v>13</v>
      </c>
      <c r="M684" s="20">
        <v>0.1</v>
      </c>
      <c r="N684" s="5">
        <f>Tabla1[[#This Row],[Total del Pedido]]*M684</f>
        <v>3.2</v>
      </c>
      <c r="O684" s="5">
        <f>Tabla1[[#This Row],[Total del Pedido]]-(Tabla1[[#This Row],[Costo Total]]+N684)</f>
        <v>9.8000000000000007</v>
      </c>
    </row>
    <row r="685" spans="1:15" x14ac:dyDescent="0.25">
      <c r="A685" s="1">
        <v>267</v>
      </c>
      <c r="B685" s="1">
        <v>7</v>
      </c>
      <c r="C685" s="1" t="s">
        <v>12</v>
      </c>
      <c r="D685" s="1" t="s">
        <v>33</v>
      </c>
      <c r="E685" s="2">
        <v>16</v>
      </c>
      <c r="F685" s="2">
        <v>28</v>
      </c>
      <c r="G685" s="1">
        <v>2</v>
      </c>
      <c r="H685" s="1">
        <v>23</v>
      </c>
      <c r="I685" s="7">
        <f>TIME(0,Tabla1[[#This Row],[Tiempo de Preparación]],0)</f>
        <v>1.5972222222222221E-2</v>
      </c>
      <c r="J685" s="16">
        <f>Tabla1[[#This Row],[Precio Unitario]]*Tabla1[[#This Row],[Cantidad Ordenada]]</f>
        <v>56</v>
      </c>
      <c r="K685" s="3">
        <f>Tabla1[[#This Row],[Costo Unitario]]*Tabla1[[#This Row],[Cantidad Ordenada]]</f>
        <v>32</v>
      </c>
      <c r="L685" s="3">
        <f>(Tabla1[[#This Row],[Precio Unitario]]-Tabla1[[#This Row],[Costo Unitario]])*Tabla1[[#This Row],[Cantidad Ordenada]]</f>
        <v>24</v>
      </c>
      <c r="M685" s="20">
        <v>0.1</v>
      </c>
      <c r="N685" s="5">
        <f>Tabla1[[#This Row],[Total del Pedido]]*M685</f>
        <v>5.6000000000000005</v>
      </c>
      <c r="O685" s="5">
        <f>Tabla1[[#This Row],[Total del Pedido]]-(Tabla1[[#This Row],[Costo Total]]+N685)</f>
        <v>18.399999999999999</v>
      </c>
    </row>
    <row r="686" spans="1:15" x14ac:dyDescent="0.25">
      <c r="A686" s="1">
        <v>267</v>
      </c>
      <c r="B686" s="1">
        <v>7</v>
      </c>
      <c r="C686" s="1" t="s">
        <v>5</v>
      </c>
      <c r="D686" s="1" t="s">
        <v>26</v>
      </c>
      <c r="E686" s="2">
        <v>18</v>
      </c>
      <c r="F686" s="2">
        <v>30</v>
      </c>
      <c r="G686" s="1">
        <v>1</v>
      </c>
      <c r="H686" s="1">
        <v>28</v>
      </c>
      <c r="I686" s="7">
        <f>TIME(0,Tabla1[[#This Row],[Tiempo de Preparación]],0)</f>
        <v>1.9444444444444445E-2</v>
      </c>
      <c r="J686" s="16">
        <f>Tabla1[[#This Row],[Precio Unitario]]*Tabla1[[#This Row],[Cantidad Ordenada]]</f>
        <v>30</v>
      </c>
      <c r="K686" s="3">
        <f>Tabla1[[#This Row],[Costo Unitario]]*Tabla1[[#This Row],[Cantidad Ordenada]]</f>
        <v>18</v>
      </c>
      <c r="L686" s="3">
        <f>(Tabla1[[#This Row],[Precio Unitario]]-Tabla1[[#This Row],[Costo Unitario]])*Tabla1[[#This Row],[Cantidad Ordenada]]</f>
        <v>12</v>
      </c>
      <c r="M686" s="20">
        <v>0.1</v>
      </c>
      <c r="N686" s="5">
        <f>Tabla1[[#This Row],[Total del Pedido]]*M686</f>
        <v>3</v>
      </c>
      <c r="O686" s="5">
        <f>Tabla1[[#This Row],[Total del Pedido]]-(Tabla1[[#This Row],[Costo Total]]+N686)</f>
        <v>9</v>
      </c>
    </row>
    <row r="687" spans="1:15" x14ac:dyDescent="0.25">
      <c r="A687" s="1">
        <v>268</v>
      </c>
      <c r="B687" s="1">
        <v>14</v>
      </c>
      <c r="C687" s="1" t="s">
        <v>4</v>
      </c>
      <c r="D687" s="1" t="s">
        <v>25</v>
      </c>
      <c r="E687" s="2">
        <v>14</v>
      </c>
      <c r="F687" s="2">
        <v>24</v>
      </c>
      <c r="G687" s="1">
        <v>1</v>
      </c>
      <c r="H687" s="1">
        <v>39</v>
      </c>
      <c r="I687" s="7">
        <f>TIME(0,Tabla1[[#This Row],[Tiempo de Preparación]],0)</f>
        <v>2.7083333333333334E-2</v>
      </c>
      <c r="J687" s="16">
        <f>Tabla1[[#This Row],[Precio Unitario]]*Tabla1[[#This Row],[Cantidad Ordenada]]</f>
        <v>24</v>
      </c>
      <c r="K687" s="3">
        <f>Tabla1[[#This Row],[Costo Unitario]]*Tabla1[[#This Row],[Cantidad Ordenada]]</f>
        <v>14</v>
      </c>
      <c r="L687" s="3">
        <f>(Tabla1[[#This Row],[Precio Unitario]]-Tabla1[[#This Row],[Costo Unitario]])*Tabla1[[#This Row],[Cantidad Ordenada]]</f>
        <v>10</v>
      </c>
      <c r="M687" s="20">
        <v>0.1</v>
      </c>
      <c r="N687" s="5">
        <f>Tabla1[[#This Row],[Total del Pedido]]*M687</f>
        <v>2.4000000000000004</v>
      </c>
      <c r="O687" s="5">
        <f>Tabla1[[#This Row],[Total del Pedido]]-(Tabla1[[#This Row],[Costo Total]]+N687)</f>
        <v>7.6000000000000014</v>
      </c>
    </row>
    <row r="688" spans="1:15" x14ac:dyDescent="0.25">
      <c r="A688" s="1">
        <v>268</v>
      </c>
      <c r="B688" s="1">
        <v>14</v>
      </c>
      <c r="C688" s="1" t="s">
        <v>16</v>
      </c>
      <c r="D688" s="1" t="s">
        <v>37</v>
      </c>
      <c r="E688" s="2">
        <v>13</v>
      </c>
      <c r="F688" s="2">
        <v>22</v>
      </c>
      <c r="G688" s="1">
        <v>2</v>
      </c>
      <c r="H688" s="1">
        <v>44</v>
      </c>
      <c r="I688" s="7">
        <f>TIME(0,Tabla1[[#This Row],[Tiempo de Preparación]],0)</f>
        <v>3.0555555555555555E-2</v>
      </c>
      <c r="J688" s="16">
        <f>Tabla1[[#This Row],[Precio Unitario]]*Tabla1[[#This Row],[Cantidad Ordenada]]</f>
        <v>44</v>
      </c>
      <c r="K688" s="3">
        <f>Tabla1[[#This Row],[Costo Unitario]]*Tabla1[[#This Row],[Cantidad Ordenada]]</f>
        <v>26</v>
      </c>
      <c r="L688" s="3">
        <f>(Tabla1[[#This Row],[Precio Unitario]]-Tabla1[[#This Row],[Costo Unitario]])*Tabla1[[#This Row],[Cantidad Ordenada]]</f>
        <v>18</v>
      </c>
      <c r="M688" s="20">
        <v>0.1</v>
      </c>
      <c r="N688" s="5">
        <f>Tabla1[[#This Row],[Total del Pedido]]*M688</f>
        <v>4.4000000000000004</v>
      </c>
      <c r="O688" s="5">
        <f>Tabla1[[#This Row],[Total del Pedido]]-(Tabla1[[#This Row],[Costo Total]]+N688)</f>
        <v>13.600000000000001</v>
      </c>
    </row>
    <row r="689" spans="1:15" x14ac:dyDescent="0.25">
      <c r="A689" s="1">
        <v>269</v>
      </c>
      <c r="B689" s="1">
        <v>11</v>
      </c>
      <c r="C689" s="1" t="s">
        <v>9</v>
      </c>
      <c r="D689" s="1" t="s">
        <v>30</v>
      </c>
      <c r="E689" s="2">
        <v>22</v>
      </c>
      <c r="F689" s="2">
        <v>36</v>
      </c>
      <c r="G689" s="1">
        <v>3</v>
      </c>
      <c r="H689" s="1">
        <v>13</v>
      </c>
      <c r="I689" s="7">
        <f>TIME(0,Tabla1[[#This Row],[Tiempo de Preparación]],0)</f>
        <v>9.0277777777777769E-3</v>
      </c>
      <c r="J689" s="16">
        <f>Tabla1[[#This Row],[Precio Unitario]]*Tabla1[[#This Row],[Cantidad Ordenada]]</f>
        <v>108</v>
      </c>
      <c r="K689" s="3">
        <f>Tabla1[[#This Row],[Costo Unitario]]*Tabla1[[#This Row],[Cantidad Ordenada]]</f>
        <v>66</v>
      </c>
      <c r="L689" s="3">
        <f>(Tabla1[[#This Row],[Precio Unitario]]-Tabla1[[#This Row],[Costo Unitario]])*Tabla1[[#This Row],[Cantidad Ordenada]]</f>
        <v>42</v>
      </c>
      <c r="M689" s="20">
        <v>0.1</v>
      </c>
      <c r="N689" s="5">
        <f>Tabla1[[#This Row],[Total del Pedido]]*M689</f>
        <v>10.8</v>
      </c>
      <c r="O689" s="5">
        <f>Tabla1[[#This Row],[Total del Pedido]]-(Tabla1[[#This Row],[Costo Total]]+N689)</f>
        <v>31.200000000000003</v>
      </c>
    </row>
    <row r="690" spans="1:15" x14ac:dyDescent="0.25">
      <c r="A690" s="1">
        <v>269</v>
      </c>
      <c r="B690" s="1">
        <v>11</v>
      </c>
      <c r="C690" s="1" t="s">
        <v>8</v>
      </c>
      <c r="D690" s="1" t="s">
        <v>29</v>
      </c>
      <c r="E690" s="2">
        <v>25</v>
      </c>
      <c r="F690" s="2">
        <v>40</v>
      </c>
      <c r="G690" s="1">
        <v>1</v>
      </c>
      <c r="H690" s="1">
        <v>58</v>
      </c>
      <c r="I690" s="7">
        <f>TIME(0,Tabla1[[#This Row],[Tiempo de Preparación]],0)</f>
        <v>4.027777777777778E-2</v>
      </c>
      <c r="J690" s="16">
        <f>Tabla1[[#This Row],[Precio Unitario]]*Tabla1[[#This Row],[Cantidad Ordenada]]</f>
        <v>40</v>
      </c>
      <c r="K690" s="3">
        <f>Tabla1[[#This Row],[Costo Unitario]]*Tabla1[[#This Row],[Cantidad Ordenada]]</f>
        <v>25</v>
      </c>
      <c r="L690" s="3">
        <f>(Tabla1[[#This Row],[Precio Unitario]]-Tabla1[[#This Row],[Costo Unitario]])*Tabla1[[#This Row],[Cantidad Ordenada]]</f>
        <v>15</v>
      </c>
      <c r="M690" s="20">
        <v>0.1</v>
      </c>
      <c r="N690" s="5">
        <f>Tabla1[[#This Row],[Total del Pedido]]*M690</f>
        <v>4</v>
      </c>
      <c r="O690" s="5">
        <f>Tabla1[[#This Row],[Total del Pedido]]-(Tabla1[[#This Row],[Costo Total]]+N690)</f>
        <v>11</v>
      </c>
    </row>
    <row r="691" spans="1:15" x14ac:dyDescent="0.25">
      <c r="A691" s="1">
        <v>269</v>
      </c>
      <c r="B691" s="1">
        <v>11</v>
      </c>
      <c r="C691" s="1" t="s">
        <v>17</v>
      </c>
      <c r="D691" s="1" t="s">
        <v>38</v>
      </c>
      <c r="E691" s="2">
        <v>20</v>
      </c>
      <c r="F691" s="2">
        <v>34</v>
      </c>
      <c r="G691" s="1">
        <v>3</v>
      </c>
      <c r="H691" s="1">
        <v>30</v>
      </c>
      <c r="I691" s="7">
        <f>TIME(0,Tabla1[[#This Row],[Tiempo de Preparación]],0)</f>
        <v>2.0833333333333332E-2</v>
      </c>
      <c r="J691" s="16">
        <f>Tabla1[[#This Row],[Precio Unitario]]*Tabla1[[#This Row],[Cantidad Ordenada]]</f>
        <v>102</v>
      </c>
      <c r="K691" s="3">
        <f>Tabla1[[#This Row],[Costo Unitario]]*Tabla1[[#This Row],[Cantidad Ordenada]]</f>
        <v>60</v>
      </c>
      <c r="L691" s="3">
        <f>(Tabla1[[#This Row],[Precio Unitario]]-Tabla1[[#This Row],[Costo Unitario]])*Tabla1[[#This Row],[Cantidad Ordenada]]</f>
        <v>42</v>
      </c>
      <c r="M691" s="20">
        <v>0.1</v>
      </c>
      <c r="N691" s="5">
        <f>Tabla1[[#This Row],[Total del Pedido]]*M691</f>
        <v>10.200000000000001</v>
      </c>
      <c r="O691" s="5">
        <f>Tabla1[[#This Row],[Total del Pedido]]-(Tabla1[[#This Row],[Costo Total]]+N691)</f>
        <v>31.799999999999997</v>
      </c>
    </row>
    <row r="692" spans="1:15" x14ac:dyDescent="0.25">
      <c r="A692" s="1">
        <v>270</v>
      </c>
      <c r="B692" s="1">
        <v>10</v>
      </c>
      <c r="C692" s="1" t="s">
        <v>17</v>
      </c>
      <c r="D692" s="1" t="s">
        <v>38</v>
      </c>
      <c r="E692" s="2">
        <v>20</v>
      </c>
      <c r="F692" s="2">
        <v>34</v>
      </c>
      <c r="G692" s="1">
        <v>3</v>
      </c>
      <c r="H692" s="1">
        <v>26</v>
      </c>
      <c r="I692" s="7">
        <f>TIME(0,Tabla1[[#This Row],[Tiempo de Preparación]],0)</f>
        <v>1.8055555555555554E-2</v>
      </c>
      <c r="J692" s="16">
        <f>Tabla1[[#This Row],[Precio Unitario]]*Tabla1[[#This Row],[Cantidad Ordenada]]</f>
        <v>102</v>
      </c>
      <c r="K692" s="3">
        <f>Tabla1[[#This Row],[Costo Unitario]]*Tabla1[[#This Row],[Cantidad Ordenada]]</f>
        <v>60</v>
      </c>
      <c r="L692" s="3">
        <f>(Tabla1[[#This Row],[Precio Unitario]]-Tabla1[[#This Row],[Costo Unitario]])*Tabla1[[#This Row],[Cantidad Ordenada]]</f>
        <v>42</v>
      </c>
      <c r="M692" s="20">
        <v>0.1</v>
      </c>
      <c r="N692" s="5">
        <f>Tabla1[[#This Row],[Total del Pedido]]*M692</f>
        <v>10.200000000000001</v>
      </c>
      <c r="O692" s="5">
        <f>Tabla1[[#This Row],[Total del Pedido]]-(Tabla1[[#This Row],[Costo Total]]+N692)</f>
        <v>31.799999999999997</v>
      </c>
    </row>
    <row r="693" spans="1:15" x14ac:dyDescent="0.25">
      <c r="A693" s="1">
        <v>271</v>
      </c>
      <c r="B693" s="1">
        <v>3</v>
      </c>
      <c r="C693" s="1" t="s">
        <v>16</v>
      </c>
      <c r="D693" s="1" t="s">
        <v>37</v>
      </c>
      <c r="E693" s="2">
        <v>13</v>
      </c>
      <c r="F693" s="2">
        <v>22</v>
      </c>
      <c r="G693" s="1">
        <v>2</v>
      </c>
      <c r="H693" s="1">
        <v>55</v>
      </c>
      <c r="I693" s="7">
        <f>TIME(0,Tabla1[[#This Row],[Tiempo de Preparación]],0)</f>
        <v>3.8194444444444448E-2</v>
      </c>
      <c r="J693" s="16">
        <f>Tabla1[[#This Row],[Precio Unitario]]*Tabla1[[#This Row],[Cantidad Ordenada]]</f>
        <v>44</v>
      </c>
      <c r="K693" s="3">
        <f>Tabla1[[#This Row],[Costo Unitario]]*Tabla1[[#This Row],[Cantidad Ordenada]]</f>
        <v>26</v>
      </c>
      <c r="L693" s="3">
        <f>(Tabla1[[#This Row],[Precio Unitario]]-Tabla1[[#This Row],[Costo Unitario]])*Tabla1[[#This Row],[Cantidad Ordenada]]</f>
        <v>18</v>
      </c>
      <c r="M693" s="20">
        <v>0.1</v>
      </c>
      <c r="N693" s="5">
        <f>Tabla1[[#This Row],[Total del Pedido]]*M693</f>
        <v>4.4000000000000004</v>
      </c>
      <c r="O693" s="5">
        <f>Tabla1[[#This Row],[Total del Pedido]]-(Tabla1[[#This Row],[Costo Total]]+N693)</f>
        <v>13.600000000000001</v>
      </c>
    </row>
    <row r="694" spans="1:15" x14ac:dyDescent="0.25">
      <c r="A694" s="1">
        <v>272</v>
      </c>
      <c r="B694" s="1">
        <v>7</v>
      </c>
      <c r="C694" s="1" t="s">
        <v>4</v>
      </c>
      <c r="D694" s="1" t="s">
        <v>25</v>
      </c>
      <c r="E694" s="2">
        <v>14</v>
      </c>
      <c r="F694" s="2">
        <v>24</v>
      </c>
      <c r="G694" s="1">
        <v>2</v>
      </c>
      <c r="H694" s="1">
        <v>36</v>
      </c>
      <c r="I694" s="7">
        <f>TIME(0,Tabla1[[#This Row],[Tiempo de Preparación]],0)</f>
        <v>2.5000000000000001E-2</v>
      </c>
      <c r="J694" s="16">
        <f>Tabla1[[#This Row],[Precio Unitario]]*Tabla1[[#This Row],[Cantidad Ordenada]]</f>
        <v>48</v>
      </c>
      <c r="K694" s="3">
        <f>Tabla1[[#This Row],[Costo Unitario]]*Tabla1[[#This Row],[Cantidad Ordenada]]</f>
        <v>28</v>
      </c>
      <c r="L694" s="3">
        <f>(Tabla1[[#This Row],[Precio Unitario]]-Tabla1[[#This Row],[Costo Unitario]])*Tabla1[[#This Row],[Cantidad Ordenada]]</f>
        <v>20</v>
      </c>
      <c r="M694" s="20">
        <v>0.1</v>
      </c>
      <c r="N694" s="5">
        <f>Tabla1[[#This Row],[Total del Pedido]]*M694</f>
        <v>4.8000000000000007</v>
      </c>
      <c r="O694" s="5">
        <f>Tabla1[[#This Row],[Total del Pedido]]-(Tabla1[[#This Row],[Costo Total]]+N694)</f>
        <v>15.200000000000003</v>
      </c>
    </row>
    <row r="695" spans="1:15" x14ac:dyDescent="0.25">
      <c r="A695" s="1">
        <v>272</v>
      </c>
      <c r="B695" s="1">
        <v>7</v>
      </c>
      <c r="C695" s="1" t="s">
        <v>14</v>
      </c>
      <c r="D695" s="1" t="s">
        <v>35</v>
      </c>
      <c r="E695" s="2">
        <v>21</v>
      </c>
      <c r="F695" s="2">
        <v>35</v>
      </c>
      <c r="G695" s="1">
        <v>1</v>
      </c>
      <c r="H695" s="1">
        <v>47</v>
      </c>
      <c r="I695" s="7">
        <f>TIME(0,Tabla1[[#This Row],[Tiempo de Preparación]],0)</f>
        <v>3.2638888888888891E-2</v>
      </c>
      <c r="J695" s="16">
        <f>Tabla1[[#This Row],[Precio Unitario]]*Tabla1[[#This Row],[Cantidad Ordenada]]</f>
        <v>35</v>
      </c>
      <c r="K695" s="3">
        <f>Tabla1[[#This Row],[Costo Unitario]]*Tabla1[[#This Row],[Cantidad Ordenada]]</f>
        <v>21</v>
      </c>
      <c r="L695" s="3">
        <f>(Tabla1[[#This Row],[Precio Unitario]]-Tabla1[[#This Row],[Costo Unitario]])*Tabla1[[#This Row],[Cantidad Ordenada]]</f>
        <v>14</v>
      </c>
      <c r="M695" s="20">
        <v>0.1</v>
      </c>
      <c r="N695" s="5">
        <f>Tabla1[[#This Row],[Total del Pedido]]*M695</f>
        <v>3.5</v>
      </c>
      <c r="O695" s="5">
        <f>Tabla1[[#This Row],[Total del Pedido]]-(Tabla1[[#This Row],[Costo Total]]+N695)</f>
        <v>10.5</v>
      </c>
    </row>
    <row r="696" spans="1:15" x14ac:dyDescent="0.25">
      <c r="A696" s="1">
        <v>273</v>
      </c>
      <c r="B696" s="1">
        <v>20</v>
      </c>
      <c r="C696" s="1" t="s">
        <v>15</v>
      </c>
      <c r="D696" s="1" t="s">
        <v>36</v>
      </c>
      <c r="E696" s="2">
        <v>19</v>
      </c>
      <c r="F696" s="2">
        <v>32</v>
      </c>
      <c r="G696" s="1">
        <v>1</v>
      </c>
      <c r="H696" s="1">
        <v>22</v>
      </c>
      <c r="I696" s="7">
        <f>TIME(0,Tabla1[[#This Row],[Tiempo de Preparación]],0)</f>
        <v>1.5277777777777777E-2</v>
      </c>
      <c r="J696" s="16">
        <f>Tabla1[[#This Row],[Precio Unitario]]*Tabla1[[#This Row],[Cantidad Ordenada]]</f>
        <v>32</v>
      </c>
      <c r="K696" s="3">
        <f>Tabla1[[#This Row],[Costo Unitario]]*Tabla1[[#This Row],[Cantidad Ordenada]]</f>
        <v>19</v>
      </c>
      <c r="L696" s="3">
        <f>(Tabla1[[#This Row],[Precio Unitario]]-Tabla1[[#This Row],[Costo Unitario]])*Tabla1[[#This Row],[Cantidad Ordenada]]</f>
        <v>13</v>
      </c>
      <c r="M696" s="20">
        <v>0.1</v>
      </c>
      <c r="N696" s="5">
        <f>Tabla1[[#This Row],[Total del Pedido]]*M696</f>
        <v>3.2</v>
      </c>
      <c r="O696" s="5">
        <f>Tabla1[[#This Row],[Total del Pedido]]-(Tabla1[[#This Row],[Costo Total]]+N696)</f>
        <v>9.8000000000000007</v>
      </c>
    </row>
    <row r="697" spans="1:15" x14ac:dyDescent="0.25">
      <c r="A697" s="1">
        <v>273</v>
      </c>
      <c r="B697" s="1">
        <v>20</v>
      </c>
      <c r="C697" s="1" t="s">
        <v>16</v>
      </c>
      <c r="D697" s="1" t="s">
        <v>37</v>
      </c>
      <c r="E697" s="2">
        <v>13</v>
      </c>
      <c r="F697" s="2">
        <v>22</v>
      </c>
      <c r="G697" s="1">
        <v>3</v>
      </c>
      <c r="H697" s="1">
        <v>40</v>
      </c>
      <c r="I697" s="7">
        <f>TIME(0,Tabla1[[#This Row],[Tiempo de Preparación]],0)</f>
        <v>2.7777777777777776E-2</v>
      </c>
      <c r="J697" s="16">
        <f>Tabla1[[#This Row],[Precio Unitario]]*Tabla1[[#This Row],[Cantidad Ordenada]]</f>
        <v>66</v>
      </c>
      <c r="K697" s="3">
        <f>Tabla1[[#This Row],[Costo Unitario]]*Tabla1[[#This Row],[Cantidad Ordenada]]</f>
        <v>39</v>
      </c>
      <c r="L697" s="3">
        <f>(Tabla1[[#This Row],[Precio Unitario]]-Tabla1[[#This Row],[Costo Unitario]])*Tabla1[[#This Row],[Cantidad Ordenada]]</f>
        <v>27</v>
      </c>
      <c r="M697" s="20">
        <v>0.1</v>
      </c>
      <c r="N697" s="5">
        <f>Tabla1[[#This Row],[Total del Pedido]]*M697</f>
        <v>6.6000000000000005</v>
      </c>
      <c r="O697" s="5">
        <f>Tabla1[[#This Row],[Total del Pedido]]-(Tabla1[[#This Row],[Costo Total]]+N697)</f>
        <v>20.399999999999999</v>
      </c>
    </row>
    <row r="698" spans="1:15" x14ac:dyDescent="0.25">
      <c r="A698" s="1">
        <v>273</v>
      </c>
      <c r="B698" s="1">
        <v>20</v>
      </c>
      <c r="C698" s="1" t="s">
        <v>23</v>
      </c>
      <c r="D698" s="1" t="s">
        <v>44</v>
      </c>
      <c r="E698" s="2">
        <v>15</v>
      </c>
      <c r="F698" s="2">
        <v>25</v>
      </c>
      <c r="G698" s="1">
        <v>1</v>
      </c>
      <c r="H698" s="1">
        <v>5</v>
      </c>
      <c r="I698" s="7">
        <f>TIME(0,Tabla1[[#This Row],[Tiempo de Preparación]],0)</f>
        <v>3.472222222222222E-3</v>
      </c>
      <c r="J698" s="16">
        <f>Tabla1[[#This Row],[Precio Unitario]]*Tabla1[[#This Row],[Cantidad Ordenada]]</f>
        <v>25</v>
      </c>
      <c r="K698" s="3">
        <f>Tabla1[[#This Row],[Costo Unitario]]*Tabla1[[#This Row],[Cantidad Ordenada]]</f>
        <v>15</v>
      </c>
      <c r="L698" s="3">
        <f>(Tabla1[[#This Row],[Precio Unitario]]-Tabla1[[#This Row],[Costo Unitario]])*Tabla1[[#This Row],[Cantidad Ordenada]]</f>
        <v>10</v>
      </c>
      <c r="M698" s="20">
        <v>0.1</v>
      </c>
      <c r="N698" s="5">
        <f>Tabla1[[#This Row],[Total del Pedido]]*M698</f>
        <v>2.5</v>
      </c>
      <c r="O698" s="5">
        <f>Tabla1[[#This Row],[Total del Pedido]]-(Tabla1[[#This Row],[Costo Total]]+N698)</f>
        <v>7.5</v>
      </c>
    </row>
    <row r="699" spans="1:15" x14ac:dyDescent="0.25">
      <c r="A699" s="1">
        <v>274</v>
      </c>
      <c r="B699" s="1">
        <v>7</v>
      </c>
      <c r="C699" s="1" t="s">
        <v>22</v>
      </c>
      <c r="D699" s="1" t="s">
        <v>43</v>
      </c>
      <c r="E699" s="2">
        <v>15</v>
      </c>
      <c r="F699" s="2">
        <v>26</v>
      </c>
      <c r="G699" s="1">
        <v>3</v>
      </c>
      <c r="H699" s="1">
        <v>33</v>
      </c>
      <c r="I699" s="7">
        <f>TIME(0,Tabla1[[#This Row],[Tiempo de Preparación]],0)</f>
        <v>2.2916666666666665E-2</v>
      </c>
      <c r="J699" s="16">
        <f>Tabla1[[#This Row],[Precio Unitario]]*Tabla1[[#This Row],[Cantidad Ordenada]]</f>
        <v>78</v>
      </c>
      <c r="K699" s="3">
        <f>Tabla1[[#This Row],[Costo Unitario]]*Tabla1[[#This Row],[Cantidad Ordenada]]</f>
        <v>45</v>
      </c>
      <c r="L699" s="3">
        <f>(Tabla1[[#This Row],[Precio Unitario]]-Tabla1[[#This Row],[Costo Unitario]])*Tabla1[[#This Row],[Cantidad Ordenada]]</f>
        <v>33</v>
      </c>
      <c r="M699" s="20">
        <v>0.1</v>
      </c>
      <c r="N699" s="5">
        <f>Tabla1[[#This Row],[Total del Pedido]]*M699</f>
        <v>7.8000000000000007</v>
      </c>
      <c r="O699" s="5">
        <f>Tabla1[[#This Row],[Total del Pedido]]-(Tabla1[[#This Row],[Costo Total]]+N699)</f>
        <v>25.200000000000003</v>
      </c>
    </row>
    <row r="700" spans="1:15" x14ac:dyDescent="0.25">
      <c r="A700" s="1">
        <v>274</v>
      </c>
      <c r="B700" s="1">
        <v>7</v>
      </c>
      <c r="C700" s="1" t="s">
        <v>13</v>
      </c>
      <c r="D700" s="1" t="s">
        <v>34</v>
      </c>
      <c r="E700" s="2">
        <v>11</v>
      </c>
      <c r="F700" s="2">
        <v>19</v>
      </c>
      <c r="G700" s="1">
        <v>2</v>
      </c>
      <c r="H700" s="1">
        <v>42</v>
      </c>
      <c r="I700" s="7">
        <f>TIME(0,Tabla1[[#This Row],[Tiempo de Preparación]],0)</f>
        <v>2.9166666666666667E-2</v>
      </c>
      <c r="J700" s="16">
        <f>Tabla1[[#This Row],[Precio Unitario]]*Tabla1[[#This Row],[Cantidad Ordenada]]</f>
        <v>38</v>
      </c>
      <c r="K700" s="3">
        <f>Tabla1[[#This Row],[Costo Unitario]]*Tabla1[[#This Row],[Cantidad Ordenada]]</f>
        <v>22</v>
      </c>
      <c r="L700" s="3">
        <f>(Tabla1[[#This Row],[Precio Unitario]]-Tabla1[[#This Row],[Costo Unitario]])*Tabla1[[#This Row],[Cantidad Ordenada]]</f>
        <v>16</v>
      </c>
      <c r="M700" s="20">
        <v>0.1</v>
      </c>
      <c r="N700" s="5">
        <f>Tabla1[[#This Row],[Total del Pedido]]*M700</f>
        <v>3.8000000000000003</v>
      </c>
      <c r="O700" s="5">
        <f>Tabla1[[#This Row],[Total del Pedido]]-(Tabla1[[#This Row],[Costo Total]]+N700)</f>
        <v>12.2</v>
      </c>
    </row>
    <row r="701" spans="1:15" x14ac:dyDescent="0.25">
      <c r="A701" s="1">
        <v>275</v>
      </c>
      <c r="B701" s="1">
        <v>5</v>
      </c>
      <c r="C701" s="1" t="s">
        <v>11</v>
      </c>
      <c r="D701" s="1" t="s">
        <v>32</v>
      </c>
      <c r="E701" s="2">
        <v>20</v>
      </c>
      <c r="F701" s="2">
        <v>33</v>
      </c>
      <c r="G701" s="1">
        <v>1</v>
      </c>
      <c r="H701" s="1">
        <v>32</v>
      </c>
      <c r="I701" s="7">
        <f>TIME(0,Tabla1[[#This Row],[Tiempo de Preparación]],0)</f>
        <v>2.2222222222222223E-2</v>
      </c>
      <c r="J701" s="16">
        <f>Tabla1[[#This Row],[Precio Unitario]]*Tabla1[[#This Row],[Cantidad Ordenada]]</f>
        <v>33</v>
      </c>
      <c r="K701" s="3">
        <f>Tabla1[[#This Row],[Costo Unitario]]*Tabla1[[#This Row],[Cantidad Ordenada]]</f>
        <v>20</v>
      </c>
      <c r="L701" s="3">
        <f>(Tabla1[[#This Row],[Precio Unitario]]-Tabla1[[#This Row],[Costo Unitario]])*Tabla1[[#This Row],[Cantidad Ordenada]]</f>
        <v>13</v>
      </c>
      <c r="M701" s="20">
        <v>0.1</v>
      </c>
      <c r="N701" s="5">
        <f>Tabla1[[#This Row],[Total del Pedido]]*M701</f>
        <v>3.3000000000000003</v>
      </c>
      <c r="O701" s="5">
        <f>Tabla1[[#This Row],[Total del Pedido]]-(Tabla1[[#This Row],[Costo Total]]+N701)</f>
        <v>9.6999999999999993</v>
      </c>
    </row>
    <row r="702" spans="1:15" x14ac:dyDescent="0.25">
      <c r="A702" s="1">
        <v>275</v>
      </c>
      <c r="B702" s="1">
        <v>5</v>
      </c>
      <c r="C702" s="1" t="s">
        <v>6</v>
      </c>
      <c r="D702" s="1" t="s">
        <v>27</v>
      </c>
      <c r="E702" s="2">
        <v>19</v>
      </c>
      <c r="F702" s="2">
        <v>31</v>
      </c>
      <c r="G702" s="1">
        <v>2</v>
      </c>
      <c r="H702" s="1">
        <v>32</v>
      </c>
      <c r="I702" s="7">
        <f>TIME(0,Tabla1[[#This Row],[Tiempo de Preparación]],0)</f>
        <v>2.2222222222222223E-2</v>
      </c>
      <c r="J702" s="16">
        <f>Tabla1[[#This Row],[Precio Unitario]]*Tabla1[[#This Row],[Cantidad Ordenada]]</f>
        <v>62</v>
      </c>
      <c r="K702" s="3">
        <f>Tabla1[[#This Row],[Costo Unitario]]*Tabla1[[#This Row],[Cantidad Ordenada]]</f>
        <v>38</v>
      </c>
      <c r="L702" s="3">
        <f>(Tabla1[[#This Row],[Precio Unitario]]-Tabla1[[#This Row],[Costo Unitario]])*Tabla1[[#This Row],[Cantidad Ordenada]]</f>
        <v>24</v>
      </c>
      <c r="M702" s="20">
        <v>0.1</v>
      </c>
      <c r="N702" s="5">
        <f>Tabla1[[#This Row],[Total del Pedido]]*M702</f>
        <v>6.2</v>
      </c>
      <c r="O702" s="5">
        <f>Tabla1[[#This Row],[Total del Pedido]]-(Tabla1[[#This Row],[Costo Total]]+N702)</f>
        <v>17.799999999999997</v>
      </c>
    </row>
    <row r="703" spans="1:15" x14ac:dyDescent="0.25">
      <c r="A703" s="1">
        <v>275</v>
      </c>
      <c r="B703" s="1">
        <v>5</v>
      </c>
      <c r="C703" s="1" t="s">
        <v>22</v>
      </c>
      <c r="D703" s="1" t="s">
        <v>43</v>
      </c>
      <c r="E703" s="2">
        <v>15</v>
      </c>
      <c r="F703" s="2">
        <v>26</v>
      </c>
      <c r="G703" s="1">
        <v>1</v>
      </c>
      <c r="H703" s="1">
        <v>58</v>
      </c>
      <c r="I703" s="7">
        <f>TIME(0,Tabla1[[#This Row],[Tiempo de Preparación]],0)</f>
        <v>4.027777777777778E-2</v>
      </c>
      <c r="J703" s="16">
        <f>Tabla1[[#This Row],[Precio Unitario]]*Tabla1[[#This Row],[Cantidad Ordenada]]</f>
        <v>26</v>
      </c>
      <c r="K703" s="3">
        <f>Tabla1[[#This Row],[Costo Unitario]]*Tabla1[[#This Row],[Cantidad Ordenada]]</f>
        <v>15</v>
      </c>
      <c r="L703" s="3">
        <f>(Tabla1[[#This Row],[Precio Unitario]]-Tabla1[[#This Row],[Costo Unitario]])*Tabla1[[#This Row],[Cantidad Ordenada]]</f>
        <v>11</v>
      </c>
      <c r="M703" s="20">
        <v>0.1</v>
      </c>
      <c r="N703" s="5">
        <f>Tabla1[[#This Row],[Total del Pedido]]*M703</f>
        <v>2.6</v>
      </c>
      <c r="O703" s="5">
        <f>Tabla1[[#This Row],[Total del Pedido]]-(Tabla1[[#This Row],[Costo Total]]+N703)</f>
        <v>8.3999999999999986</v>
      </c>
    </row>
    <row r="704" spans="1:15" x14ac:dyDescent="0.25">
      <c r="A704" s="1">
        <v>276</v>
      </c>
      <c r="B704" s="1">
        <v>15</v>
      </c>
      <c r="C704" s="1" t="s">
        <v>16</v>
      </c>
      <c r="D704" s="1" t="s">
        <v>37</v>
      </c>
      <c r="E704" s="2">
        <v>13</v>
      </c>
      <c r="F704" s="2">
        <v>22</v>
      </c>
      <c r="G704" s="1">
        <v>2</v>
      </c>
      <c r="H704" s="1">
        <v>49</v>
      </c>
      <c r="I704" s="7">
        <f>TIME(0,Tabla1[[#This Row],[Tiempo de Preparación]],0)</f>
        <v>3.4027777777777775E-2</v>
      </c>
      <c r="J704" s="16">
        <f>Tabla1[[#This Row],[Precio Unitario]]*Tabla1[[#This Row],[Cantidad Ordenada]]</f>
        <v>44</v>
      </c>
      <c r="K704" s="3">
        <f>Tabla1[[#This Row],[Costo Unitario]]*Tabla1[[#This Row],[Cantidad Ordenada]]</f>
        <v>26</v>
      </c>
      <c r="L704" s="3">
        <f>(Tabla1[[#This Row],[Precio Unitario]]-Tabla1[[#This Row],[Costo Unitario]])*Tabla1[[#This Row],[Cantidad Ordenada]]</f>
        <v>18</v>
      </c>
      <c r="M704" s="20">
        <v>0.1</v>
      </c>
      <c r="N704" s="5">
        <f>Tabla1[[#This Row],[Total del Pedido]]*M704</f>
        <v>4.4000000000000004</v>
      </c>
      <c r="O704" s="5">
        <f>Tabla1[[#This Row],[Total del Pedido]]-(Tabla1[[#This Row],[Costo Total]]+N704)</f>
        <v>13.600000000000001</v>
      </c>
    </row>
    <row r="705" spans="1:15" x14ac:dyDescent="0.25">
      <c r="A705" s="1">
        <v>276</v>
      </c>
      <c r="B705" s="1">
        <v>15</v>
      </c>
      <c r="C705" s="1" t="s">
        <v>22</v>
      </c>
      <c r="D705" s="1" t="s">
        <v>43</v>
      </c>
      <c r="E705" s="2">
        <v>15</v>
      </c>
      <c r="F705" s="2">
        <v>26</v>
      </c>
      <c r="G705" s="1">
        <v>1</v>
      </c>
      <c r="H705" s="1">
        <v>36</v>
      </c>
      <c r="I705" s="7">
        <f>TIME(0,Tabla1[[#This Row],[Tiempo de Preparación]],0)</f>
        <v>2.5000000000000001E-2</v>
      </c>
      <c r="J705" s="16">
        <f>Tabla1[[#This Row],[Precio Unitario]]*Tabla1[[#This Row],[Cantidad Ordenada]]</f>
        <v>26</v>
      </c>
      <c r="K705" s="3">
        <f>Tabla1[[#This Row],[Costo Unitario]]*Tabla1[[#This Row],[Cantidad Ordenada]]</f>
        <v>15</v>
      </c>
      <c r="L705" s="3">
        <f>(Tabla1[[#This Row],[Precio Unitario]]-Tabla1[[#This Row],[Costo Unitario]])*Tabla1[[#This Row],[Cantidad Ordenada]]</f>
        <v>11</v>
      </c>
      <c r="M705" s="20">
        <v>0.1</v>
      </c>
      <c r="N705" s="5">
        <f>Tabla1[[#This Row],[Total del Pedido]]*M705</f>
        <v>2.6</v>
      </c>
      <c r="O705" s="5">
        <f>Tabla1[[#This Row],[Total del Pedido]]-(Tabla1[[#This Row],[Costo Total]]+N705)</f>
        <v>8.3999999999999986</v>
      </c>
    </row>
    <row r="706" spans="1:15" x14ac:dyDescent="0.25">
      <c r="A706" s="1">
        <v>277</v>
      </c>
      <c r="B706" s="1">
        <v>4</v>
      </c>
      <c r="C706" s="1" t="s">
        <v>6</v>
      </c>
      <c r="D706" s="1" t="s">
        <v>27</v>
      </c>
      <c r="E706" s="2">
        <v>19</v>
      </c>
      <c r="F706" s="2">
        <v>31</v>
      </c>
      <c r="G706" s="1">
        <v>3</v>
      </c>
      <c r="H706" s="1">
        <v>29</v>
      </c>
      <c r="I706" s="7">
        <f>TIME(0,Tabla1[[#This Row],[Tiempo de Preparación]],0)</f>
        <v>2.013888888888889E-2</v>
      </c>
      <c r="J706" s="16">
        <f>Tabla1[[#This Row],[Precio Unitario]]*Tabla1[[#This Row],[Cantidad Ordenada]]</f>
        <v>93</v>
      </c>
      <c r="K706" s="3">
        <f>Tabla1[[#This Row],[Costo Unitario]]*Tabla1[[#This Row],[Cantidad Ordenada]]</f>
        <v>57</v>
      </c>
      <c r="L706" s="3">
        <f>(Tabla1[[#This Row],[Precio Unitario]]-Tabla1[[#This Row],[Costo Unitario]])*Tabla1[[#This Row],[Cantidad Ordenada]]</f>
        <v>36</v>
      </c>
      <c r="M706" s="20">
        <v>0.1</v>
      </c>
      <c r="N706" s="5">
        <f>Tabla1[[#This Row],[Total del Pedido]]*M706</f>
        <v>9.3000000000000007</v>
      </c>
      <c r="O706" s="5">
        <f>Tabla1[[#This Row],[Total del Pedido]]-(Tabla1[[#This Row],[Costo Total]]+N706)</f>
        <v>26.700000000000003</v>
      </c>
    </row>
    <row r="707" spans="1:15" x14ac:dyDescent="0.25">
      <c r="A707" s="1">
        <v>278</v>
      </c>
      <c r="B707" s="1">
        <v>5</v>
      </c>
      <c r="C707" s="1" t="s">
        <v>6</v>
      </c>
      <c r="D707" s="1" t="s">
        <v>27</v>
      </c>
      <c r="E707" s="2">
        <v>19</v>
      </c>
      <c r="F707" s="2">
        <v>31</v>
      </c>
      <c r="G707" s="1">
        <v>3</v>
      </c>
      <c r="H707" s="1">
        <v>33</v>
      </c>
      <c r="I707" s="7">
        <f>TIME(0,Tabla1[[#This Row],[Tiempo de Preparación]],0)</f>
        <v>2.2916666666666665E-2</v>
      </c>
      <c r="J707" s="16">
        <f>Tabla1[[#This Row],[Precio Unitario]]*Tabla1[[#This Row],[Cantidad Ordenada]]</f>
        <v>93</v>
      </c>
      <c r="K707" s="3">
        <f>Tabla1[[#This Row],[Costo Unitario]]*Tabla1[[#This Row],[Cantidad Ordenada]]</f>
        <v>57</v>
      </c>
      <c r="L707" s="3">
        <f>(Tabla1[[#This Row],[Precio Unitario]]-Tabla1[[#This Row],[Costo Unitario]])*Tabla1[[#This Row],[Cantidad Ordenada]]</f>
        <v>36</v>
      </c>
      <c r="M707" s="20">
        <v>0.1</v>
      </c>
      <c r="N707" s="5">
        <f>Tabla1[[#This Row],[Total del Pedido]]*M707</f>
        <v>9.3000000000000007</v>
      </c>
      <c r="O707" s="5">
        <f>Tabla1[[#This Row],[Total del Pedido]]-(Tabla1[[#This Row],[Costo Total]]+N707)</f>
        <v>26.700000000000003</v>
      </c>
    </row>
    <row r="708" spans="1:15" x14ac:dyDescent="0.25">
      <c r="A708" s="1">
        <v>278</v>
      </c>
      <c r="B708" s="1">
        <v>5</v>
      </c>
      <c r="C708" s="1" t="s">
        <v>4</v>
      </c>
      <c r="D708" s="1" t="s">
        <v>25</v>
      </c>
      <c r="E708" s="2">
        <v>14</v>
      </c>
      <c r="F708" s="2">
        <v>24</v>
      </c>
      <c r="G708" s="1">
        <v>2</v>
      </c>
      <c r="H708" s="1">
        <v>28</v>
      </c>
      <c r="I708" s="7">
        <f>TIME(0,Tabla1[[#This Row],[Tiempo de Preparación]],0)</f>
        <v>1.9444444444444445E-2</v>
      </c>
      <c r="J708" s="16">
        <f>Tabla1[[#This Row],[Precio Unitario]]*Tabla1[[#This Row],[Cantidad Ordenada]]</f>
        <v>48</v>
      </c>
      <c r="K708" s="3">
        <f>Tabla1[[#This Row],[Costo Unitario]]*Tabla1[[#This Row],[Cantidad Ordenada]]</f>
        <v>28</v>
      </c>
      <c r="L708" s="3">
        <f>(Tabla1[[#This Row],[Precio Unitario]]-Tabla1[[#This Row],[Costo Unitario]])*Tabla1[[#This Row],[Cantidad Ordenada]]</f>
        <v>20</v>
      </c>
      <c r="M708" s="20">
        <v>0.1</v>
      </c>
      <c r="N708" s="5">
        <f>Tabla1[[#This Row],[Total del Pedido]]*M708</f>
        <v>4.8000000000000007</v>
      </c>
      <c r="O708" s="5">
        <f>Tabla1[[#This Row],[Total del Pedido]]-(Tabla1[[#This Row],[Costo Total]]+N708)</f>
        <v>15.200000000000003</v>
      </c>
    </row>
    <row r="709" spans="1:15" x14ac:dyDescent="0.25">
      <c r="A709" s="1">
        <v>279</v>
      </c>
      <c r="B709" s="1">
        <v>11</v>
      </c>
      <c r="C709" s="1" t="s">
        <v>8</v>
      </c>
      <c r="D709" s="1" t="s">
        <v>29</v>
      </c>
      <c r="E709" s="2">
        <v>25</v>
      </c>
      <c r="F709" s="2">
        <v>40</v>
      </c>
      <c r="G709" s="1">
        <v>3</v>
      </c>
      <c r="H709" s="1">
        <v>48</v>
      </c>
      <c r="I709" s="7">
        <f>TIME(0,Tabla1[[#This Row],[Tiempo de Preparación]],0)</f>
        <v>3.3333333333333333E-2</v>
      </c>
      <c r="J709" s="16">
        <f>Tabla1[[#This Row],[Precio Unitario]]*Tabla1[[#This Row],[Cantidad Ordenada]]</f>
        <v>120</v>
      </c>
      <c r="K709" s="3">
        <f>Tabla1[[#This Row],[Costo Unitario]]*Tabla1[[#This Row],[Cantidad Ordenada]]</f>
        <v>75</v>
      </c>
      <c r="L709" s="3">
        <f>(Tabla1[[#This Row],[Precio Unitario]]-Tabla1[[#This Row],[Costo Unitario]])*Tabla1[[#This Row],[Cantidad Ordenada]]</f>
        <v>45</v>
      </c>
      <c r="M709" s="20">
        <v>0.1</v>
      </c>
      <c r="N709" s="5">
        <f>Tabla1[[#This Row],[Total del Pedido]]*M709</f>
        <v>12</v>
      </c>
      <c r="O709" s="5">
        <f>Tabla1[[#This Row],[Total del Pedido]]-(Tabla1[[#This Row],[Costo Total]]+N709)</f>
        <v>33</v>
      </c>
    </row>
    <row r="710" spans="1:15" x14ac:dyDescent="0.25">
      <c r="A710" s="1">
        <v>279</v>
      </c>
      <c r="B710" s="1">
        <v>11</v>
      </c>
      <c r="C710" s="1" t="s">
        <v>14</v>
      </c>
      <c r="D710" s="1" t="s">
        <v>35</v>
      </c>
      <c r="E710" s="2">
        <v>21</v>
      </c>
      <c r="F710" s="2">
        <v>35</v>
      </c>
      <c r="G710" s="1">
        <v>1</v>
      </c>
      <c r="H710" s="1">
        <v>28</v>
      </c>
      <c r="I710" s="7">
        <f>TIME(0,Tabla1[[#This Row],[Tiempo de Preparación]],0)</f>
        <v>1.9444444444444445E-2</v>
      </c>
      <c r="J710" s="16">
        <f>Tabla1[[#This Row],[Precio Unitario]]*Tabla1[[#This Row],[Cantidad Ordenada]]</f>
        <v>35</v>
      </c>
      <c r="K710" s="3">
        <f>Tabla1[[#This Row],[Costo Unitario]]*Tabla1[[#This Row],[Cantidad Ordenada]]</f>
        <v>21</v>
      </c>
      <c r="L710" s="3">
        <f>(Tabla1[[#This Row],[Precio Unitario]]-Tabla1[[#This Row],[Costo Unitario]])*Tabla1[[#This Row],[Cantidad Ordenada]]</f>
        <v>14</v>
      </c>
      <c r="M710" s="20">
        <v>0.1</v>
      </c>
      <c r="N710" s="5">
        <f>Tabla1[[#This Row],[Total del Pedido]]*M710</f>
        <v>3.5</v>
      </c>
      <c r="O710" s="5">
        <f>Tabla1[[#This Row],[Total del Pedido]]-(Tabla1[[#This Row],[Costo Total]]+N710)</f>
        <v>10.5</v>
      </c>
    </row>
    <row r="711" spans="1:15" x14ac:dyDescent="0.25">
      <c r="A711" s="1">
        <v>279</v>
      </c>
      <c r="B711" s="1">
        <v>11</v>
      </c>
      <c r="C711" s="1" t="s">
        <v>21</v>
      </c>
      <c r="D711" s="1" t="s">
        <v>42</v>
      </c>
      <c r="E711" s="2">
        <v>10</v>
      </c>
      <c r="F711" s="2">
        <v>18</v>
      </c>
      <c r="G711" s="1">
        <v>1</v>
      </c>
      <c r="H711" s="1">
        <v>58</v>
      </c>
      <c r="I711" s="7">
        <f>TIME(0,Tabla1[[#This Row],[Tiempo de Preparación]],0)</f>
        <v>4.027777777777778E-2</v>
      </c>
      <c r="J711" s="16">
        <f>Tabla1[[#This Row],[Precio Unitario]]*Tabla1[[#This Row],[Cantidad Ordenada]]</f>
        <v>18</v>
      </c>
      <c r="K711" s="3">
        <f>Tabla1[[#This Row],[Costo Unitario]]*Tabla1[[#This Row],[Cantidad Ordenada]]</f>
        <v>10</v>
      </c>
      <c r="L711" s="3">
        <f>(Tabla1[[#This Row],[Precio Unitario]]-Tabla1[[#This Row],[Costo Unitario]])*Tabla1[[#This Row],[Cantidad Ordenada]]</f>
        <v>8</v>
      </c>
      <c r="M711" s="20">
        <v>0.1</v>
      </c>
      <c r="N711" s="5">
        <f>Tabla1[[#This Row],[Total del Pedido]]*M711</f>
        <v>1.8</v>
      </c>
      <c r="O711" s="5">
        <f>Tabla1[[#This Row],[Total del Pedido]]-(Tabla1[[#This Row],[Costo Total]]+N711)</f>
        <v>6.1999999999999993</v>
      </c>
    </row>
    <row r="712" spans="1:15" x14ac:dyDescent="0.25">
      <c r="A712" s="1">
        <v>279</v>
      </c>
      <c r="B712" s="1">
        <v>11</v>
      </c>
      <c r="C712" s="1" t="s">
        <v>12</v>
      </c>
      <c r="D712" s="1" t="s">
        <v>33</v>
      </c>
      <c r="E712" s="2">
        <v>16</v>
      </c>
      <c r="F712" s="2">
        <v>28</v>
      </c>
      <c r="G712" s="1">
        <v>1</v>
      </c>
      <c r="H712" s="1">
        <v>8</v>
      </c>
      <c r="I712" s="7">
        <f>TIME(0,Tabla1[[#This Row],[Tiempo de Preparación]],0)</f>
        <v>5.5555555555555558E-3</v>
      </c>
      <c r="J712" s="16">
        <f>Tabla1[[#This Row],[Precio Unitario]]*Tabla1[[#This Row],[Cantidad Ordenada]]</f>
        <v>28</v>
      </c>
      <c r="K712" s="3">
        <f>Tabla1[[#This Row],[Costo Unitario]]*Tabla1[[#This Row],[Cantidad Ordenada]]</f>
        <v>16</v>
      </c>
      <c r="L712" s="3">
        <f>(Tabla1[[#This Row],[Precio Unitario]]-Tabla1[[#This Row],[Costo Unitario]])*Tabla1[[#This Row],[Cantidad Ordenada]]</f>
        <v>12</v>
      </c>
      <c r="M712" s="20">
        <v>0.1</v>
      </c>
      <c r="N712" s="5">
        <f>Tabla1[[#This Row],[Total del Pedido]]*M712</f>
        <v>2.8000000000000003</v>
      </c>
      <c r="O712" s="5">
        <f>Tabla1[[#This Row],[Total del Pedido]]-(Tabla1[[#This Row],[Costo Total]]+N712)</f>
        <v>9.1999999999999993</v>
      </c>
    </row>
    <row r="713" spans="1:15" x14ac:dyDescent="0.25">
      <c r="A713" s="1">
        <v>280</v>
      </c>
      <c r="B713" s="1">
        <v>14</v>
      </c>
      <c r="C713" s="1" t="s">
        <v>4</v>
      </c>
      <c r="D713" s="1" t="s">
        <v>25</v>
      </c>
      <c r="E713" s="2">
        <v>14</v>
      </c>
      <c r="F713" s="2">
        <v>24</v>
      </c>
      <c r="G713" s="1">
        <v>2</v>
      </c>
      <c r="H713" s="1">
        <v>52</v>
      </c>
      <c r="I713" s="7">
        <f>TIME(0,Tabla1[[#This Row],[Tiempo de Preparación]],0)</f>
        <v>3.6111111111111108E-2</v>
      </c>
      <c r="J713" s="16">
        <f>Tabla1[[#This Row],[Precio Unitario]]*Tabla1[[#This Row],[Cantidad Ordenada]]</f>
        <v>48</v>
      </c>
      <c r="K713" s="3">
        <f>Tabla1[[#This Row],[Costo Unitario]]*Tabla1[[#This Row],[Cantidad Ordenada]]</f>
        <v>28</v>
      </c>
      <c r="L713" s="3">
        <f>(Tabla1[[#This Row],[Precio Unitario]]-Tabla1[[#This Row],[Costo Unitario]])*Tabla1[[#This Row],[Cantidad Ordenada]]</f>
        <v>20</v>
      </c>
      <c r="M713" s="20">
        <v>0.1</v>
      </c>
      <c r="N713" s="5">
        <f>Tabla1[[#This Row],[Total del Pedido]]*M713</f>
        <v>4.8000000000000007</v>
      </c>
      <c r="O713" s="5">
        <f>Tabla1[[#This Row],[Total del Pedido]]-(Tabla1[[#This Row],[Costo Total]]+N713)</f>
        <v>15.200000000000003</v>
      </c>
    </row>
    <row r="714" spans="1:15" x14ac:dyDescent="0.25">
      <c r="A714" s="1">
        <v>280</v>
      </c>
      <c r="B714" s="1">
        <v>14</v>
      </c>
      <c r="C714" s="1" t="s">
        <v>19</v>
      </c>
      <c r="D714" s="1" t="s">
        <v>40</v>
      </c>
      <c r="E714" s="2">
        <v>14</v>
      </c>
      <c r="F714" s="2">
        <v>23</v>
      </c>
      <c r="G714" s="1">
        <v>3</v>
      </c>
      <c r="H714" s="1">
        <v>34</v>
      </c>
      <c r="I714" s="7">
        <f>TIME(0,Tabla1[[#This Row],[Tiempo de Preparación]],0)</f>
        <v>2.361111111111111E-2</v>
      </c>
      <c r="J714" s="16">
        <f>Tabla1[[#This Row],[Precio Unitario]]*Tabla1[[#This Row],[Cantidad Ordenada]]</f>
        <v>69</v>
      </c>
      <c r="K714" s="3">
        <f>Tabla1[[#This Row],[Costo Unitario]]*Tabla1[[#This Row],[Cantidad Ordenada]]</f>
        <v>42</v>
      </c>
      <c r="L714" s="3">
        <f>(Tabla1[[#This Row],[Precio Unitario]]-Tabla1[[#This Row],[Costo Unitario]])*Tabla1[[#This Row],[Cantidad Ordenada]]</f>
        <v>27</v>
      </c>
      <c r="M714" s="20">
        <v>0.1</v>
      </c>
      <c r="N714" s="5">
        <f>Tabla1[[#This Row],[Total del Pedido]]*M714</f>
        <v>6.9</v>
      </c>
      <c r="O714" s="5">
        <f>Tabla1[[#This Row],[Total del Pedido]]-(Tabla1[[#This Row],[Costo Total]]+N714)</f>
        <v>20.100000000000001</v>
      </c>
    </row>
    <row r="715" spans="1:15" x14ac:dyDescent="0.25">
      <c r="A715" s="1">
        <v>281</v>
      </c>
      <c r="B715" s="1">
        <v>18</v>
      </c>
      <c r="C715" s="1" t="s">
        <v>11</v>
      </c>
      <c r="D715" s="1" t="s">
        <v>32</v>
      </c>
      <c r="E715" s="2">
        <v>20</v>
      </c>
      <c r="F715" s="2">
        <v>33</v>
      </c>
      <c r="G715" s="1">
        <v>2</v>
      </c>
      <c r="H715" s="1">
        <v>9</v>
      </c>
      <c r="I715" s="7">
        <f>TIME(0,Tabla1[[#This Row],[Tiempo de Preparación]],0)</f>
        <v>6.2500000000000003E-3</v>
      </c>
      <c r="J715" s="16">
        <f>Tabla1[[#This Row],[Precio Unitario]]*Tabla1[[#This Row],[Cantidad Ordenada]]</f>
        <v>66</v>
      </c>
      <c r="K715" s="3">
        <f>Tabla1[[#This Row],[Costo Unitario]]*Tabla1[[#This Row],[Cantidad Ordenada]]</f>
        <v>40</v>
      </c>
      <c r="L715" s="3">
        <f>(Tabla1[[#This Row],[Precio Unitario]]-Tabla1[[#This Row],[Costo Unitario]])*Tabla1[[#This Row],[Cantidad Ordenada]]</f>
        <v>26</v>
      </c>
      <c r="M715" s="20">
        <v>0.1</v>
      </c>
      <c r="N715" s="5">
        <f>Tabla1[[#This Row],[Total del Pedido]]*M715</f>
        <v>6.6000000000000005</v>
      </c>
      <c r="O715" s="5">
        <f>Tabla1[[#This Row],[Total del Pedido]]-(Tabla1[[#This Row],[Costo Total]]+N715)</f>
        <v>19.399999999999999</v>
      </c>
    </row>
    <row r="716" spans="1:15" x14ac:dyDescent="0.25">
      <c r="A716" s="1">
        <v>282</v>
      </c>
      <c r="B716" s="1">
        <v>6</v>
      </c>
      <c r="C716" s="1" t="s">
        <v>21</v>
      </c>
      <c r="D716" s="1" t="s">
        <v>42</v>
      </c>
      <c r="E716" s="2">
        <v>10</v>
      </c>
      <c r="F716" s="2">
        <v>18</v>
      </c>
      <c r="G716" s="1">
        <v>3</v>
      </c>
      <c r="H716" s="1">
        <v>57</v>
      </c>
      <c r="I716" s="7">
        <f>TIME(0,Tabla1[[#This Row],[Tiempo de Preparación]],0)</f>
        <v>3.9583333333333331E-2</v>
      </c>
      <c r="J716" s="16">
        <f>Tabla1[[#This Row],[Precio Unitario]]*Tabla1[[#This Row],[Cantidad Ordenada]]</f>
        <v>54</v>
      </c>
      <c r="K716" s="3">
        <f>Tabla1[[#This Row],[Costo Unitario]]*Tabla1[[#This Row],[Cantidad Ordenada]]</f>
        <v>30</v>
      </c>
      <c r="L716" s="3">
        <f>(Tabla1[[#This Row],[Precio Unitario]]-Tabla1[[#This Row],[Costo Unitario]])*Tabla1[[#This Row],[Cantidad Ordenada]]</f>
        <v>24</v>
      </c>
      <c r="M716" s="20">
        <v>0.1</v>
      </c>
      <c r="N716" s="5">
        <f>Tabla1[[#This Row],[Total del Pedido]]*M716</f>
        <v>5.4</v>
      </c>
      <c r="O716" s="5">
        <f>Tabla1[[#This Row],[Total del Pedido]]-(Tabla1[[#This Row],[Costo Total]]+N716)</f>
        <v>18.600000000000001</v>
      </c>
    </row>
    <row r="717" spans="1:15" x14ac:dyDescent="0.25">
      <c r="A717" s="1">
        <v>282</v>
      </c>
      <c r="B717" s="1">
        <v>6</v>
      </c>
      <c r="C717" s="1" t="s">
        <v>18</v>
      </c>
      <c r="D717" s="1" t="s">
        <v>39</v>
      </c>
      <c r="E717" s="2">
        <v>12</v>
      </c>
      <c r="F717" s="2">
        <v>20</v>
      </c>
      <c r="G717" s="1">
        <v>1</v>
      </c>
      <c r="H717" s="1">
        <v>57</v>
      </c>
      <c r="I717" s="7">
        <f>TIME(0,Tabla1[[#This Row],[Tiempo de Preparación]],0)</f>
        <v>3.9583333333333331E-2</v>
      </c>
      <c r="J717" s="16">
        <f>Tabla1[[#This Row],[Precio Unitario]]*Tabla1[[#This Row],[Cantidad Ordenada]]</f>
        <v>20</v>
      </c>
      <c r="K717" s="3">
        <f>Tabla1[[#This Row],[Costo Unitario]]*Tabla1[[#This Row],[Cantidad Ordenada]]</f>
        <v>12</v>
      </c>
      <c r="L717" s="3">
        <f>(Tabla1[[#This Row],[Precio Unitario]]-Tabla1[[#This Row],[Costo Unitario]])*Tabla1[[#This Row],[Cantidad Ordenada]]</f>
        <v>8</v>
      </c>
      <c r="M717" s="20">
        <v>0.1</v>
      </c>
      <c r="N717" s="5">
        <f>Tabla1[[#This Row],[Total del Pedido]]*M717</f>
        <v>2</v>
      </c>
      <c r="O717" s="5">
        <f>Tabla1[[#This Row],[Total del Pedido]]-(Tabla1[[#This Row],[Costo Total]]+N717)</f>
        <v>6</v>
      </c>
    </row>
    <row r="718" spans="1:15" x14ac:dyDescent="0.25">
      <c r="A718" s="1">
        <v>283</v>
      </c>
      <c r="B718" s="1">
        <v>19</v>
      </c>
      <c r="C718" s="1" t="s">
        <v>22</v>
      </c>
      <c r="D718" s="1" t="s">
        <v>43</v>
      </c>
      <c r="E718" s="2">
        <v>15</v>
      </c>
      <c r="F718" s="2">
        <v>26</v>
      </c>
      <c r="G718" s="1">
        <v>3</v>
      </c>
      <c r="H718" s="1">
        <v>6</v>
      </c>
      <c r="I718" s="7">
        <f>TIME(0,Tabla1[[#This Row],[Tiempo de Preparación]],0)</f>
        <v>4.1666666666666666E-3</v>
      </c>
      <c r="J718" s="16">
        <f>Tabla1[[#This Row],[Precio Unitario]]*Tabla1[[#This Row],[Cantidad Ordenada]]</f>
        <v>78</v>
      </c>
      <c r="K718" s="3">
        <f>Tabla1[[#This Row],[Costo Unitario]]*Tabla1[[#This Row],[Cantidad Ordenada]]</f>
        <v>45</v>
      </c>
      <c r="L718" s="3">
        <f>(Tabla1[[#This Row],[Precio Unitario]]-Tabla1[[#This Row],[Costo Unitario]])*Tabla1[[#This Row],[Cantidad Ordenada]]</f>
        <v>33</v>
      </c>
      <c r="M718" s="20">
        <v>0.1</v>
      </c>
      <c r="N718" s="5">
        <f>Tabla1[[#This Row],[Total del Pedido]]*M718</f>
        <v>7.8000000000000007</v>
      </c>
      <c r="O718" s="5">
        <f>Tabla1[[#This Row],[Total del Pedido]]-(Tabla1[[#This Row],[Costo Total]]+N718)</f>
        <v>25.200000000000003</v>
      </c>
    </row>
    <row r="719" spans="1:15" x14ac:dyDescent="0.25">
      <c r="A719" s="1">
        <v>284</v>
      </c>
      <c r="B719" s="1">
        <v>11</v>
      </c>
      <c r="C719" s="1" t="s">
        <v>18</v>
      </c>
      <c r="D719" s="1" t="s">
        <v>39</v>
      </c>
      <c r="E719" s="2">
        <v>12</v>
      </c>
      <c r="F719" s="2">
        <v>20</v>
      </c>
      <c r="G719" s="1">
        <v>3</v>
      </c>
      <c r="H719" s="1">
        <v>45</v>
      </c>
      <c r="I719" s="7">
        <f>TIME(0,Tabla1[[#This Row],[Tiempo de Preparación]],0)</f>
        <v>3.125E-2</v>
      </c>
      <c r="J719" s="16">
        <f>Tabla1[[#This Row],[Precio Unitario]]*Tabla1[[#This Row],[Cantidad Ordenada]]</f>
        <v>60</v>
      </c>
      <c r="K719" s="3">
        <f>Tabla1[[#This Row],[Costo Unitario]]*Tabla1[[#This Row],[Cantidad Ordenada]]</f>
        <v>36</v>
      </c>
      <c r="L719" s="3">
        <f>(Tabla1[[#This Row],[Precio Unitario]]-Tabla1[[#This Row],[Costo Unitario]])*Tabla1[[#This Row],[Cantidad Ordenada]]</f>
        <v>24</v>
      </c>
      <c r="M719" s="20">
        <v>0.1</v>
      </c>
      <c r="N719" s="5">
        <f>Tabla1[[#This Row],[Total del Pedido]]*M719</f>
        <v>6</v>
      </c>
      <c r="O719" s="5">
        <f>Tabla1[[#This Row],[Total del Pedido]]-(Tabla1[[#This Row],[Costo Total]]+N719)</f>
        <v>18</v>
      </c>
    </row>
    <row r="720" spans="1:15" x14ac:dyDescent="0.25">
      <c r="A720" s="1">
        <v>284</v>
      </c>
      <c r="B720" s="1">
        <v>11</v>
      </c>
      <c r="C720" s="1" t="s">
        <v>7</v>
      </c>
      <c r="D720" s="1" t="s">
        <v>28</v>
      </c>
      <c r="E720" s="2">
        <v>16</v>
      </c>
      <c r="F720" s="2">
        <v>27</v>
      </c>
      <c r="G720" s="1">
        <v>1</v>
      </c>
      <c r="H720" s="1">
        <v>59</v>
      </c>
      <c r="I720" s="7">
        <f>TIME(0,Tabla1[[#This Row],[Tiempo de Preparación]],0)</f>
        <v>4.0972222222222222E-2</v>
      </c>
      <c r="J720" s="16">
        <f>Tabla1[[#This Row],[Precio Unitario]]*Tabla1[[#This Row],[Cantidad Ordenada]]</f>
        <v>27</v>
      </c>
      <c r="K720" s="3">
        <f>Tabla1[[#This Row],[Costo Unitario]]*Tabla1[[#This Row],[Cantidad Ordenada]]</f>
        <v>16</v>
      </c>
      <c r="L720" s="3">
        <f>(Tabla1[[#This Row],[Precio Unitario]]-Tabla1[[#This Row],[Costo Unitario]])*Tabla1[[#This Row],[Cantidad Ordenada]]</f>
        <v>11</v>
      </c>
      <c r="M720" s="20">
        <v>0.1</v>
      </c>
      <c r="N720" s="5">
        <f>Tabla1[[#This Row],[Total del Pedido]]*M720</f>
        <v>2.7</v>
      </c>
      <c r="O720" s="5">
        <f>Tabla1[[#This Row],[Total del Pedido]]-(Tabla1[[#This Row],[Costo Total]]+N720)</f>
        <v>8.3000000000000007</v>
      </c>
    </row>
    <row r="721" spans="1:15" x14ac:dyDescent="0.25">
      <c r="A721" s="1">
        <v>284</v>
      </c>
      <c r="B721" s="1">
        <v>11</v>
      </c>
      <c r="C721" s="1" t="s">
        <v>13</v>
      </c>
      <c r="D721" s="1" t="s">
        <v>34</v>
      </c>
      <c r="E721" s="2">
        <v>11</v>
      </c>
      <c r="F721" s="2">
        <v>19</v>
      </c>
      <c r="G721" s="1">
        <v>2</v>
      </c>
      <c r="H721" s="1">
        <v>41</v>
      </c>
      <c r="I721" s="7">
        <f>TIME(0,Tabla1[[#This Row],[Tiempo de Preparación]],0)</f>
        <v>2.8472222222222222E-2</v>
      </c>
      <c r="J721" s="16">
        <f>Tabla1[[#This Row],[Precio Unitario]]*Tabla1[[#This Row],[Cantidad Ordenada]]</f>
        <v>38</v>
      </c>
      <c r="K721" s="3">
        <f>Tabla1[[#This Row],[Costo Unitario]]*Tabla1[[#This Row],[Cantidad Ordenada]]</f>
        <v>22</v>
      </c>
      <c r="L721" s="3">
        <f>(Tabla1[[#This Row],[Precio Unitario]]-Tabla1[[#This Row],[Costo Unitario]])*Tabla1[[#This Row],[Cantidad Ordenada]]</f>
        <v>16</v>
      </c>
      <c r="M721" s="20">
        <v>0.1</v>
      </c>
      <c r="N721" s="5">
        <f>Tabla1[[#This Row],[Total del Pedido]]*M721</f>
        <v>3.8000000000000003</v>
      </c>
      <c r="O721" s="5">
        <f>Tabla1[[#This Row],[Total del Pedido]]-(Tabla1[[#This Row],[Costo Total]]+N721)</f>
        <v>12.2</v>
      </c>
    </row>
    <row r="722" spans="1:15" x14ac:dyDescent="0.25">
      <c r="A722" s="1">
        <v>284</v>
      </c>
      <c r="B722" s="1">
        <v>11</v>
      </c>
      <c r="C722" s="1" t="s">
        <v>11</v>
      </c>
      <c r="D722" s="1" t="s">
        <v>32</v>
      </c>
      <c r="E722" s="2">
        <v>20</v>
      </c>
      <c r="F722" s="2">
        <v>33</v>
      </c>
      <c r="G722" s="1">
        <v>1</v>
      </c>
      <c r="H722" s="1">
        <v>50</v>
      </c>
      <c r="I722" s="7">
        <f>TIME(0,Tabla1[[#This Row],[Tiempo de Preparación]],0)</f>
        <v>3.4722222222222224E-2</v>
      </c>
      <c r="J722" s="16">
        <f>Tabla1[[#This Row],[Precio Unitario]]*Tabla1[[#This Row],[Cantidad Ordenada]]</f>
        <v>33</v>
      </c>
      <c r="K722" s="3">
        <f>Tabla1[[#This Row],[Costo Unitario]]*Tabla1[[#This Row],[Cantidad Ordenada]]</f>
        <v>20</v>
      </c>
      <c r="L722" s="3">
        <f>(Tabla1[[#This Row],[Precio Unitario]]-Tabla1[[#This Row],[Costo Unitario]])*Tabla1[[#This Row],[Cantidad Ordenada]]</f>
        <v>13</v>
      </c>
      <c r="M722" s="20">
        <v>0.1</v>
      </c>
      <c r="N722" s="5">
        <f>Tabla1[[#This Row],[Total del Pedido]]*M722</f>
        <v>3.3000000000000003</v>
      </c>
      <c r="O722" s="5">
        <f>Tabla1[[#This Row],[Total del Pedido]]-(Tabla1[[#This Row],[Costo Total]]+N722)</f>
        <v>9.6999999999999993</v>
      </c>
    </row>
    <row r="723" spans="1:15" x14ac:dyDescent="0.25">
      <c r="A723" s="1">
        <v>285</v>
      </c>
      <c r="B723" s="1">
        <v>18</v>
      </c>
      <c r="C723" s="1" t="s">
        <v>20</v>
      </c>
      <c r="D723" s="1" t="s">
        <v>41</v>
      </c>
      <c r="E723" s="2">
        <v>13</v>
      </c>
      <c r="F723" s="2">
        <v>21</v>
      </c>
      <c r="G723" s="1">
        <v>2</v>
      </c>
      <c r="H723" s="1">
        <v>12</v>
      </c>
      <c r="I723" s="7">
        <f>TIME(0,Tabla1[[#This Row],[Tiempo de Preparación]],0)</f>
        <v>8.3333333333333332E-3</v>
      </c>
      <c r="J723" s="16">
        <f>Tabla1[[#This Row],[Precio Unitario]]*Tabla1[[#This Row],[Cantidad Ordenada]]</f>
        <v>42</v>
      </c>
      <c r="K723" s="3">
        <f>Tabla1[[#This Row],[Costo Unitario]]*Tabla1[[#This Row],[Cantidad Ordenada]]</f>
        <v>26</v>
      </c>
      <c r="L723" s="3">
        <f>(Tabla1[[#This Row],[Precio Unitario]]-Tabla1[[#This Row],[Costo Unitario]])*Tabla1[[#This Row],[Cantidad Ordenada]]</f>
        <v>16</v>
      </c>
      <c r="M723" s="20">
        <v>0.1</v>
      </c>
      <c r="N723" s="5">
        <f>Tabla1[[#This Row],[Total del Pedido]]*M723</f>
        <v>4.2</v>
      </c>
      <c r="O723" s="5">
        <f>Tabla1[[#This Row],[Total del Pedido]]-(Tabla1[[#This Row],[Costo Total]]+N723)</f>
        <v>11.8</v>
      </c>
    </row>
    <row r="724" spans="1:15" x14ac:dyDescent="0.25">
      <c r="A724" s="1">
        <v>286</v>
      </c>
      <c r="B724" s="1">
        <v>15</v>
      </c>
      <c r="C724" s="1" t="s">
        <v>17</v>
      </c>
      <c r="D724" s="1" t="s">
        <v>38</v>
      </c>
      <c r="E724" s="2">
        <v>20</v>
      </c>
      <c r="F724" s="2">
        <v>34</v>
      </c>
      <c r="G724" s="1">
        <v>2</v>
      </c>
      <c r="H724" s="1">
        <v>25</v>
      </c>
      <c r="I724" s="7">
        <f>TIME(0,Tabla1[[#This Row],[Tiempo de Preparación]],0)</f>
        <v>1.7361111111111112E-2</v>
      </c>
      <c r="J724" s="16">
        <f>Tabla1[[#This Row],[Precio Unitario]]*Tabla1[[#This Row],[Cantidad Ordenada]]</f>
        <v>68</v>
      </c>
      <c r="K724" s="3">
        <f>Tabla1[[#This Row],[Costo Unitario]]*Tabla1[[#This Row],[Cantidad Ordenada]]</f>
        <v>40</v>
      </c>
      <c r="L724" s="3">
        <f>(Tabla1[[#This Row],[Precio Unitario]]-Tabla1[[#This Row],[Costo Unitario]])*Tabla1[[#This Row],[Cantidad Ordenada]]</f>
        <v>28</v>
      </c>
      <c r="M724" s="20">
        <v>0.1</v>
      </c>
      <c r="N724" s="5">
        <f>Tabla1[[#This Row],[Total del Pedido]]*M724</f>
        <v>6.8000000000000007</v>
      </c>
      <c r="O724" s="5">
        <f>Tabla1[[#This Row],[Total del Pedido]]-(Tabla1[[#This Row],[Costo Total]]+N724)</f>
        <v>21.200000000000003</v>
      </c>
    </row>
    <row r="725" spans="1:15" x14ac:dyDescent="0.25">
      <c r="A725" s="1">
        <v>287</v>
      </c>
      <c r="B725" s="1">
        <v>20</v>
      </c>
      <c r="C725" s="1" t="s">
        <v>15</v>
      </c>
      <c r="D725" s="1" t="s">
        <v>36</v>
      </c>
      <c r="E725" s="2">
        <v>19</v>
      </c>
      <c r="F725" s="2">
        <v>32</v>
      </c>
      <c r="G725" s="1">
        <v>3</v>
      </c>
      <c r="H725" s="1">
        <v>46</v>
      </c>
      <c r="I725" s="7">
        <f>TIME(0,Tabla1[[#This Row],[Tiempo de Preparación]],0)</f>
        <v>3.1944444444444442E-2</v>
      </c>
      <c r="J725" s="16">
        <f>Tabla1[[#This Row],[Precio Unitario]]*Tabla1[[#This Row],[Cantidad Ordenada]]</f>
        <v>96</v>
      </c>
      <c r="K725" s="3">
        <f>Tabla1[[#This Row],[Costo Unitario]]*Tabla1[[#This Row],[Cantidad Ordenada]]</f>
        <v>57</v>
      </c>
      <c r="L725" s="3">
        <f>(Tabla1[[#This Row],[Precio Unitario]]-Tabla1[[#This Row],[Costo Unitario]])*Tabla1[[#This Row],[Cantidad Ordenada]]</f>
        <v>39</v>
      </c>
      <c r="M725" s="20">
        <v>0.1</v>
      </c>
      <c r="N725" s="5">
        <f>Tabla1[[#This Row],[Total del Pedido]]*M725</f>
        <v>9.6000000000000014</v>
      </c>
      <c r="O725" s="5">
        <f>Tabla1[[#This Row],[Total del Pedido]]-(Tabla1[[#This Row],[Costo Total]]+N725)</f>
        <v>29.400000000000006</v>
      </c>
    </row>
    <row r="726" spans="1:15" x14ac:dyDescent="0.25">
      <c r="A726" s="1">
        <v>287</v>
      </c>
      <c r="B726" s="1">
        <v>20</v>
      </c>
      <c r="C726" s="1" t="s">
        <v>19</v>
      </c>
      <c r="D726" s="1" t="s">
        <v>40</v>
      </c>
      <c r="E726" s="2">
        <v>14</v>
      </c>
      <c r="F726" s="2">
        <v>23</v>
      </c>
      <c r="G726" s="1">
        <v>2</v>
      </c>
      <c r="H726" s="1">
        <v>58</v>
      </c>
      <c r="I726" s="7">
        <f>TIME(0,Tabla1[[#This Row],[Tiempo de Preparación]],0)</f>
        <v>4.027777777777778E-2</v>
      </c>
      <c r="J726" s="16">
        <f>Tabla1[[#This Row],[Precio Unitario]]*Tabla1[[#This Row],[Cantidad Ordenada]]</f>
        <v>46</v>
      </c>
      <c r="K726" s="3">
        <f>Tabla1[[#This Row],[Costo Unitario]]*Tabla1[[#This Row],[Cantidad Ordenada]]</f>
        <v>28</v>
      </c>
      <c r="L726" s="3">
        <f>(Tabla1[[#This Row],[Precio Unitario]]-Tabla1[[#This Row],[Costo Unitario]])*Tabla1[[#This Row],[Cantidad Ordenada]]</f>
        <v>18</v>
      </c>
      <c r="M726" s="20">
        <v>0.1</v>
      </c>
      <c r="N726" s="5">
        <f>Tabla1[[#This Row],[Total del Pedido]]*M726</f>
        <v>4.6000000000000005</v>
      </c>
      <c r="O726" s="5">
        <f>Tabla1[[#This Row],[Total del Pedido]]-(Tabla1[[#This Row],[Costo Total]]+N726)</f>
        <v>13.399999999999999</v>
      </c>
    </row>
    <row r="727" spans="1:15" x14ac:dyDescent="0.25">
      <c r="A727" s="1">
        <v>287</v>
      </c>
      <c r="B727" s="1">
        <v>20</v>
      </c>
      <c r="C727" s="1" t="s">
        <v>5</v>
      </c>
      <c r="D727" s="1" t="s">
        <v>26</v>
      </c>
      <c r="E727" s="2">
        <v>18</v>
      </c>
      <c r="F727" s="2">
        <v>30</v>
      </c>
      <c r="G727" s="1">
        <v>2</v>
      </c>
      <c r="H727" s="1">
        <v>17</v>
      </c>
      <c r="I727" s="7">
        <f>TIME(0,Tabla1[[#This Row],[Tiempo de Preparación]],0)</f>
        <v>1.1805555555555555E-2</v>
      </c>
      <c r="J727" s="16">
        <f>Tabla1[[#This Row],[Precio Unitario]]*Tabla1[[#This Row],[Cantidad Ordenada]]</f>
        <v>60</v>
      </c>
      <c r="K727" s="3">
        <f>Tabla1[[#This Row],[Costo Unitario]]*Tabla1[[#This Row],[Cantidad Ordenada]]</f>
        <v>36</v>
      </c>
      <c r="L727" s="3">
        <f>(Tabla1[[#This Row],[Precio Unitario]]-Tabla1[[#This Row],[Costo Unitario]])*Tabla1[[#This Row],[Cantidad Ordenada]]</f>
        <v>24</v>
      </c>
      <c r="M727" s="20">
        <v>0.1</v>
      </c>
      <c r="N727" s="5">
        <f>Tabla1[[#This Row],[Total del Pedido]]*M727</f>
        <v>6</v>
      </c>
      <c r="O727" s="5">
        <f>Tabla1[[#This Row],[Total del Pedido]]-(Tabla1[[#This Row],[Costo Total]]+N727)</f>
        <v>18</v>
      </c>
    </row>
    <row r="728" spans="1:15" x14ac:dyDescent="0.25">
      <c r="A728" s="1">
        <v>288</v>
      </c>
      <c r="B728" s="1">
        <v>15</v>
      </c>
      <c r="C728" s="1" t="s">
        <v>4</v>
      </c>
      <c r="D728" s="1" t="s">
        <v>25</v>
      </c>
      <c r="E728" s="2">
        <v>14</v>
      </c>
      <c r="F728" s="2">
        <v>24</v>
      </c>
      <c r="G728" s="1">
        <v>2</v>
      </c>
      <c r="H728" s="1">
        <v>6</v>
      </c>
      <c r="I728" s="7">
        <f>TIME(0,Tabla1[[#This Row],[Tiempo de Preparación]],0)</f>
        <v>4.1666666666666666E-3</v>
      </c>
      <c r="J728" s="16">
        <f>Tabla1[[#This Row],[Precio Unitario]]*Tabla1[[#This Row],[Cantidad Ordenada]]</f>
        <v>48</v>
      </c>
      <c r="K728" s="3">
        <f>Tabla1[[#This Row],[Costo Unitario]]*Tabla1[[#This Row],[Cantidad Ordenada]]</f>
        <v>28</v>
      </c>
      <c r="L728" s="3">
        <f>(Tabla1[[#This Row],[Precio Unitario]]-Tabla1[[#This Row],[Costo Unitario]])*Tabla1[[#This Row],[Cantidad Ordenada]]</f>
        <v>20</v>
      </c>
      <c r="M728" s="20">
        <v>0.1</v>
      </c>
      <c r="N728" s="5">
        <f>Tabla1[[#This Row],[Total del Pedido]]*M728</f>
        <v>4.8000000000000007</v>
      </c>
      <c r="O728" s="5">
        <f>Tabla1[[#This Row],[Total del Pedido]]-(Tabla1[[#This Row],[Costo Total]]+N728)</f>
        <v>15.200000000000003</v>
      </c>
    </row>
    <row r="729" spans="1:15" x14ac:dyDescent="0.25">
      <c r="A729" s="1">
        <v>288</v>
      </c>
      <c r="B729" s="1">
        <v>15</v>
      </c>
      <c r="C729" s="1" t="s">
        <v>13</v>
      </c>
      <c r="D729" s="1" t="s">
        <v>34</v>
      </c>
      <c r="E729" s="2">
        <v>11</v>
      </c>
      <c r="F729" s="2">
        <v>19</v>
      </c>
      <c r="G729" s="1">
        <v>2</v>
      </c>
      <c r="H729" s="1">
        <v>32</v>
      </c>
      <c r="I729" s="7">
        <f>TIME(0,Tabla1[[#This Row],[Tiempo de Preparación]],0)</f>
        <v>2.2222222222222223E-2</v>
      </c>
      <c r="J729" s="16">
        <f>Tabla1[[#This Row],[Precio Unitario]]*Tabla1[[#This Row],[Cantidad Ordenada]]</f>
        <v>38</v>
      </c>
      <c r="K729" s="3">
        <f>Tabla1[[#This Row],[Costo Unitario]]*Tabla1[[#This Row],[Cantidad Ordenada]]</f>
        <v>22</v>
      </c>
      <c r="L729" s="3">
        <f>(Tabla1[[#This Row],[Precio Unitario]]-Tabla1[[#This Row],[Costo Unitario]])*Tabla1[[#This Row],[Cantidad Ordenada]]</f>
        <v>16</v>
      </c>
      <c r="M729" s="20">
        <v>0.1</v>
      </c>
      <c r="N729" s="5">
        <f>Tabla1[[#This Row],[Total del Pedido]]*M729</f>
        <v>3.8000000000000003</v>
      </c>
      <c r="O729" s="5">
        <f>Tabla1[[#This Row],[Total del Pedido]]-(Tabla1[[#This Row],[Costo Total]]+N729)</f>
        <v>12.2</v>
      </c>
    </row>
    <row r="730" spans="1:15" x14ac:dyDescent="0.25">
      <c r="A730" s="1">
        <v>289</v>
      </c>
      <c r="B730" s="1">
        <v>15</v>
      </c>
      <c r="C730" s="1" t="s">
        <v>18</v>
      </c>
      <c r="D730" s="1" t="s">
        <v>39</v>
      </c>
      <c r="E730" s="2">
        <v>12</v>
      </c>
      <c r="F730" s="2">
        <v>20</v>
      </c>
      <c r="G730" s="1">
        <v>3</v>
      </c>
      <c r="H730" s="1">
        <v>20</v>
      </c>
      <c r="I730" s="7">
        <f>TIME(0,Tabla1[[#This Row],[Tiempo de Preparación]],0)</f>
        <v>1.3888888888888888E-2</v>
      </c>
      <c r="J730" s="16">
        <f>Tabla1[[#This Row],[Precio Unitario]]*Tabla1[[#This Row],[Cantidad Ordenada]]</f>
        <v>60</v>
      </c>
      <c r="K730" s="3">
        <f>Tabla1[[#This Row],[Costo Unitario]]*Tabla1[[#This Row],[Cantidad Ordenada]]</f>
        <v>36</v>
      </c>
      <c r="L730" s="3">
        <f>(Tabla1[[#This Row],[Precio Unitario]]-Tabla1[[#This Row],[Costo Unitario]])*Tabla1[[#This Row],[Cantidad Ordenada]]</f>
        <v>24</v>
      </c>
      <c r="M730" s="20">
        <v>0.1</v>
      </c>
      <c r="N730" s="5">
        <f>Tabla1[[#This Row],[Total del Pedido]]*M730</f>
        <v>6</v>
      </c>
      <c r="O730" s="5">
        <f>Tabla1[[#This Row],[Total del Pedido]]-(Tabla1[[#This Row],[Costo Total]]+N730)</f>
        <v>18</v>
      </c>
    </row>
    <row r="731" spans="1:15" x14ac:dyDescent="0.25">
      <c r="A731" s="1">
        <v>289</v>
      </c>
      <c r="B731" s="1">
        <v>15</v>
      </c>
      <c r="C731" s="1" t="s">
        <v>22</v>
      </c>
      <c r="D731" s="1" t="s">
        <v>43</v>
      </c>
      <c r="E731" s="2">
        <v>15</v>
      </c>
      <c r="F731" s="2">
        <v>26</v>
      </c>
      <c r="G731" s="1">
        <v>3</v>
      </c>
      <c r="H731" s="1">
        <v>48</v>
      </c>
      <c r="I731" s="7">
        <f>TIME(0,Tabla1[[#This Row],[Tiempo de Preparación]],0)</f>
        <v>3.3333333333333333E-2</v>
      </c>
      <c r="J731" s="16">
        <f>Tabla1[[#This Row],[Precio Unitario]]*Tabla1[[#This Row],[Cantidad Ordenada]]</f>
        <v>78</v>
      </c>
      <c r="K731" s="3">
        <f>Tabla1[[#This Row],[Costo Unitario]]*Tabla1[[#This Row],[Cantidad Ordenada]]</f>
        <v>45</v>
      </c>
      <c r="L731" s="3">
        <f>(Tabla1[[#This Row],[Precio Unitario]]-Tabla1[[#This Row],[Costo Unitario]])*Tabla1[[#This Row],[Cantidad Ordenada]]</f>
        <v>33</v>
      </c>
      <c r="M731" s="20">
        <v>0.1</v>
      </c>
      <c r="N731" s="5">
        <f>Tabla1[[#This Row],[Total del Pedido]]*M731</f>
        <v>7.8000000000000007</v>
      </c>
      <c r="O731" s="5">
        <f>Tabla1[[#This Row],[Total del Pedido]]-(Tabla1[[#This Row],[Costo Total]]+N731)</f>
        <v>25.200000000000003</v>
      </c>
    </row>
    <row r="732" spans="1:15" x14ac:dyDescent="0.25">
      <c r="A732" s="1">
        <v>290</v>
      </c>
      <c r="B732" s="1">
        <v>19</v>
      </c>
      <c r="C732" s="1" t="s">
        <v>8</v>
      </c>
      <c r="D732" s="1" t="s">
        <v>29</v>
      </c>
      <c r="E732" s="2">
        <v>25</v>
      </c>
      <c r="F732" s="2">
        <v>40</v>
      </c>
      <c r="G732" s="1">
        <v>1</v>
      </c>
      <c r="H732" s="1">
        <v>57</v>
      </c>
      <c r="I732" s="7">
        <f>TIME(0,Tabla1[[#This Row],[Tiempo de Preparación]],0)</f>
        <v>3.9583333333333331E-2</v>
      </c>
      <c r="J732" s="16">
        <f>Tabla1[[#This Row],[Precio Unitario]]*Tabla1[[#This Row],[Cantidad Ordenada]]</f>
        <v>40</v>
      </c>
      <c r="K732" s="3">
        <f>Tabla1[[#This Row],[Costo Unitario]]*Tabla1[[#This Row],[Cantidad Ordenada]]</f>
        <v>25</v>
      </c>
      <c r="L732" s="3">
        <f>(Tabla1[[#This Row],[Precio Unitario]]-Tabla1[[#This Row],[Costo Unitario]])*Tabla1[[#This Row],[Cantidad Ordenada]]</f>
        <v>15</v>
      </c>
      <c r="M732" s="20">
        <v>0.1</v>
      </c>
      <c r="N732" s="5">
        <f>Tabla1[[#This Row],[Total del Pedido]]*M732</f>
        <v>4</v>
      </c>
      <c r="O732" s="5">
        <f>Tabla1[[#This Row],[Total del Pedido]]-(Tabla1[[#This Row],[Costo Total]]+N732)</f>
        <v>11</v>
      </c>
    </row>
    <row r="733" spans="1:15" x14ac:dyDescent="0.25">
      <c r="A733" s="1">
        <v>291</v>
      </c>
      <c r="B733" s="1">
        <v>2</v>
      </c>
      <c r="C733" s="1" t="s">
        <v>17</v>
      </c>
      <c r="D733" s="1" t="s">
        <v>38</v>
      </c>
      <c r="E733" s="2">
        <v>20</v>
      </c>
      <c r="F733" s="2">
        <v>34</v>
      </c>
      <c r="G733" s="1">
        <v>2</v>
      </c>
      <c r="H733" s="1">
        <v>28</v>
      </c>
      <c r="I733" s="7">
        <f>TIME(0,Tabla1[[#This Row],[Tiempo de Preparación]],0)</f>
        <v>1.9444444444444445E-2</v>
      </c>
      <c r="J733" s="16">
        <f>Tabla1[[#This Row],[Precio Unitario]]*Tabla1[[#This Row],[Cantidad Ordenada]]</f>
        <v>68</v>
      </c>
      <c r="K733" s="3">
        <f>Tabla1[[#This Row],[Costo Unitario]]*Tabla1[[#This Row],[Cantidad Ordenada]]</f>
        <v>40</v>
      </c>
      <c r="L733" s="3">
        <f>(Tabla1[[#This Row],[Precio Unitario]]-Tabla1[[#This Row],[Costo Unitario]])*Tabla1[[#This Row],[Cantidad Ordenada]]</f>
        <v>28</v>
      </c>
      <c r="M733" s="20">
        <v>0.1</v>
      </c>
      <c r="N733" s="5">
        <f>Tabla1[[#This Row],[Total del Pedido]]*M733</f>
        <v>6.8000000000000007</v>
      </c>
      <c r="O733" s="5">
        <f>Tabla1[[#This Row],[Total del Pedido]]-(Tabla1[[#This Row],[Costo Total]]+N733)</f>
        <v>21.200000000000003</v>
      </c>
    </row>
    <row r="734" spans="1:15" x14ac:dyDescent="0.25">
      <c r="A734" s="1">
        <v>291</v>
      </c>
      <c r="B734" s="1">
        <v>2</v>
      </c>
      <c r="C734" s="1" t="s">
        <v>23</v>
      </c>
      <c r="D734" s="1" t="s">
        <v>44</v>
      </c>
      <c r="E734" s="2">
        <v>15</v>
      </c>
      <c r="F734" s="2">
        <v>25</v>
      </c>
      <c r="G734" s="1">
        <v>1</v>
      </c>
      <c r="H734" s="1">
        <v>41</v>
      </c>
      <c r="I734" s="7">
        <f>TIME(0,Tabla1[[#This Row],[Tiempo de Preparación]],0)</f>
        <v>2.8472222222222222E-2</v>
      </c>
      <c r="J734" s="16">
        <f>Tabla1[[#This Row],[Precio Unitario]]*Tabla1[[#This Row],[Cantidad Ordenada]]</f>
        <v>25</v>
      </c>
      <c r="K734" s="3">
        <f>Tabla1[[#This Row],[Costo Unitario]]*Tabla1[[#This Row],[Cantidad Ordenada]]</f>
        <v>15</v>
      </c>
      <c r="L734" s="3">
        <f>(Tabla1[[#This Row],[Precio Unitario]]-Tabla1[[#This Row],[Costo Unitario]])*Tabla1[[#This Row],[Cantidad Ordenada]]</f>
        <v>10</v>
      </c>
      <c r="M734" s="20">
        <v>0.1</v>
      </c>
      <c r="N734" s="5">
        <f>Tabla1[[#This Row],[Total del Pedido]]*M734</f>
        <v>2.5</v>
      </c>
      <c r="O734" s="5">
        <f>Tabla1[[#This Row],[Total del Pedido]]-(Tabla1[[#This Row],[Costo Total]]+N734)</f>
        <v>7.5</v>
      </c>
    </row>
    <row r="735" spans="1:15" x14ac:dyDescent="0.25">
      <c r="A735" s="1">
        <v>291</v>
      </c>
      <c r="B735" s="1">
        <v>2</v>
      </c>
      <c r="C735" s="1" t="s">
        <v>14</v>
      </c>
      <c r="D735" s="1" t="s">
        <v>35</v>
      </c>
      <c r="E735" s="2">
        <v>21</v>
      </c>
      <c r="F735" s="2">
        <v>35</v>
      </c>
      <c r="G735" s="1">
        <v>3</v>
      </c>
      <c r="H735" s="1">
        <v>12</v>
      </c>
      <c r="I735" s="7">
        <f>TIME(0,Tabla1[[#This Row],[Tiempo de Preparación]],0)</f>
        <v>8.3333333333333332E-3</v>
      </c>
      <c r="J735" s="16">
        <f>Tabla1[[#This Row],[Precio Unitario]]*Tabla1[[#This Row],[Cantidad Ordenada]]</f>
        <v>105</v>
      </c>
      <c r="K735" s="3">
        <f>Tabla1[[#This Row],[Costo Unitario]]*Tabla1[[#This Row],[Cantidad Ordenada]]</f>
        <v>63</v>
      </c>
      <c r="L735" s="3">
        <f>(Tabla1[[#This Row],[Precio Unitario]]-Tabla1[[#This Row],[Costo Unitario]])*Tabla1[[#This Row],[Cantidad Ordenada]]</f>
        <v>42</v>
      </c>
      <c r="M735" s="20">
        <v>0.1</v>
      </c>
      <c r="N735" s="5">
        <f>Tabla1[[#This Row],[Total del Pedido]]*M735</f>
        <v>10.5</v>
      </c>
      <c r="O735" s="5">
        <f>Tabla1[[#This Row],[Total del Pedido]]-(Tabla1[[#This Row],[Costo Total]]+N735)</f>
        <v>31.5</v>
      </c>
    </row>
    <row r="736" spans="1:15" x14ac:dyDescent="0.25">
      <c r="A736" s="1">
        <v>291</v>
      </c>
      <c r="B736" s="1">
        <v>2</v>
      </c>
      <c r="C736" s="1" t="s">
        <v>6</v>
      </c>
      <c r="D736" s="1" t="s">
        <v>27</v>
      </c>
      <c r="E736" s="2">
        <v>19</v>
      </c>
      <c r="F736" s="2">
        <v>31</v>
      </c>
      <c r="G736" s="1">
        <v>2</v>
      </c>
      <c r="H736" s="1">
        <v>14</v>
      </c>
      <c r="I736" s="7">
        <f>TIME(0,Tabla1[[#This Row],[Tiempo de Preparación]],0)</f>
        <v>9.7222222222222224E-3</v>
      </c>
      <c r="J736" s="16">
        <f>Tabla1[[#This Row],[Precio Unitario]]*Tabla1[[#This Row],[Cantidad Ordenada]]</f>
        <v>62</v>
      </c>
      <c r="K736" s="3">
        <f>Tabla1[[#This Row],[Costo Unitario]]*Tabla1[[#This Row],[Cantidad Ordenada]]</f>
        <v>38</v>
      </c>
      <c r="L736" s="3">
        <f>(Tabla1[[#This Row],[Precio Unitario]]-Tabla1[[#This Row],[Costo Unitario]])*Tabla1[[#This Row],[Cantidad Ordenada]]</f>
        <v>24</v>
      </c>
      <c r="M736" s="20">
        <v>0.1</v>
      </c>
      <c r="N736" s="5">
        <f>Tabla1[[#This Row],[Total del Pedido]]*M736</f>
        <v>6.2</v>
      </c>
      <c r="O736" s="5">
        <f>Tabla1[[#This Row],[Total del Pedido]]-(Tabla1[[#This Row],[Costo Total]]+N736)</f>
        <v>17.799999999999997</v>
      </c>
    </row>
    <row r="737" spans="1:15" x14ac:dyDescent="0.25">
      <c r="A737" s="1">
        <v>292</v>
      </c>
      <c r="B737" s="1">
        <v>10</v>
      </c>
      <c r="C737" s="1" t="s">
        <v>12</v>
      </c>
      <c r="D737" s="1" t="s">
        <v>33</v>
      </c>
      <c r="E737" s="2">
        <v>16</v>
      </c>
      <c r="F737" s="2">
        <v>28</v>
      </c>
      <c r="G737" s="1">
        <v>3</v>
      </c>
      <c r="H737" s="1">
        <v>23</v>
      </c>
      <c r="I737" s="7">
        <f>TIME(0,Tabla1[[#This Row],[Tiempo de Preparación]],0)</f>
        <v>1.5972222222222221E-2</v>
      </c>
      <c r="J737" s="16">
        <f>Tabla1[[#This Row],[Precio Unitario]]*Tabla1[[#This Row],[Cantidad Ordenada]]</f>
        <v>84</v>
      </c>
      <c r="K737" s="3">
        <f>Tabla1[[#This Row],[Costo Unitario]]*Tabla1[[#This Row],[Cantidad Ordenada]]</f>
        <v>48</v>
      </c>
      <c r="L737" s="3">
        <f>(Tabla1[[#This Row],[Precio Unitario]]-Tabla1[[#This Row],[Costo Unitario]])*Tabla1[[#This Row],[Cantidad Ordenada]]</f>
        <v>36</v>
      </c>
      <c r="M737" s="20">
        <v>0.1</v>
      </c>
      <c r="N737" s="5">
        <f>Tabla1[[#This Row],[Total del Pedido]]*M737</f>
        <v>8.4</v>
      </c>
      <c r="O737" s="5">
        <f>Tabla1[[#This Row],[Total del Pedido]]-(Tabla1[[#This Row],[Costo Total]]+N737)</f>
        <v>27.6</v>
      </c>
    </row>
    <row r="738" spans="1:15" x14ac:dyDescent="0.25">
      <c r="A738" s="1">
        <v>293</v>
      </c>
      <c r="B738" s="1">
        <v>16</v>
      </c>
      <c r="C738" s="1" t="s">
        <v>12</v>
      </c>
      <c r="D738" s="1" t="s">
        <v>33</v>
      </c>
      <c r="E738" s="2">
        <v>16</v>
      </c>
      <c r="F738" s="2">
        <v>28</v>
      </c>
      <c r="G738" s="1">
        <v>3</v>
      </c>
      <c r="H738" s="1">
        <v>44</v>
      </c>
      <c r="I738" s="7">
        <f>TIME(0,Tabla1[[#This Row],[Tiempo de Preparación]],0)</f>
        <v>3.0555555555555555E-2</v>
      </c>
      <c r="J738" s="16">
        <f>Tabla1[[#This Row],[Precio Unitario]]*Tabla1[[#This Row],[Cantidad Ordenada]]</f>
        <v>84</v>
      </c>
      <c r="K738" s="3">
        <f>Tabla1[[#This Row],[Costo Unitario]]*Tabla1[[#This Row],[Cantidad Ordenada]]</f>
        <v>48</v>
      </c>
      <c r="L738" s="3">
        <f>(Tabla1[[#This Row],[Precio Unitario]]-Tabla1[[#This Row],[Costo Unitario]])*Tabla1[[#This Row],[Cantidad Ordenada]]</f>
        <v>36</v>
      </c>
      <c r="M738" s="20">
        <v>0.1</v>
      </c>
      <c r="N738" s="5">
        <f>Tabla1[[#This Row],[Total del Pedido]]*M738</f>
        <v>8.4</v>
      </c>
      <c r="O738" s="5">
        <f>Tabla1[[#This Row],[Total del Pedido]]-(Tabla1[[#This Row],[Costo Total]]+N738)</f>
        <v>27.6</v>
      </c>
    </row>
    <row r="739" spans="1:15" x14ac:dyDescent="0.25">
      <c r="A739" s="1">
        <v>293</v>
      </c>
      <c r="B739" s="1">
        <v>16</v>
      </c>
      <c r="C739" s="1" t="s">
        <v>5</v>
      </c>
      <c r="D739" s="1" t="s">
        <v>26</v>
      </c>
      <c r="E739" s="2">
        <v>18</v>
      </c>
      <c r="F739" s="2">
        <v>30</v>
      </c>
      <c r="G739" s="1">
        <v>2</v>
      </c>
      <c r="H739" s="1">
        <v>29</v>
      </c>
      <c r="I739" s="7">
        <f>TIME(0,Tabla1[[#This Row],[Tiempo de Preparación]],0)</f>
        <v>2.013888888888889E-2</v>
      </c>
      <c r="J739" s="16">
        <f>Tabla1[[#This Row],[Precio Unitario]]*Tabla1[[#This Row],[Cantidad Ordenada]]</f>
        <v>60</v>
      </c>
      <c r="K739" s="3">
        <f>Tabla1[[#This Row],[Costo Unitario]]*Tabla1[[#This Row],[Cantidad Ordenada]]</f>
        <v>36</v>
      </c>
      <c r="L739" s="3">
        <f>(Tabla1[[#This Row],[Precio Unitario]]-Tabla1[[#This Row],[Costo Unitario]])*Tabla1[[#This Row],[Cantidad Ordenada]]</f>
        <v>24</v>
      </c>
      <c r="M739" s="20">
        <v>0.1</v>
      </c>
      <c r="N739" s="5">
        <f>Tabla1[[#This Row],[Total del Pedido]]*M739</f>
        <v>6</v>
      </c>
      <c r="O739" s="5">
        <f>Tabla1[[#This Row],[Total del Pedido]]-(Tabla1[[#This Row],[Costo Total]]+N739)</f>
        <v>18</v>
      </c>
    </row>
    <row r="740" spans="1:15" x14ac:dyDescent="0.25">
      <c r="A740" s="1">
        <v>293</v>
      </c>
      <c r="B740" s="1">
        <v>16</v>
      </c>
      <c r="C740" s="1" t="s">
        <v>9</v>
      </c>
      <c r="D740" s="1" t="s">
        <v>30</v>
      </c>
      <c r="E740" s="2">
        <v>22</v>
      </c>
      <c r="F740" s="2">
        <v>36</v>
      </c>
      <c r="G740" s="1">
        <v>2</v>
      </c>
      <c r="H740" s="1">
        <v>47</v>
      </c>
      <c r="I740" s="7">
        <f>TIME(0,Tabla1[[#This Row],[Tiempo de Preparación]],0)</f>
        <v>3.2638888888888891E-2</v>
      </c>
      <c r="J740" s="16">
        <f>Tabla1[[#This Row],[Precio Unitario]]*Tabla1[[#This Row],[Cantidad Ordenada]]</f>
        <v>72</v>
      </c>
      <c r="K740" s="3">
        <f>Tabla1[[#This Row],[Costo Unitario]]*Tabla1[[#This Row],[Cantidad Ordenada]]</f>
        <v>44</v>
      </c>
      <c r="L740" s="3">
        <f>(Tabla1[[#This Row],[Precio Unitario]]-Tabla1[[#This Row],[Costo Unitario]])*Tabla1[[#This Row],[Cantidad Ordenada]]</f>
        <v>28</v>
      </c>
      <c r="M740" s="20">
        <v>0.1</v>
      </c>
      <c r="N740" s="5">
        <f>Tabla1[[#This Row],[Total del Pedido]]*M740</f>
        <v>7.2</v>
      </c>
      <c r="O740" s="5">
        <f>Tabla1[[#This Row],[Total del Pedido]]-(Tabla1[[#This Row],[Costo Total]]+N740)</f>
        <v>20.799999999999997</v>
      </c>
    </row>
    <row r="741" spans="1:15" x14ac:dyDescent="0.25">
      <c r="A741" s="1">
        <v>294</v>
      </c>
      <c r="B741" s="1">
        <v>17</v>
      </c>
      <c r="C741" s="1" t="s">
        <v>6</v>
      </c>
      <c r="D741" s="1" t="s">
        <v>27</v>
      </c>
      <c r="E741" s="2">
        <v>19</v>
      </c>
      <c r="F741" s="2">
        <v>31</v>
      </c>
      <c r="G741" s="1">
        <v>2</v>
      </c>
      <c r="H741" s="1">
        <v>31</v>
      </c>
      <c r="I741" s="7">
        <f>TIME(0,Tabla1[[#This Row],[Tiempo de Preparación]],0)</f>
        <v>2.1527777777777778E-2</v>
      </c>
      <c r="J741" s="16">
        <f>Tabla1[[#This Row],[Precio Unitario]]*Tabla1[[#This Row],[Cantidad Ordenada]]</f>
        <v>62</v>
      </c>
      <c r="K741" s="3">
        <f>Tabla1[[#This Row],[Costo Unitario]]*Tabla1[[#This Row],[Cantidad Ordenada]]</f>
        <v>38</v>
      </c>
      <c r="L741" s="3">
        <f>(Tabla1[[#This Row],[Precio Unitario]]-Tabla1[[#This Row],[Costo Unitario]])*Tabla1[[#This Row],[Cantidad Ordenada]]</f>
        <v>24</v>
      </c>
      <c r="M741" s="20">
        <v>0.1</v>
      </c>
      <c r="N741" s="5">
        <f>Tabla1[[#This Row],[Total del Pedido]]*M741</f>
        <v>6.2</v>
      </c>
      <c r="O741" s="5">
        <f>Tabla1[[#This Row],[Total del Pedido]]-(Tabla1[[#This Row],[Costo Total]]+N741)</f>
        <v>17.799999999999997</v>
      </c>
    </row>
    <row r="742" spans="1:15" x14ac:dyDescent="0.25">
      <c r="A742" s="1">
        <v>294</v>
      </c>
      <c r="B742" s="1">
        <v>17</v>
      </c>
      <c r="C742" s="1" t="s">
        <v>9</v>
      </c>
      <c r="D742" s="1" t="s">
        <v>30</v>
      </c>
      <c r="E742" s="2">
        <v>22</v>
      </c>
      <c r="F742" s="2">
        <v>36</v>
      </c>
      <c r="G742" s="1">
        <v>3</v>
      </c>
      <c r="H742" s="1">
        <v>13</v>
      </c>
      <c r="I742" s="7">
        <f>TIME(0,Tabla1[[#This Row],[Tiempo de Preparación]],0)</f>
        <v>9.0277777777777769E-3</v>
      </c>
      <c r="J742" s="16">
        <f>Tabla1[[#This Row],[Precio Unitario]]*Tabla1[[#This Row],[Cantidad Ordenada]]</f>
        <v>108</v>
      </c>
      <c r="K742" s="3">
        <f>Tabla1[[#This Row],[Costo Unitario]]*Tabla1[[#This Row],[Cantidad Ordenada]]</f>
        <v>66</v>
      </c>
      <c r="L742" s="3">
        <f>(Tabla1[[#This Row],[Precio Unitario]]-Tabla1[[#This Row],[Costo Unitario]])*Tabla1[[#This Row],[Cantidad Ordenada]]</f>
        <v>42</v>
      </c>
      <c r="M742" s="20">
        <v>0.1</v>
      </c>
      <c r="N742" s="5">
        <f>Tabla1[[#This Row],[Total del Pedido]]*M742</f>
        <v>10.8</v>
      </c>
      <c r="O742" s="5">
        <f>Tabla1[[#This Row],[Total del Pedido]]-(Tabla1[[#This Row],[Costo Total]]+N742)</f>
        <v>31.200000000000003</v>
      </c>
    </row>
    <row r="743" spans="1:15" x14ac:dyDescent="0.25">
      <c r="A743" s="1">
        <v>294</v>
      </c>
      <c r="B743" s="1">
        <v>17</v>
      </c>
      <c r="C743" s="1" t="s">
        <v>21</v>
      </c>
      <c r="D743" s="1" t="s">
        <v>42</v>
      </c>
      <c r="E743" s="2">
        <v>10</v>
      </c>
      <c r="F743" s="2">
        <v>18</v>
      </c>
      <c r="G743" s="1">
        <v>3</v>
      </c>
      <c r="H743" s="1">
        <v>33</v>
      </c>
      <c r="I743" s="7">
        <f>TIME(0,Tabla1[[#This Row],[Tiempo de Preparación]],0)</f>
        <v>2.2916666666666665E-2</v>
      </c>
      <c r="J743" s="16">
        <f>Tabla1[[#This Row],[Precio Unitario]]*Tabla1[[#This Row],[Cantidad Ordenada]]</f>
        <v>54</v>
      </c>
      <c r="K743" s="3">
        <f>Tabla1[[#This Row],[Costo Unitario]]*Tabla1[[#This Row],[Cantidad Ordenada]]</f>
        <v>30</v>
      </c>
      <c r="L743" s="3">
        <f>(Tabla1[[#This Row],[Precio Unitario]]-Tabla1[[#This Row],[Costo Unitario]])*Tabla1[[#This Row],[Cantidad Ordenada]]</f>
        <v>24</v>
      </c>
      <c r="M743" s="20">
        <v>0.1</v>
      </c>
      <c r="N743" s="5">
        <f>Tabla1[[#This Row],[Total del Pedido]]*M743</f>
        <v>5.4</v>
      </c>
      <c r="O743" s="5">
        <f>Tabla1[[#This Row],[Total del Pedido]]-(Tabla1[[#This Row],[Costo Total]]+N743)</f>
        <v>18.600000000000001</v>
      </c>
    </row>
    <row r="744" spans="1:15" x14ac:dyDescent="0.25">
      <c r="A744" s="1">
        <v>294</v>
      </c>
      <c r="B744" s="1">
        <v>17</v>
      </c>
      <c r="C744" s="1" t="s">
        <v>17</v>
      </c>
      <c r="D744" s="1" t="s">
        <v>38</v>
      </c>
      <c r="E744" s="2">
        <v>20</v>
      </c>
      <c r="F744" s="2">
        <v>34</v>
      </c>
      <c r="G744" s="1">
        <v>3</v>
      </c>
      <c r="H744" s="1">
        <v>9</v>
      </c>
      <c r="I744" s="7">
        <f>TIME(0,Tabla1[[#This Row],[Tiempo de Preparación]],0)</f>
        <v>6.2500000000000003E-3</v>
      </c>
      <c r="J744" s="16">
        <f>Tabla1[[#This Row],[Precio Unitario]]*Tabla1[[#This Row],[Cantidad Ordenada]]</f>
        <v>102</v>
      </c>
      <c r="K744" s="3">
        <f>Tabla1[[#This Row],[Costo Unitario]]*Tabla1[[#This Row],[Cantidad Ordenada]]</f>
        <v>60</v>
      </c>
      <c r="L744" s="3">
        <f>(Tabla1[[#This Row],[Precio Unitario]]-Tabla1[[#This Row],[Costo Unitario]])*Tabla1[[#This Row],[Cantidad Ordenada]]</f>
        <v>42</v>
      </c>
      <c r="M744" s="20">
        <v>0.1</v>
      </c>
      <c r="N744" s="5">
        <f>Tabla1[[#This Row],[Total del Pedido]]*M744</f>
        <v>10.200000000000001</v>
      </c>
      <c r="O744" s="5">
        <f>Tabla1[[#This Row],[Total del Pedido]]-(Tabla1[[#This Row],[Costo Total]]+N744)</f>
        <v>31.799999999999997</v>
      </c>
    </row>
    <row r="745" spans="1:15" x14ac:dyDescent="0.25">
      <c r="A745" s="1">
        <v>295</v>
      </c>
      <c r="B745" s="1">
        <v>3</v>
      </c>
      <c r="C745" s="1" t="s">
        <v>15</v>
      </c>
      <c r="D745" s="1" t="s">
        <v>36</v>
      </c>
      <c r="E745" s="2">
        <v>19</v>
      </c>
      <c r="F745" s="2">
        <v>32</v>
      </c>
      <c r="G745" s="1">
        <v>1</v>
      </c>
      <c r="H745" s="1">
        <v>44</v>
      </c>
      <c r="I745" s="7">
        <f>TIME(0,Tabla1[[#This Row],[Tiempo de Preparación]],0)</f>
        <v>3.0555555555555555E-2</v>
      </c>
      <c r="J745" s="16">
        <f>Tabla1[[#This Row],[Precio Unitario]]*Tabla1[[#This Row],[Cantidad Ordenada]]</f>
        <v>32</v>
      </c>
      <c r="K745" s="3">
        <f>Tabla1[[#This Row],[Costo Unitario]]*Tabla1[[#This Row],[Cantidad Ordenada]]</f>
        <v>19</v>
      </c>
      <c r="L745" s="3">
        <f>(Tabla1[[#This Row],[Precio Unitario]]-Tabla1[[#This Row],[Costo Unitario]])*Tabla1[[#This Row],[Cantidad Ordenada]]</f>
        <v>13</v>
      </c>
      <c r="M745" s="20">
        <v>0.1</v>
      </c>
      <c r="N745" s="5">
        <f>Tabla1[[#This Row],[Total del Pedido]]*M745</f>
        <v>3.2</v>
      </c>
      <c r="O745" s="5">
        <f>Tabla1[[#This Row],[Total del Pedido]]-(Tabla1[[#This Row],[Costo Total]]+N745)</f>
        <v>9.8000000000000007</v>
      </c>
    </row>
    <row r="746" spans="1:15" x14ac:dyDescent="0.25">
      <c r="A746" s="1">
        <v>295</v>
      </c>
      <c r="B746" s="1">
        <v>3</v>
      </c>
      <c r="C746" s="1" t="s">
        <v>5</v>
      </c>
      <c r="D746" s="1" t="s">
        <v>26</v>
      </c>
      <c r="E746" s="2">
        <v>18</v>
      </c>
      <c r="F746" s="2">
        <v>30</v>
      </c>
      <c r="G746" s="1">
        <v>3</v>
      </c>
      <c r="H746" s="1">
        <v>35</v>
      </c>
      <c r="I746" s="7">
        <f>TIME(0,Tabla1[[#This Row],[Tiempo de Preparación]],0)</f>
        <v>2.4305555555555556E-2</v>
      </c>
      <c r="J746" s="16">
        <f>Tabla1[[#This Row],[Precio Unitario]]*Tabla1[[#This Row],[Cantidad Ordenada]]</f>
        <v>90</v>
      </c>
      <c r="K746" s="3">
        <f>Tabla1[[#This Row],[Costo Unitario]]*Tabla1[[#This Row],[Cantidad Ordenada]]</f>
        <v>54</v>
      </c>
      <c r="L746" s="3">
        <f>(Tabla1[[#This Row],[Precio Unitario]]-Tabla1[[#This Row],[Costo Unitario]])*Tabla1[[#This Row],[Cantidad Ordenada]]</f>
        <v>36</v>
      </c>
      <c r="M746" s="20">
        <v>0.1</v>
      </c>
      <c r="N746" s="5">
        <f>Tabla1[[#This Row],[Total del Pedido]]*M746</f>
        <v>9</v>
      </c>
      <c r="O746" s="5">
        <f>Tabla1[[#This Row],[Total del Pedido]]-(Tabla1[[#This Row],[Costo Total]]+N746)</f>
        <v>27</v>
      </c>
    </row>
    <row r="747" spans="1:15" x14ac:dyDescent="0.25">
      <c r="A747" s="1">
        <v>295</v>
      </c>
      <c r="B747" s="1">
        <v>3</v>
      </c>
      <c r="C747" s="1" t="s">
        <v>6</v>
      </c>
      <c r="D747" s="1" t="s">
        <v>27</v>
      </c>
      <c r="E747" s="2">
        <v>19</v>
      </c>
      <c r="F747" s="2">
        <v>31</v>
      </c>
      <c r="G747" s="1">
        <v>2</v>
      </c>
      <c r="H747" s="1">
        <v>39</v>
      </c>
      <c r="I747" s="7">
        <f>TIME(0,Tabla1[[#This Row],[Tiempo de Preparación]],0)</f>
        <v>2.7083333333333334E-2</v>
      </c>
      <c r="J747" s="16">
        <f>Tabla1[[#This Row],[Precio Unitario]]*Tabla1[[#This Row],[Cantidad Ordenada]]</f>
        <v>62</v>
      </c>
      <c r="K747" s="3">
        <f>Tabla1[[#This Row],[Costo Unitario]]*Tabla1[[#This Row],[Cantidad Ordenada]]</f>
        <v>38</v>
      </c>
      <c r="L747" s="3">
        <f>(Tabla1[[#This Row],[Precio Unitario]]-Tabla1[[#This Row],[Costo Unitario]])*Tabla1[[#This Row],[Cantidad Ordenada]]</f>
        <v>24</v>
      </c>
      <c r="M747" s="20">
        <v>0.1</v>
      </c>
      <c r="N747" s="5">
        <f>Tabla1[[#This Row],[Total del Pedido]]*M747</f>
        <v>6.2</v>
      </c>
      <c r="O747" s="5">
        <f>Tabla1[[#This Row],[Total del Pedido]]-(Tabla1[[#This Row],[Costo Total]]+N747)</f>
        <v>17.799999999999997</v>
      </c>
    </row>
    <row r="748" spans="1:15" x14ac:dyDescent="0.25">
      <c r="A748" s="1">
        <v>295</v>
      </c>
      <c r="B748" s="1">
        <v>3</v>
      </c>
      <c r="C748" s="1" t="s">
        <v>20</v>
      </c>
      <c r="D748" s="1" t="s">
        <v>41</v>
      </c>
      <c r="E748" s="2">
        <v>13</v>
      </c>
      <c r="F748" s="2">
        <v>21</v>
      </c>
      <c r="G748" s="1">
        <v>3</v>
      </c>
      <c r="H748" s="1">
        <v>59</v>
      </c>
      <c r="I748" s="7">
        <f>TIME(0,Tabla1[[#This Row],[Tiempo de Preparación]],0)</f>
        <v>4.0972222222222222E-2</v>
      </c>
      <c r="J748" s="16">
        <f>Tabla1[[#This Row],[Precio Unitario]]*Tabla1[[#This Row],[Cantidad Ordenada]]</f>
        <v>63</v>
      </c>
      <c r="K748" s="3">
        <f>Tabla1[[#This Row],[Costo Unitario]]*Tabla1[[#This Row],[Cantidad Ordenada]]</f>
        <v>39</v>
      </c>
      <c r="L748" s="3">
        <f>(Tabla1[[#This Row],[Precio Unitario]]-Tabla1[[#This Row],[Costo Unitario]])*Tabla1[[#This Row],[Cantidad Ordenada]]</f>
        <v>24</v>
      </c>
      <c r="M748" s="20">
        <v>0.1</v>
      </c>
      <c r="N748" s="5">
        <f>Tabla1[[#This Row],[Total del Pedido]]*M748</f>
        <v>6.3000000000000007</v>
      </c>
      <c r="O748" s="5">
        <f>Tabla1[[#This Row],[Total del Pedido]]-(Tabla1[[#This Row],[Costo Total]]+N748)</f>
        <v>17.700000000000003</v>
      </c>
    </row>
    <row r="749" spans="1:15" x14ac:dyDescent="0.25">
      <c r="A749" s="1">
        <v>296</v>
      </c>
      <c r="B749" s="1">
        <v>14</v>
      </c>
      <c r="C749" s="1" t="s">
        <v>19</v>
      </c>
      <c r="D749" s="1" t="s">
        <v>40</v>
      </c>
      <c r="E749" s="2">
        <v>14</v>
      </c>
      <c r="F749" s="2">
        <v>23</v>
      </c>
      <c r="G749" s="1">
        <v>1</v>
      </c>
      <c r="H749" s="1">
        <v>20</v>
      </c>
      <c r="I749" s="7">
        <f>TIME(0,Tabla1[[#This Row],[Tiempo de Preparación]],0)</f>
        <v>1.3888888888888888E-2</v>
      </c>
      <c r="J749" s="16">
        <f>Tabla1[[#This Row],[Precio Unitario]]*Tabla1[[#This Row],[Cantidad Ordenada]]</f>
        <v>23</v>
      </c>
      <c r="K749" s="3">
        <f>Tabla1[[#This Row],[Costo Unitario]]*Tabla1[[#This Row],[Cantidad Ordenada]]</f>
        <v>14</v>
      </c>
      <c r="L749" s="3">
        <f>(Tabla1[[#This Row],[Precio Unitario]]-Tabla1[[#This Row],[Costo Unitario]])*Tabla1[[#This Row],[Cantidad Ordenada]]</f>
        <v>9</v>
      </c>
      <c r="M749" s="20">
        <v>0.1</v>
      </c>
      <c r="N749" s="5">
        <f>Tabla1[[#This Row],[Total del Pedido]]*M749</f>
        <v>2.3000000000000003</v>
      </c>
      <c r="O749" s="5">
        <f>Tabla1[[#This Row],[Total del Pedido]]-(Tabla1[[#This Row],[Costo Total]]+N749)</f>
        <v>6.6999999999999993</v>
      </c>
    </row>
    <row r="750" spans="1:15" x14ac:dyDescent="0.25">
      <c r="A750" s="1">
        <v>296</v>
      </c>
      <c r="B750" s="1">
        <v>14</v>
      </c>
      <c r="C750" s="1" t="s">
        <v>9</v>
      </c>
      <c r="D750" s="1" t="s">
        <v>30</v>
      </c>
      <c r="E750" s="2">
        <v>22</v>
      </c>
      <c r="F750" s="2">
        <v>36</v>
      </c>
      <c r="G750" s="1">
        <v>1</v>
      </c>
      <c r="H750" s="1">
        <v>26</v>
      </c>
      <c r="I750" s="7">
        <f>TIME(0,Tabla1[[#This Row],[Tiempo de Preparación]],0)</f>
        <v>1.8055555555555554E-2</v>
      </c>
      <c r="J750" s="16">
        <f>Tabla1[[#This Row],[Precio Unitario]]*Tabla1[[#This Row],[Cantidad Ordenada]]</f>
        <v>36</v>
      </c>
      <c r="K750" s="3">
        <f>Tabla1[[#This Row],[Costo Unitario]]*Tabla1[[#This Row],[Cantidad Ordenada]]</f>
        <v>22</v>
      </c>
      <c r="L750" s="3">
        <f>(Tabla1[[#This Row],[Precio Unitario]]-Tabla1[[#This Row],[Costo Unitario]])*Tabla1[[#This Row],[Cantidad Ordenada]]</f>
        <v>14</v>
      </c>
      <c r="M750" s="20">
        <v>0.1</v>
      </c>
      <c r="N750" s="5">
        <f>Tabla1[[#This Row],[Total del Pedido]]*M750</f>
        <v>3.6</v>
      </c>
      <c r="O750" s="5">
        <f>Tabla1[[#This Row],[Total del Pedido]]-(Tabla1[[#This Row],[Costo Total]]+N750)</f>
        <v>10.399999999999999</v>
      </c>
    </row>
    <row r="751" spans="1:15" x14ac:dyDescent="0.25">
      <c r="A751" s="1">
        <v>297</v>
      </c>
      <c r="B751" s="1">
        <v>4</v>
      </c>
      <c r="C751" s="1" t="s">
        <v>10</v>
      </c>
      <c r="D751" s="1" t="s">
        <v>31</v>
      </c>
      <c r="E751" s="2">
        <v>17</v>
      </c>
      <c r="F751" s="2">
        <v>29</v>
      </c>
      <c r="G751" s="1">
        <v>2</v>
      </c>
      <c r="H751" s="1">
        <v>59</v>
      </c>
      <c r="I751" s="7">
        <f>TIME(0,Tabla1[[#This Row],[Tiempo de Preparación]],0)</f>
        <v>4.0972222222222222E-2</v>
      </c>
      <c r="J751" s="16">
        <f>Tabla1[[#This Row],[Precio Unitario]]*Tabla1[[#This Row],[Cantidad Ordenada]]</f>
        <v>58</v>
      </c>
      <c r="K751" s="3">
        <f>Tabla1[[#This Row],[Costo Unitario]]*Tabla1[[#This Row],[Cantidad Ordenada]]</f>
        <v>34</v>
      </c>
      <c r="L751" s="3">
        <f>(Tabla1[[#This Row],[Precio Unitario]]-Tabla1[[#This Row],[Costo Unitario]])*Tabla1[[#This Row],[Cantidad Ordenada]]</f>
        <v>24</v>
      </c>
      <c r="M751" s="20">
        <v>0.1</v>
      </c>
      <c r="N751" s="5">
        <f>Tabla1[[#This Row],[Total del Pedido]]*M751</f>
        <v>5.8000000000000007</v>
      </c>
      <c r="O751" s="5">
        <f>Tabla1[[#This Row],[Total del Pedido]]-(Tabla1[[#This Row],[Costo Total]]+N751)</f>
        <v>18.200000000000003</v>
      </c>
    </row>
    <row r="752" spans="1:15" x14ac:dyDescent="0.25">
      <c r="A752" s="1">
        <v>297</v>
      </c>
      <c r="B752" s="1">
        <v>4</v>
      </c>
      <c r="C752" s="1" t="s">
        <v>21</v>
      </c>
      <c r="D752" s="1" t="s">
        <v>42</v>
      </c>
      <c r="E752" s="2">
        <v>10</v>
      </c>
      <c r="F752" s="2">
        <v>18</v>
      </c>
      <c r="G752" s="1">
        <v>3</v>
      </c>
      <c r="H752" s="1">
        <v>13</v>
      </c>
      <c r="I752" s="7">
        <f>TIME(0,Tabla1[[#This Row],[Tiempo de Preparación]],0)</f>
        <v>9.0277777777777769E-3</v>
      </c>
      <c r="J752" s="16">
        <f>Tabla1[[#This Row],[Precio Unitario]]*Tabla1[[#This Row],[Cantidad Ordenada]]</f>
        <v>54</v>
      </c>
      <c r="K752" s="3">
        <f>Tabla1[[#This Row],[Costo Unitario]]*Tabla1[[#This Row],[Cantidad Ordenada]]</f>
        <v>30</v>
      </c>
      <c r="L752" s="3">
        <f>(Tabla1[[#This Row],[Precio Unitario]]-Tabla1[[#This Row],[Costo Unitario]])*Tabla1[[#This Row],[Cantidad Ordenada]]</f>
        <v>24</v>
      </c>
      <c r="M752" s="20">
        <v>0.1</v>
      </c>
      <c r="N752" s="5">
        <f>Tabla1[[#This Row],[Total del Pedido]]*M752</f>
        <v>5.4</v>
      </c>
      <c r="O752" s="5">
        <f>Tabla1[[#This Row],[Total del Pedido]]-(Tabla1[[#This Row],[Costo Total]]+N752)</f>
        <v>18.600000000000001</v>
      </c>
    </row>
    <row r="753" spans="1:15" x14ac:dyDescent="0.25">
      <c r="A753" s="1">
        <v>297</v>
      </c>
      <c r="B753" s="1">
        <v>4</v>
      </c>
      <c r="C753" s="1" t="s">
        <v>20</v>
      </c>
      <c r="D753" s="1" t="s">
        <v>41</v>
      </c>
      <c r="E753" s="2">
        <v>13</v>
      </c>
      <c r="F753" s="2">
        <v>21</v>
      </c>
      <c r="G753" s="1">
        <v>3</v>
      </c>
      <c r="H753" s="1">
        <v>40</v>
      </c>
      <c r="I753" s="7">
        <f>TIME(0,Tabla1[[#This Row],[Tiempo de Preparación]],0)</f>
        <v>2.7777777777777776E-2</v>
      </c>
      <c r="J753" s="16">
        <f>Tabla1[[#This Row],[Precio Unitario]]*Tabla1[[#This Row],[Cantidad Ordenada]]</f>
        <v>63</v>
      </c>
      <c r="K753" s="3">
        <f>Tabla1[[#This Row],[Costo Unitario]]*Tabla1[[#This Row],[Cantidad Ordenada]]</f>
        <v>39</v>
      </c>
      <c r="L753" s="3">
        <f>(Tabla1[[#This Row],[Precio Unitario]]-Tabla1[[#This Row],[Costo Unitario]])*Tabla1[[#This Row],[Cantidad Ordenada]]</f>
        <v>24</v>
      </c>
      <c r="M753" s="20">
        <v>0.1</v>
      </c>
      <c r="N753" s="5">
        <f>Tabla1[[#This Row],[Total del Pedido]]*M753</f>
        <v>6.3000000000000007</v>
      </c>
      <c r="O753" s="5">
        <f>Tabla1[[#This Row],[Total del Pedido]]-(Tabla1[[#This Row],[Costo Total]]+N753)</f>
        <v>17.700000000000003</v>
      </c>
    </row>
    <row r="754" spans="1:15" x14ac:dyDescent="0.25">
      <c r="A754" s="1">
        <v>298</v>
      </c>
      <c r="B754" s="1">
        <v>11</v>
      </c>
      <c r="C754" s="1" t="s">
        <v>7</v>
      </c>
      <c r="D754" s="1" t="s">
        <v>28</v>
      </c>
      <c r="E754" s="2">
        <v>16</v>
      </c>
      <c r="F754" s="2">
        <v>27</v>
      </c>
      <c r="G754" s="1">
        <v>3</v>
      </c>
      <c r="H754" s="1">
        <v>46</v>
      </c>
      <c r="I754" s="7">
        <f>TIME(0,Tabla1[[#This Row],[Tiempo de Preparación]],0)</f>
        <v>3.1944444444444442E-2</v>
      </c>
      <c r="J754" s="16">
        <f>Tabla1[[#This Row],[Precio Unitario]]*Tabla1[[#This Row],[Cantidad Ordenada]]</f>
        <v>81</v>
      </c>
      <c r="K754" s="3">
        <f>Tabla1[[#This Row],[Costo Unitario]]*Tabla1[[#This Row],[Cantidad Ordenada]]</f>
        <v>48</v>
      </c>
      <c r="L754" s="3">
        <f>(Tabla1[[#This Row],[Precio Unitario]]-Tabla1[[#This Row],[Costo Unitario]])*Tabla1[[#This Row],[Cantidad Ordenada]]</f>
        <v>33</v>
      </c>
      <c r="M754" s="20">
        <v>0.1</v>
      </c>
      <c r="N754" s="5">
        <f>Tabla1[[#This Row],[Total del Pedido]]*M754</f>
        <v>8.1</v>
      </c>
      <c r="O754" s="5">
        <f>Tabla1[[#This Row],[Total del Pedido]]-(Tabla1[[#This Row],[Costo Total]]+N754)</f>
        <v>24.9</v>
      </c>
    </row>
    <row r="755" spans="1:15" x14ac:dyDescent="0.25">
      <c r="A755" s="1">
        <v>298</v>
      </c>
      <c r="B755" s="1">
        <v>11</v>
      </c>
      <c r="C755" s="1" t="s">
        <v>9</v>
      </c>
      <c r="D755" s="1" t="s">
        <v>30</v>
      </c>
      <c r="E755" s="2">
        <v>22</v>
      </c>
      <c r="F755" s="2">
        <v>36</v>
      </c>
      <c r="G755" s="1">
        <v>3</v>
      </c>
      <c r="H755" s="1">
        <v>49</v>
      </c>
      <c r="I755" s="7">
        <f>TIME(0,Tabla1[[#This Row],[Tiempo de Preparación]],0)</f>
        <v>3.4027777777777775E-2</v>
      </c>
      <c r="J755" s="16">
        <f>Tabla1[[#This Row],[Precio Unitario]]*Tabla1[[#This Row],[Cantidad Ordenada]]</f>
        <v>108</v>
      </c>
      <c r="K755" s="3">
        <f>Tabla1[[#This Row],[Costo Unitario]]*Tabla1[[#This Row],[Cantidad Ordenada]]</f>
        <v>66</v>
      </c>
      <c r="L755" s="3">
        <f>(Tabla1[[#This Row],[Precio Unitario]]-Tabla1[[#This Row],[Costo Unitario]])*Tabla1[[#This Row],[Cantidad Ordenada]]</f>
        <v>42</v>
      </c>
      <c r="M755" s="20">
        <v>0.1</v>
      </c>
      <c r="N755" s="5">
        <f>Tabla1[[#This Row],[Total del Pedido]]*M755</f>
        <v>10.8</v>
      </c>
      <c r="O755" s="5">
        <f>Tabla1[[#This Row],[Total del Pedido]]-(Tabla1[[#This Row],[Costo Total]]+N755)</f>
        <v>31.200000000000003</v>
      </c>
    </row>
    <row r="756" spans="1:15" x14ac:dyDescent="0.25">
      <c r="A756" s="1">
        <v>298</v>
      </c>
      <c r="B756" s="1">
        <v>11</v>
      </c>
      <c r="C756" s="1" t="s">
        <v>16</v>
      </c>
      <c r="D756" s="1" t="s">
        <v>37</v>
      </c>
      <c r="E756" s="2">
        <v>13</v>
      </c>
      <c r="F756" s="2">
        <v>22</v>
      </c>
      <c r="G756" s="1">
        <v>3</v>
      </c>
      <c r="H756" s="1">
        <v>46</v>
      </c>
      <c r="I756" s="7">
        <f>TIME(0,Tabla1[[#This Row],[Tiempo de Preparación]],0)</f>
        <v>3.1944444444444442E-2</v>
      </c>
      <c r="J756" s="16">
        <f>Tabla1[[#This Row],[Precio Unitario]]*Tabla1[[#This Row],[Cantidad Ordenada]]</f>
        <v>66</v>
      </c>
      <c r="K756" s="3">
        <f>Tabla1[[#This Row],[Costo Unitario]]*Tabla1[[#This Row],[Cantidad Ordenada]]</f>
        <v>39</v>
      </c>
      <c r="L756" s="3">
        <f>(Tabla1[[#This Row],[Precio Unitario]]-Tabla1[[#This Row],[Costo Unitario]])*Tabla1[[#This Row],[Cantidad Ordenada]]</f>
        <v>27</v>
      </c>
      <c r="M756" s="20">
        <v>0.1</v>
      </c>
      <c r="N756" s="5">
        <f>Tabla1[[#This Row],[Total del Pedido]]*M756</f>
        <v>6.6000000000000005</v>
      </c>
      <c r="O756" s="5">
        <f>Tabla1[[#This Row],[Total del Pedido]]-(Tabla1[[#This Row],[Costo Total]]+N756)</f>
        <v>20.399999999999999</v>
      </c>
    </row>
    <row r="757" spans="1:15" x14ac:dyDescent="0.25">
      <c r="A757" s="1">
        <v>299</v>
      </c>
      <c r="B757" s="1">
        <v>6</v>
      </c>
      <c r="C757" s="1" t="s">
        <v>18</v>
      </c>
      <c r="D757" s="1" t="s">
        <v>39</v>
      </c>
      <c r="E757" s="2">
        <v>12</v>
      </c>
      <c r="F757" s="2">
        <v>20</v>
      </c>
      <c r="G757" s="1">
        <v>1</v>
      </c>
      <c r="H757" s="1">
        <v>17</v>
      </c>
      <c r="I757" s="7">
        <f>TIME(0,Tabla1[[#This Row],[Tiempo de Preparación]],0)</f>
        <v>1.1805555555555555E-2</v>
      </c>
      <c r="J757" s="16">
        <f>Tabla1[[#This Row],[Precio Unitario]]*Tabla1[[#This Row],[Cantidad Ordenada]]</f>
        <v>20</v>
      </c>
      <c r="K757" s="3">
        <f>Tabla1[[#This Row],[Costo Unitario]]*Tabla1[[#This Row],[Cantidad Ordenada]]</f>
        <v>12</v>
      </c>
      <c r="L757" s="3">
        <f>(Tabla1[[#This Row],[Precio Unitario]]-Tabla1[[#This Row],[Costo Unitario]])*Tabla1[[#This Row],[Cantidad Ordenada]]</f>
        <v>8</v>
      </c>
      <c r="M757" s="20">
        <v>0.1</v>
      </c>
      <c r="N757" s="5">
        <f>Tabla1[[#This Row],[Total del Pedido]]*M757</f>
        <v>2</v>
      </c>
      <c r="O757" s="5">
        <f>Tabla1[[#This Row],[Total del Pedido]]-(Tabla1[[#This Row],[Costo Total]]+N757)</f>
        <v>6</v>
      </c>
    </row>
    <row r="758" spans="1:15" x14ac:dyDescent="0.25">
      <c r="A758" s="1">
        <v>299</v>
      </c>
      <c r="B758" s="1">
        <v>6</v>
      </c>
      <c r="C758" s="1" t="s">
        <v>9</v>
      </c>
      <c r="D758" s="1" t="s">
        <v>30</v>
      </c>
      <c r="E758" s="2">
        <v>22</v>
      </c>
      <c r="F758" s="2">
        <v>36</v>
      </c>
      <c r="G758" s="1">
        <v>2</v>
      </c>
      <c r="H758" s="1">
        <v>55</v>
      </c>
      <c r="I758" s="7">
        <f>TIME(0,Tabla1[[#This Row],[Tiempo de Preparación]],0)</f>
        <v>3.8194444444444448E-2</v>
      </c>
      <c r="J758" s="16">
        <f>Tabla1[[#This Row],[Precio Unitario]]*Tabla1[[#This Row],[Cantidad Ordenada]]</f>
        <v>72</v>
      </c>
      <c r="K758" s="3">
        <f>Tabla1[[#This Row],[Costo Unitario]]*Tabla1[[#This Row],[Cantidad Ordenada]]</f>
        <v>44</v>
      </c>
      <c r="L758" s="3">
        <f>(Tabla1[[#This Row],[Precio Unitario]]-Tabla1[[#This Row],[Costo Unitario]])*Tabla1[[#This Row],[Cantidad Ordenada]]</f>
        <v>28</v>
      </c>
      <c r="M758" s="20">
        <v>0.1</v>
      </c>
      <c r="N758" s="5">
        <f>Tabla1[[#This Row],[Total del Pedido]]*M758</f>
        <v>7.2</v>
      </c>
      <c r="O758" s="5">
        <f>Tabla1[[#This Row],[Total del Pedido]]-(Tabla1[[#This Row],[Costo Total]]+N758)</f>
        <v>20.799999999999997</v>
      </c>
    </row>
    <row r="759" spans="1:15" x14ac:dyDescent="0.25">
      <c r="A759" s="1">
        <v>299</v>
      </c>
      <c r="B759" s="1">
        <v>6</v>
      </c>
      <c r="C759" s="1" t="s">
        <v>4</v>
      </c>
      <c r="D759" s="1" t="s">
        <v>25</v>
      </c>
      <c r="E759" s="2">
        <v>14</v>
      </c>
      <c r="F759" s="2">
        <v>24</v>
      </c>
      <c r="G759" s="1">
        <v>3</v>
      </c>
      <c r="H759" s="1">
        <v>15</v>
      </c>
      <c r="I759" s="7">
        <f>TIME(0,Tabla1[[#This Row],[Tiempo de Preparación]],0)</f>
        <v>1.0416666666666666E-2</v>
      </c>
      <c r="J759" s="16">
        <f>Tabla1[[#This Row],[Precio Unitario]]*Tabla1[[#This Row],[Cantidad Ordenada]]</f>
        <v>72</v>
      </c>
      <c r="K759" s="3">
        <f>Tabla1[[#This Row],[Costo Unitario]]*Tabla1[[#This Row],[Cantidad Ordenada]]</f>
        <v>42</v>
      </c>
      <c r="L759" s="3">
        <f>(Tabla1[[#This Row],[Precio Unitario]]-Tabla1[[#This Row],[Costo Unitario]])*Tabla1[[#This Row],[Cantidad Ordenada]]</f>
        <v>30</v>
      </c>
      <c r="M759" s="20">
        <v>0.1</v>
      </c>
      <c r="N759" s="5">
        <f>Tabla1[[#This Row],[Total del Pedido]]*M759</f>
        <v>7.2</v>
      </c>
      <c r="O759" s="5">
        <f>Tabla1[[#This Row],[Total del Pedido]]-(Tabla1[[#This Row],[Costo Total]]+N759)</f>
        <v>22.799999999999997</v>
      </c>
    </row>
    <row r="760" spans="1:15" x14ac:dyDescent="0.25">
      <c r="A760" s="1">
        <v>299</v>
      </c>
      <c r="B760" s="1">
        <v>6</v>
      </c>
      <c r="C760" s="1" t="s">
        <v>21</v>
      </c>
      <c r="D760" s="1" t="s">
        <v>42</v>
      </c>
      <c r="E760" s="2">
        <v>10</v>
      </c>
      <c r="F760" s="2">
        <v>18</v>
      </c>
      <c r="G760" s="1">
        <v>1</v>
      </c>
      <c r="H760" s="1">
        <v>26</v>
      </c>
      <c r="I760" s="7">
        <f>TIME(0,Tabla1[[#This Row],[Tiempo de Preparación]],0)</f>
        <v>1.8055555555555554E-2</v>
      </c>
      <c r="J760" s="16">
        <f>Tabla1[[#This Row],[Precio Unitario]]*Tabla1[[#This Row],[Cantidad Ordenada]]</f>
        <v>18</v>
      </c>
      <c r="K760" s="3">
        <f>Tabla1[[#This Row],[Costo Unitario]]*Tabla1[[#This Row],[Cantidad Ordenada]]</f>
        <v>10</v>
      </c>
      <c r="L760" s="3">
        <f>(Tabla1[[#This Row],[Precio Unitario]]-Tabla1[[#This Row],[Costo Unitario]])*Tabla1[[#This Row],[Cantidad Ordenada]]</f>
        <v>8</v>
      </c>
      <c r="M760" s="20">
        <v>0.1</v>
      </c>
      <c r="N760" s="5">
        <f>Tabla1[[#This Row],[Total del Pedido]]*M760</f>
        <v>1.8</v>
      </c>
      <c r="O760" s="5">
        <f>Tabla1[[#This Row],[Total del Pedido]]-(Tabla1[[#This Row],[Costo Total]]+N760)</f>
        <v>6.1999999999999993</v>
      </c>
    </row>
    <row r="761" spans="1:15" x14ac:dyDescent="0.25">
      <c r="A761" s="1">
        <v>300</v>
      </c>
      <c r="B761" s="1">
        <v>18</v>
      </c>
      <c r="C761" s="1" t="s">
        <v>8</v>
      </c>
      <c r="D761" s="1" t="s">
        <v>29</v>
      </c>
      <c r="E761" s="2">
        <v>25</v>
      </c>
      <c r="F761" s="2">
        <v>40</v>
      </c>
      <c r="G761" s="1">
        <v>3</v>
      </c>
      <c r="H761" s="1">
        <v>54</v>
      </c>
      <c r="I761" s="7">
        <f>TIME(0,Tabla1[[#This Row],[Tiempo de Preparación]],0)</f>
        <v>3.7499999999999999E-2</v>
      </c>
      <c r="J761" s="16">
        <f>Tabla1[[#This Row],[Precio Unitario]]*Tabla1[[#This Row],[Cantidad Ordenada]]</f>
        <v>120</v>
      </c>
      <c r="K761" s="3">
        <f>Tabla1[[#This Row],[Costo Unitario]]*Tabla1[[#This Row],[Cantidad Ordenada]]</f>
        <v>75</v>
      </c>
      <c r="L761" s="3">
        <f>(Tabla1[[#This Row],[Precio Unitario]]-Tabla1[[#This Row],[Costo Unitario]])*Tabla1[[#This Row],[Cantidad Ordenada]]</f>
        <v>45</v>
      </c>
      <c r="M761" s="20">
        <v>0.1</v>
      </c>
      <c r="N761" s="5">
        <f>Tabla1[[#This Row],[Total del Pedido]]*M761</f>
        <v>12</v>
      </c>
      <c r="O761" s="5">
        <f>Tabla1[[#This Row],[Total del Pedido]]-(Tabla1[[#This Row],[Costo Total]]+N761)</f>
        <v>33</v>
      </c>
    </row>
    <row r="762" spans="1:15" x14ac:dyDescent="0.25">
      <c r="A762" s="1">
        <v>300</v>
      </c>
      <c r="B762" s="1">
        <v>18</v>
      </c>
      <c r="C762" s="1" t="s">
        <v>21</v>
      </c>
      <c r="D762" s="1" t="s">
        <v>42</v>
      </c>
      <c r="E762" s="2">
        <v>10</v>
      </c>
      <c r="F762" s="2">
        <v>18</v>
      </c>
      <c r="G762" s="1">
        <v>3</v>
      </c>
      <c r="H762" s="1">
        <v>14</v>
      </c>
      <c r="I762" s="7">
        <f>TIME(0,Tabla1[[#This Row],[Tiempo de Preparación]],0)</f>
        <v>9.7222222222222224E-3</v>
      </c>
      <c r="J762" s="16">
        <f>Tabla1[[#This Row],[Precio Unitario]]*Tabla1[[#This Row],[Cantidad Ordenada]]</f>
        <v>54</v>
      </c>
      <c r="K762" s="3">
        <f>Tabla1[[#This Row],[Costo Unitario]]*Tabla1[[#This Row],[Cantidad Ordenada]]</f>
        <v>30</v>
      </c>
      <c r="L762" s="3">
        <f>(Tabla1[[#This Row],[Precio Unitario]]-Tabla1[[#This Row],[Costo Unitario]])*Tabla1[[#This Row],[Cantidad Ordenada]]</f>
        <v>24</v>
      </c>
      <c r="M762" s="20">
        <v>0.1</v>
      </c>
      <c r="N762" s="5">
        <f>Tabla1[[#This Row],[Total del Pedido]]*M762</f>
        <v>5.4</v>
      </c>
      <c r="O762" s="5">
        <f>Tabla1[[#This Row],[Total del Pedido]]-(Tabla1[[#This Row],[Costo Total]]+N762)</f>
        <v>18.600000000000001</v>
      </c>
    </row>
    <row r="763" spans="1:15" x14ac:dyDescent="0.25">
      <c r="A763" s="1">
        <v>300</v>
      </c>
      <c r="B763" s="1">
        <v>18</v>
      </c>
      <c r="C763" s="1" t="s">
        <v>22</v>
      </c>
      <c r="D763" s="1" t="s">
        <v>43</v>
      </c>
      <c r="E763" s="2">
        <v>15</v>
      </c>
      <c r="F763" s="2">
        <v>26</v>
      </c>
      <c r="G763" s="1">
        <v>1</v>
      </c>
      <c r="H763" s="1">
        <v>22</v>
      </c>
      <c r="I763" s="7">
        <f>TIME(0,Tabla1[[#This Row],[Tiempo de Preparación]],0)</f>
        <v>1.5277777777777777E-2</v>
      </c>
      <c r="J763" s="16">
        <f>Tabla1[[#This Row],[Precio Unitario]]*Tabla1[[#This Row],[Cantidad Ordenada]]</f>
        <v>26</v>
      </c>
      <c r="K763" s="3">
        <f>Tabla1[[#This Row],[Costo Unitario]]*Tabla1[[#This Row],[Cantidad Ordenada]]</f>
        <v>15</v>
      </c>
      <c r="L763" s="3">
        <f>(Tabla1[[#This Row],[Precio Unitario]]-Tabla1[[#This Row],[Costo Unitario]])*Tabla1[[#This Row],[Cantidad Ordenada]]</f>
        <v>11</v>
      </c>
      <c r="M763" s="20">
        <v>0.1</v>
      </c>
      <c r="N763" s="5">
        <f>Tabla1[[#This Row],[Total del Pedido]]*M763</f>
        <v>2.6</v>
      </c>
      <c r="O763" s="5">
        <f>Tabla1[[#This Row],[Total del Pedido]]-(Tabla1[[#This Row],[Costo Total]]+N763)</f>
        <v>8.3999999999999986</v>
      </c>
    </row>
    <row r="764" spans="1:15" x14ac:dyDescent="0.25">
      <c r="A764" s="1">
        <v>300</v>
      </c>
      <c r="B764" s="1">
        <v>18</v>
      </c>
      <c r="C764" s="1" t="s">
        <v>5</v>
      </c>
      <c r="D764" s="1" t="s">
        <v>26</v>
      </c>
      <c r="E764" s="2">
        <v>18</v>
      </c>
      <c r="F764" s="2">
        <v>30</v>
      </c>
      <c r="G764" s="1">
        <v>3</v>
      </c>
      <c r="H764" s="1">
        <v>28</v>
      </c>
      <c r="I764" s="7">
        <f>TIME(0,Tabla1[[#This Row],[Tiempo de Preparación]],0)</f>
        <v>1.9444444444444445E-2</v>
      </c>
      <c r="J764" s="16">
        <f>Tabla1[[#This Row],[Precio Unitario]]*Tabla1[[#This Row],[Cantidad Ordenada]]</f>
        <v>90</v>
      </c>
      <c r="K764" s="3">
        <f>Tabla1[[#This Row],[Costo Unitario]]*Tabla1[[#This Row],[Cantidad Ordenada]]</f>
        <v>54</v>
      </c>
      <c r="L764" s="3">
        <f>(Tabla1[[#This Row],[Precio Unitario]]-Tabla1[[#This Row],[Costo Unitario]])*Tabla1[[#This Row],[Cantidad Ordenada]]</f>
        <v>36</v>
      </c>
      <c r="M764" s="20">
        <v>0.1</v>
      </c>
      <c r="N764" s="5">
        <f>Tabla1[[#This Row],[Total del Pedido]]*M764</f>
        <v>9</v>
      </c>
      <c r="O764" s="5">
        <f>Tabla1[[#This Row],[Total del Pedido]]-(Tabla1[[#This Row],[Costo Total]]+N764)</f>
        <v>27</v>
      </c>
    </row>
    <row r="765" spans="1:15" x14ac:dyDescent="0.25">
      <c r="A765" s="1">
        <v>301</v>
      </c>
      <c r="B765" s="1">
        <v>8</v>
      </c>
      <c r="C765" s="1" t="s">
        <v>6</v>
      </c>
      <c r="D765" s="1" t="s">
        <v>27</v>
      </c>
      <c r="E765" s="2">
        <v>19</v>
      </c>
      <c r="F765" s="2">
        <v>31</v>
      </c>
      <c r="G765" s="1">
        <v>3</v>
      </c>
      <c r="H765" s="1">
        <v>23</v>
      </c>
      <c r="I765" s="7">
        <f>TIME(0,Tabla1[[#This Row],[Tiempo de Preparación]],0)</f>
        <v>1.5972222222222221E-2</v>
      </c>
      <c r="J765" s="16">
        <f>Tabla1[[#This Row],[Precio Unitario]]*Tabla1[[#This Row],[Cantidad Ordenada]]</f>
        <v>93</v>
      </c>
      <c r="K765" s="3">
        <f>Tabla1[[#This Row],[Costo Unitario]]*Tabla1[[#This Row],[Cantidad Ordenada]]</f>
        <v>57</v>
      </c>
      <c r="L765" s="3">
        <f>(Tabla1[[#This Row],[Precio Unitario]]-Tabla1[[#This Row],[Costo Unitario]])*Tabla1[[#This Row],[Cantidad Ordenada]]</f>
        <v>36</v>
      </c>
      <c r="M765" s="20">
        <v>0.1</v>
      </c>
      <c r="N765" s="5">
        <f>Tabla1[[#This Row],[Total del Pedido]]*M765</f>
        <v>9.3000000000000007</v>
      </c>
      <c r="O765" s="5">
        <f>Tabla1[[#This Row],[Total del Pedido]]-(Tabla1[[#This Row],[Costo Total]]+N765)</f>
        <v>26.700000000000003</v>
      </c>
    </row>
    <row r="766" spans="1:15" x14ac:dyDescent="0.25">
      <c r="A766" s="1">
        <v>301</v>
      </c>
      <c r="B766" s="1">
        <v>8</v>
      </c>
      <c r="C766" s="1" t="s">
        <v>22</v>
      </c>
      <c r="D766" s="1" t="s">
        <v>43</v>
      </c>
      <c r="E766" s="2">
        <v>15</v>
      </c>
      <c r="F766" s="2">
        <v>26</v>
      </c>
      <c r="G766" s="1">
        <v>2</v>
      </c>
      <c r="H766" s="1">
        <v>57</v>
      </c>
      <c r="I766" s="7">
        <f>TIME(0,Tabla1[[#This Row],[Tiempo de Preparación]],0)</f>
        <v>3.9583333333333331E-2</v>
      </c>
      <c r="J766" s="16">
        <f>Tabla1[[#This Row],[Precio Unitario]]*Tabla1[[#This Row],[Cantidad Ordenada]]</f>
        <v>52</v>
      </c>
      <c r="K766" s="3">
        <f>Tabla1[[#This Row],[Costo Unitario]]*Tabla1[[#This Row],[Cantidad Ordenada]]</f>
        <v>30</v>
      </c>
      <c r="L766" s="3">
        <f>(Tabla1[[#This Row],[Precio Unitario]]-Tabla1[[#This Row],[Costo Unitario]])*Tabla1[[#This Row],[Cantidad Ordenada]]</f>
        <v>22</v>
      </c>
      <c r="M766" s="20">
        <v>0.1</v>
      </c>
      <c r="N766" s="5">
        <f>Tabla1[[#This Row],[Total del Pedido]]*M766</f>
        <v>5.2</v>
      </c>
      <c r="O766" s="5">
        <f>Tabla1[[#This Row],[Total del Pedido]]-(Tabla1[[#This Row],[Costo Total]]+N766)</f>
        <v>16.799999999999997</v>
      </c>
    </row>
    <row r="767" spans="1:15" x14ac:dyDescent="0.25">
      <c r="A767" s="1">
        <v>301</v>
      </c>
      <c r="B767" s="1">
        <v>8</v>
      </c>
      <c r="C767" s="1" t="s">
        <v>10</v>
      </c>
      <c r="D767" s="1" t="s">
        <v>31</v>
      </c>
      <c r="E767" s="2">
        <v>17</v>
      </c>
      <c r="F767" s="2">
        <v>29</v>
      </c>
      <c r="G767" s="1">
        <v>2</v>
      </c>
      <c r="H767" s="1">
        <v>49</v>
      </c>
      <c r="I767" s="7">
        <f>TIME(0,Tabla1[[#This Row],[Tiempo de Preparación]],0)</f>
        <v>3.4027777777777775E-2</v>
      </c>
      <c r="J767" s="16">
        <f>Tabla1[[#This Row],[Precio Unitario]]*Tabla1[[#This Row],[Cantidad Ordenada]]</f>
        <v>58</v>
      </c>
      <c r="K767" s="3">
        <f>Tabla1[[#This Row],[Costo Unitario]]*Tabla1[[#This Row],[Cantidad Ordenada]]</f>
        <v>34</v>
      </c>
      <c r="L767" s="3">
        <f>(Tabla1[[#This Row],[Precio Unitario]]-Tabla1[[#This Row],[Costo Unitario]])*Tabla1[[#This Row],[Cantidad Ordenada]]</f>
        <v>24</v>
      </c>
      <c r="M767" s="20">
        <v>0.1</v>
      </c>
      <c r="N767" s="5">
        <f>Tabla1[[#This Row],[Total del Pedido]]*M767</f>
        <v>5.8000000000000007</v>
      </c>
      <c r="O767" s="5">
        <f>Tabla1[[#This Row],[Total del Pedido]]-(Tabla1[[#This Row],[Costo Total]]+N767)</f>
        <v>18.200000000000003</v>
      </c>
    </row>
    <row r="768" spans="1:15" x14ac:dyDescent="0.25">
      <c r="A768" s="1">
        <v>301</v>
      </c>
      <c r="B768" s="1">
        <v>8</v>
      </c>
      <c r="C768" s="1" t="s">
        <v>18</v>
      </c>
      <c r="D768" s="1" t="s">
        <v>39</v>
      </c>
      <c r="E768" s="2">
        <v>12</v>
      </c>
      <c r="F768" s="2">
        <v>20</v>
      </c>
      <c r="G768" s="1">
        <v>1</v>
      </c>
      <c r="H768" s="1">
        <v>54</v>
      </c>
      <c r="I768" s="7">
        <f>TIME(0,Tabla1[[#This Row],[Tiempo de Preparación]],0)</f>
        <v>3.7499999999999999E-2</v>
      </c>
      <c r="J768" s="16">
        <f>Tabla1[[#This Row],[Precio Unitario]]*Tabla1[[#This Row],[Cantidad Ordenada]]</f>
        <v>20</v>
      </c>
      <c r="K768" s="3">
        <f>Tabla1[[#This Row],[Costo Unitario]]*Tabla1[[#This Row],[Cantidad Ordenada]]</f>
        <v>12</v>
      </c>
      <c r="L768" s="3">
        <f>(Tabla1[[#This Row],[Precio Unitario]]-Tabla1[[#This Row],[Costo Unitario]])*Tabla1[[#This Row],[Cantidad Ordenada]]</f>
        <v>8</v>
      </c>
      <c r="M768" s="20">
        <v>0.1</v>
      </c>
      <c r="N768" s="5">
        <f>Tabla1[[#This Row],[Total del Pedido]]*M768</f>
        <v>2</v>
      </c>
      <c r="O768" s="5">
        <f>Tabla1[[#This Row],[Total del Pedido]]-(Tabla1[[#This Row],[Costo Total]]+N768)</f>
        <v>6</v>
      </c>
    </row>
    <row r="769" spans="1:15" x14ac:dyDescent="0.25">
      <c r="A769" s="1">
        <v>302</v>
      </c>
      <c r="B769" s="1">
        <v>5</v>
      </c>
      <c r="C769" s="1" t="s">
        <v>15</v>
      </c>
      <c r="D769" s="1" t="s">
        <v>36</v>
      </c>
      <c r="E769" s="2">
        <v>19</v>
      </c>
      <c r="F769" s="2">
        <v>32</v>
      </c>
      <c r="G769" s="1">
        <v>3</v>
      </c>
      <c r="H769" s="1">
        <v>15</v>
      </c>
      <c r="I769" s="7">
        <f>TIME(0,Tabla1[[#This Row],[Tiempo de Preparación]],0)</f>
        <v>1.0416666666666666E-2</v>
      </c>
      <c r="J769" s="16">
        <f>Tabla1[[#This Row],[Precio Unitario]]*Tabla1[[#This Row],[Cantidad Ordenada]]</f>
        <v>96</v>
      </c>
      <c r="K769" s="3">
        <f>Tabla1[[#This Row],[Costo Unitario]]*Tabla1[[#This Row],[Cantidad Ordenada]]</f>
        <v>57</v>
      </c>
      <c r="L769" s="3">
        <f>(Tabla1[[#This Row],[Precio Unitario]]-Tabla1[[#This Row],[Costo Unitario]])*Tabla1[[#This Row],[Cantidad Ordenada]]</f>
        <v>39</v>
      </c>
      <c r="M769" s="20">
        <v>0.1</v>
      </c>
      <c r="N769" s="5">
        <f>Tabla1[[#This Row],[Total del Pedido]]*M769</f>
        <v>9.6000000000000014</v>
      </c>
      <c r="O769" s="5">
        <f>Tabla1[[#This Row],[Total del Pedido]]-(Tabla1[[#This Row],[Costo Total]]+N769)</f>
        <v>29.400000000000006</v>
      </c>
    </row>
    <row r="770" spans="1:15" x14ac:dyDescent="0.25">
      <c r="A770" s="1">
        <v>303</v>
      </c>
      <c r="B770" s="1">
        <v>14</v>
      </c>
      <c r="C770" s="1" t="s">
        <v>18</v>
      </c>
      <c r="D770" s="1" t="s">
        <v>39</v>
      </c>
      <c r="E770" s="2">
        <v>12</v>
      </c>
      <c r="F770" s="2">
        <v>20</v>
      </c>
      <c r="G770" s="1">
        <v>2</v>
      </c>
      <c r="H770" s="1">
        <v>13</v>
      </c>
      <c r="I770" s="7">
        <f>TIME(0,Tabla1[[#This Row],[Tiempo de Preparación]],0)</f>
        <v>9.0277777777777769E-3</v>
      </c>
      <c r="J770" s="16">
        <f>Tabla1[[#This Row],[Precio Unitario]]*Tabla1[[#This Row],[Cantidad Ordenada]]</f>
        <v>40</v>
      </c>
      <c r="K770" s="3">
        <f>Tabla1[[#This Row],[Costo Unitario]]*Tabla1[[#This Row],[Cantidad Ordenada]]</f>
        <v>24</v>
      </c>
      <c r="L770" s="3">
        <f>(Tabla1[[#This Row],[Precio Unitario]]-Tabla1[[#This Row],[Costo Unitario]])*Tabla1[[#This Row],[Cantidad Ordenada]]</f>
        <v>16</v>
      </c>
      <c r="M770" s="20">
        <v>0.1</v>
      </c>
      <c r="N770" s="5">
        <f>Tabla1[[#This Row],[Total del Pedido]]*M770</f>
        <v>4</v>
      </c>
      <c r="O770" s="5">
        <f>Tabla1[[#This Row],[Total del Pedido]]-(Tabla1[[#This Row],[Costo Total]]+N770)</f>
        <v>12</v>
      </c>
    </row>
    <row r="771" spans="1:15" x14ac:dyDescent="0.25">
      <c r="A771" s="1">
        <v>303</v>
      </c>
      <c r="B771" s="1">
        <v>14</v>
      </c>
      <c r="C771" s="1" t="s">
        <v>8</v>
      </c>
      <c r="D771" s="1" t="s">
        <v>29</v>
      </c>
      <c r="E771" s="2">
        <v>25</v>
      </c>
      <c r="F771" s="2">
        <v>40</v>
      </c>
      <c r="G771" s="1">
        <v>3</v>
      </c>
      <c r="H771" s="1">
        <v>16</v>
      </c>
      <c r="I771" s="7">
        <f>TIME(0,Tabla1[[#This Row],[Tiempo de Preparación]],0)</f>
        <v>1.1111111111111112E-2</v>
      </c>
      <c r="J771" s="16">
        <f>Tabla1[[#This Row],[Precio Unitario]]*Tabla1[[#This Row],[Cantidad Ordenada]]</f>
        <v>120</v>
      </c>
      <c r="K771" s="3">
        <f>Tabla1[[#This Row],[Costo Unitario]]*Tabla1[[#This Row],[Cantidad Ordenada]]</f>
        <v>75</v>
      </c>
      <c r="L771" s="3">
        <f>(Tabla1[[#This Row],[Precio Unitario]]-Tabla1[[#This Row],[Costo Unitario]])*Tabla1[[#This Row],[Cantidad Ordenada]]</f>
        <v>45</v>
      </c>
      <c r="M771" s="20">
        <v>0.1</v>
      </c>
      <c r="N771" s="5">
        <f>Tabla1[[#This Row],[Total del Pedido]]*M771</f>
        <v>12</v>
      </c>
      <c r="O771" s="5">
        <f>Tabla1[[#This Row],[Total del Pedido]]-(Tabla1[[#This Row],[Costo Total]]+N771)</f>
        <v>33</v>
      </c>
    </row>
    <row r="772" spans="1:15" x14ac:dyDescent="0.25">
      <c r="A772" s="1">
        <v>303</v>
      </c>
      <c r="B772" s="1">
        <v>14</v>
      </c>
      <c r="C772" s="1" t="s">
        <v>22</v>
      </c>
      <c r="D772" s="1" t="s">
        <v>43</v>
      </c>
      <c r="E772" s="2">
        <v>15</v>
      </c>
      <c r="F772" s="2">
        <v>26</v>
      </c>
      <c r="G772" s="1">
        <v>1</v>
      </c>
      <c r="H772" s="1">
        <v>56</v>
      </c>
      <c r="I772" s="7">
        <f>TIME(0,Tabla1[[#This Row],[Tiempo de Preparación]],0)</f>
        <v>3.888888888888889E-2</v>
      </c>
      <c r="J772" s="16">
        <f>Tabla1[[#This Row],[Precio Unitario]]*Tabla1[[#This Row],[Cantidad Ordenada]]</f>
        <v>26</v>
      </c>
      <c r="K772" s="3">
        <f>Tabla1[[#This Row],[Costo Unitario]]*Tabla1[[#This Row],[Cantidad Ordenada]]</f>
        <v>15</v>
      </c>
      <c r="L772" s="3">
        <f>(Tabla1[[#This Row],[Precio Unitario]]-Tabla1[[#This Row],[Costo Unitario]])*Tabla1[[#This Row],[Cantidad Ordenada]]</f>
        <v>11</v>
      </c>
      <c r="M772" s="20">
        <v>0.1</v>
      </c>
      <c r="N772" s="5">
        <f>Tabla1[[#This Row],[Total del Pedido]]*M772</f>
        <v>2.6</v>
      </c>
      <c r="O772" s="5">
        <f>Tabla1[[#This Row],[Total del Pedido]]-(Tabla1[[#This Row],[Costo Total]]+N772)</f>
        <v>8.3999999999999986</v>
      </c>
    </row>
    <row r="773" spans="1:15" x14ac:dyDescent="0.25">
      <c r="A773" s="1">
        <v>303</v>
      </c>
      <c r="B773" s="1">
        <v>14</v>
      </c>
      <c r="C773" s="1" t="s">
        <v>4</v>
      </c>
      <c r="D773" s="1" t="s">
        <v>25</v>
      </c>
      <c r="E773" s="2">
        <v>14</v>
      </c>
      <c r="F773" s="2">
        <v>24</v>
      </c>
      <c r="G773" s="1">
        <v>1</v>
      </c>
      <c r="H773" s="1">
        <v>7</v>
      </c>
      <c r="I773" s="7">
        <f>TIME(0,Tabla1[[#This Row],[Tiempo de Preparación]],0)</f>
        <v>4.8611111111111112E-3</v>
      </c>
      <c r="J773" s="16">
        <f>Tabla1[[#This Row],[Precio Unitario]]*Tabla1[[#This Row],[Cantidad Ordenada]]</f>
        <v>24</v>
      </c>
      <c r="K773" s="3">
        <f>Tabla1[[#This Row],[Costo Unitario]]*Tabla1[[#This Row],[Cantidad Ordenada]]</f>
        <v>14</v>
      </c>
      <c r="L773" s="3">
        <f>(Tabla1[[#This Row],[Precio Unitario]]-Tabla1[[#This Row],[Costo Unitario]])*Tabla1[[#This Row],[Cantidad Ordenada]]</f>
        <v>10</v>
      </c>
      <c r="M773" s="20">
        <v>0.1</v>
      </c>
      <c r="N773" s="5">
        <f>Tabla1[[#This Row],[Total del Pedido]]*M773</f>
        <v>2.4000000000000004</v>
      </c>
      <c r="O773" s="5">
        <f>Tabla1[[#This Row],[Total del Pedido]]-(Tabla1[[#This Row],[Costo Total]]+N773)</f>
        <v>7.6000000000000014</v>
      </c>
    </row>
    <row r="774" spans="1:15" x14ac:dyDescent="0.25">
      <c r="A774" s="1">
        <v>304</v>
      </c>
      <c r="B774" s="1">
        <v>6</v>
      </c>
      <c r="C774" s="1" t="s">
        <v>15</v>
      </c>
      <c r="D774" s="1" t="s">
        <v>36</v>
      </c>
      <c r="E774" s="2">
        <v>19</v>
      </c>
      <c r="F774" s="2">
        <v>32</v>
      </c>
      <c r="G774" s="1">
        <v>2</v>
      </c>
      <c r="H774" s="1">
        <v>9</v>
      </c>
      <c r="I774" s="7">
        <f>TIME(0,Tabla1[[#This Row],[Tiempo de Preparación]],0)</f>
        <v>6.2500000000000003E-3</v>
      </c>
      <c r="J774" s="16">
        <f>Tabla1[[#This Row],[Precio Unitario]]*Tabla1[[#This Row],[Cantidad Ordenada]]</f>
        <v>64</v>
      </c>
      <c r="K774" s="3">
        <f>Tabla1[[#This Row],[Costo Unitario]]*Tabla1[[#This Row],[Cantidad Ordenada]]</f>
        <v>38</v>
      </c>
      <c r="L774" s="3">
        <f>(Tabla1[[#This Row],[Precio Unitario]]-Tabla1[[#This Row],[Costo Unitario]])*Tabla1[[#This Row],[Cantidad Ordenada]]</f>
        <v>26</v>
      </c>
      <c r="M774" s="20">
        <v>0.1</v>
      </c>
      <c r="N774" s="5">
        <f>Tabla1[[#This Row],[Total del Pedido]]*M774</f>
        <v>6.4</v>
      </c>
      <c r="O774" s="5">
        <f>Tabla1[[#This Row],[Total del Pedido]]-(Tabla1[[#This Row],[Costo Total]]+N774)</f>
        <v>19.600000000000001</v>
      </c>
    </row>
    <row r="775" spans="1:15" x14ac:dyDescent="0.25">
      <c r="A775" s="1">
        <v>304</v>
      </c>
      <c r="B775" s="1">
        <v>6</v>
      </c>
      <c r="C775" s="1" t="s">
        <v>20</v>
      </c>
      <c r="D775" s="1" t="s">
        <v>41</v>
      </c>
      <c r="E775" s="2">
        <v>13</v>
      </c>
      <c r="F775" s="2">
        <v>21</v>
      </c>
      <c r="G775" s="1">
        <v>2</v>
      </c>
      <c r="H775" s="1">
        <v>7</v>
      </c>
      <c r="I775" s="7">
        <f>TIME(0,Tabla1[[#This Row],[Tiempo de Preparación]],0)</f>
        <v>4.8611111111111112E-3</v>
      </c>
      <c r="J775" s="16">
        <f>Tabla1[[#This Row],[Precio Unitario]]*Tabla1[[#This Row],[Cantidad Ordenada]]</f>
        <v>42</v>
      </c>
      <c r="K775" s="3">
        <f>Tabla1[[#This Row],[Costo Unitario]]*Tabla1[[#This Row],[Cantidad Ordenada]]</f>
        <v>26</v>
      </c>
      <c r="L775" s="3">
        <f>(Tabla1[[#This Row],[Precio Unitario]]-Tabla1[[#This Row],[Costo Unitario]])*Tabla1[[#This Row],[Cantidad Ordenada]]</f>
        <v>16</v>
      </c>
      <c r="M775" s="20">
        <v>0.1</v>
      </c>
      <c r="N775" s="5">
        <f>Tabla1[[#This Row],[Total del Pedido]]*M775</f>
        <v>4.2</v>
      </c>
      <c r="O775" s="5">
        <f>Tabla1[[#This Row],[Total del Pedido]]-(Tabla1[[#This Row],[Costo Total]]+N775)</f>
        <v>11.8</v>
      </c>
    </row>
    <row r="776" spans="1:15" x14ac:dyDescent="0.25">
      <c r="A776" s="1">
        <v>304</v>
      </c>
      <c r="B776" s="1">
        <v>6</v>
      </c>
      <c r="C776" s="1" t="s">
        <v>8</v>
      </c>
      <c r="D776" s="1" t="s">
        <v>29</v>
      </c>
      <c r="E776" s="2">
        <v>25</v>
      </c>
      <c r="F776" s="2">
        <v>40</v>
      </c>
      <c r="G776" s="1">
        <v>2</v>
      </c>
      <c r="H776" s="1">
        <v>48</v>
      </c>
      <c r="I776" s="7">
        <f>TIME(0,Tabla1[[#This Row],[Tiempo de Preparación]],0)</f>
        <v>3.3333333333333333E-2</v>
      </c>
      <c r="J776" s="16">
        <f>Tabla1[[#This Row],[Precio Unitario]]*Tabla1[[#This Row],[Cantidad Ordenada]]</f>
        <v>80</v>
      </c>
      <c r="K776" s="3">
        <f>Tabla1[[#This Row],[Costo Unitario]]*Tabla1[[#This Row],[Cantidad Ordenada]]</f>
        <v>50</v>
      </c>
      <c r="L776" s="3">
        <f>(Tabla1[[#This Row],[Precio Unitario]]-Tabla1[[#This Row],[Costo Unitario]])*Tabla1[[#This Row],[Cantidad Ordenada]]</f>
        <v>30</v>
      </c>
      <c r="M776" s="20">
        <v>0.1</v>
      </c>
      <c r="N776" s="5">
        <f>Tabla1[[#This Row],[Total del Pedido]]*M776</f>
        <v>8</v>
      </c>
      <c r="O776" s="5">
        <f>Tabla1[[#This Row],[Total del Pedido]]-(Tabla1[[#This Row],[Costo Total]]+N776)</f>
        <v>22</v>
      </c>
    </row>
    <row r="777" spans="1:15" x14ac:dyDescent="0.25">
      <c r="A777" s="1">
        <v>304</v>
      </c>
      <c r="B777" s="1">
        <v>6</v>
      </c>
      <c r="C777" s="1" t="s">
        <v>6</v>
      </c>
      <c r="D777" s="1" t="s">
        <v>27</v>
      </c>
      <c r="E777" s="2">
        <v>19</v>
      </c>
      <c r="F777" s="2">
        <v>31</v>
      </c>
      <c r="G777" s="1">
        <v>3</v>
      </c>
      <c r="H777" s="1">
        <v>21</v>
      </c>
      <c r="I777" s="7">
        <f>TIME(0,Tabla1[[#This Row],[Tiempo de Preparación]],0)</f>
        <v>1.4583333333333334E-2</v>
      </c>
      <c r="J777" s="16">
        <f>Tabla1[[#This Row],[Precio Unitario]]*Tabla1[[#This Row],[Cantidad Ordenada]]</f>
        <v>93</v>
      </c>
      <c r="K777" s="3">
        <f>Tabla1[[#This Row],[Costo Unitario]]*Tabla1[[#This Row],[Cantidad Ordenada]]</f>
        <v>57</v>
      </c>
      <c r="L777" s="3">
        <f>(Tabla1[[#This Row],[Precio Unitario]]-Tabla1[[#This Row],[Costo Unitario]])*Tabla1[[#This Row],[Cantidad Ordenada]]</f>
        <v>36</v>
      </c>
      <c r="M777" s="20">
        <v>0.1</v>
      </c>
      <c r="N777" s="5">
        <f>Tabla1[[#This Row],[Total del Pedido]]*M777</f>
        <v>9.3000000000000007</v>
      </c>
      <c r="O777" s="5">
        <f>Tabla1[[#This Row],[Total del Pedido]]-(Tabla1[[#This Row],[Costo Total]]+N777)</f>
        <v>26.700000000000003</v>
      </c>
    </row>
    <row r="778" spans="1:15" x14ac:dyDescent="0.25">
      <c r="A778" s="1">
        <v>305</v>
      </c>
      <c r="B778" s="1">
        <v>1</v>
      </c>
      <c r="C778" s="1" t="s">
        <v>14</v>
      </c>
      <c r="D778" s="1" t="s">
        <v>35</v>
      </c>
      <c r="E778" s="2">
        <v>21</v>
      </c>
      <c r="F778" s="2">
        <v>35</v>
      </c>
      <c r="G778" s="1">
        <v>3</v>
      </c>
      <c r="H778" s="1">
        <v>17</v>
      </c>
      <c r="I778" s="7">
        <f>TIME(0,Tabla1[[#This Row],[Tiempo de Preparación]],0)</f>
        <v>1.1805555555555555E-2</v>
      </c>
      <c r="J778" s="16">
        <f>Tabla1[[#This Row],[Precio Unitario]]*Tabla1[[#This Row],[Cantidad Ordenada]]</f>
        <v>105</v>
      </c>
      <c r="K778" s="3">
        <f>Tabla1[[#This Row],[Costo Unitario]]*Tabla1[[#This Row],[Cantidad Ordenada]]</f>
        <v>63</v>
      </c>
      <c r="L778" s="3">
        <f>(Tabla1[[#This Row],[Precio Unitario]]-Tabla1[[#This Row],[Costo Unitario]])*Tabla1[[#This Row],[Cantidad Ordenada]]</f>
        <v>42</v>
      </c>
      <c r="M778" s="20">
        <v>0.1</v>
      </c>
      <c r="N778" s="5">
        <f>Tabla1[[#This Row],[Total del Pedido]]*M778</f>
        <v>10.5</v>
      </c>
      <c r="O778" s="5">
        <f>Tabla1[[#This Row],[Total del Pedido]]-(Tabla1[[#This Row],[Costo Total]]+N778)</f>
        <v>31.5</v>
      </c>
    </row>
    <row r="779" spans="1:15" x14ac:dyDescent="0.25">
      <c r="A779" s="1">
        <v>305</v>
      </c>
      <c r="B779" s="1">
        <v>1</v>
      </c>
      <c r="C779" s="1" t="s">
        <v>19</v>
      </c>
      <c r="D779" s="1" t="s">
        <v>40</v>
      </c>
      <c r="E779" s="2">
        <v>14</v>
      </c>
      <c r="F779" s="2">
        <v>23</v>
      </c>
      <c r="G779" s="1">
        <v>1</v>
      </c>
      <c r="H779" s="1">
        <v>48</v>
      </c>
      <c r="I779" s="7">
        <f>TIME(0,Tabla1[[#This Row],[Tiempo de Preparación]],0)</f>
        <v>3.3333333333333333E-2</v>
      </c>
      <c r="J779" s="16">
        <f>Tabla1[[#This Row],[Precio Unitario]]*Tabla1[[#This Row],[Cantidad Ordenada]]</f>
        <v>23</v>
      </c>
      <c r="K779" s="3">
        <f>Tabla1[[#This Row],[Costo Unitario]]*Tabla1[[#This Row],[Cantidad Ordenada]]</f>
        <v>14</v>
      </c>
      <c r="L779" s="3">
        <f>(Tabla1[[#This Row],[Precio Unitario]]-Tabla1[[#This Row],[Costo Unitario]])*Tabla1[[#This Row],[Cantidad Ordenada]]</f>
        <v>9</v>
      </c>
      <c r="M779" s="20">
        <v>0.1</v>
      </c>
      <c r="N779" s="5">
        <f>Tabla1[[#This Row],[Total del Pedido]]*M779</f>
        <v>2.3000000000000003</v>
      </c>
      <c r="O779" s="5">
        <f>Tabla1[[#This Row],[Total del Pedido]]-(Tabla1[[#This Row],[Costo Total]]+N779)</f>
        <v>6.6999999999999993</v>
      </c>
    </row>
    <row r="780" spans="1:15" x14ac:dyDescent="0.25">
      <c r="A780" s="1">
        <v>306</v>
      </c>
      <c r="B780" s="1">
        <v>7</v>
      </c>
      <c r="C780" s="1" t="s">
        <v>15</v>
      </c>
      <c r="D780" s="1" t="s">
        <v>36</v>
      </c>
      <c r="E780" s="2">
        <v>19</v>
      </c>
      <c r="F780" s="2">
        <v>32</v>
      </c>
      <c r="G780" s="1">
        <v>1</v>
      </c>
      <c r="H780" s="1">
        <v>21</v>
      </c>
      <c r="I780" s="7">
        <f>TIME(0,Tabla1[[#This Row],[Tiempo de Preparación]],0)</f>
        <v>1.4583333333333334E-2</v>
      </c>
      <c r="J780" s="16">
        <f>Tabla1[[#This Row],[Precio Unitario]]*Tabla1[[#This Row],[Cantidad Ordenada]]</f>
        <v>32</v>
      </c>
      <c r="K780" s="3">
        <f>Tabla1[[#This Row],[Costo Unitario]]*Tabla1[[#This Row],[Cantidad Ordenada]]</f>
        <v>19</v>
      </c>
      <c r="L780" s="3">
        <f>(Tabla1[[#This Row],[Precio Unitario]]-Tabla1[[#This Row],[Costo Unitario]])*Tabla1[[#This Row],[Cantidad Ordenada]]</f>
        <v>13</v>
      </c>
      <c r="M780" s="20">
        <v>0.1</v>
      </c>
      <c r="N780" s="5">
        <f>Tabla1[[#This Row],[Total del Pedido]]*M780</f>
        <v>3.2</v>
      </c>
      <c r="O780" s="5">
        <f>Tabla1[[#This Row],[Total del Pedido]]-(Tabla1[[#This Row],[Costo Total]]+N780)</f>
        <v>9.8000000000000007</v>
      </c>
    </row>
    <row r="781" spans="1:15" x14ac:dyDescent="0.25">
      <c r="A781" s="1">
        <v>307</v>
      </c>
      <c r="B781" s="1">
        <v>20</v>
      </c>
      <c r="C781" s="1" t="s">
        <v>20</v>
      </c>
      <c r="D781" s="1" t="s">
        <v>41</v>
      </c>
      <c r="E781" s="2">
        <v>13</v>
      </c>
      <c r="F781" s="2">
        <v>21</v>
      </c>
      <c r="G781" s="1">
        <v>3</v>
      </c>
      <c r="H781" s="1">
        <v>39</v>
      </c>
      <c r="I781" s="7">
        <f>TIME(0,Tabla1[[#This Row],[Tiempo de Preparación]],0)</f>
        <v>2.7083333333333334E-2</v>
      </c>
      <c r="J781" s="16">
        <f>Tabla1[[#This Row],[Precio Unitario]]*Tabla1[[#This Row],[Cantidad Ordenada]]</f>
        <v>63</v>
      </c>
      <c r="K781" s="3">
        <f>Tabla1[[#This Row],[Costo Unitario]]*Tabla1[[#This Row],[Cantidad Ordenada]]</f>
        <v>39</v>
      </c>
      <c r="L781" s="3">
        <f>(Tabla1[[#This Row],[Precio Unitario]]-Tabla1[[#This Row],[Costo Unitario]])*Tabla1[[#This Row],[Cantidad Ordenada]]</f>
        <v>24</v>
      </c>
      <c r="M781" s="20">
        <v>0.1</v>
      </c>
      <c r="N781" s="5">
        <f>Tabla1[[#This Row],[Total del Pedido]]*M781</f>
        <v>6.3000000000000007</v>
      </c>
      <c r="O781" s="5">
        <f>Tabla1[[#This Row],[Total del Pedido]]-(Tabla1[[#This Row],[Costo Total]]+N781)</f>
        <v>17.700000000000003</v>
      </c>
    </row>
    <row r="782" spans="1:15" x14ac:dyDescent="0.25">
      <c r="A782" s="1">
        <v>308</v>
      </c>
      <c r="B782" s="1">
        <v>14</v>
      </c>
      <c r="C782" s="1" t="s">
        <v>17</v>
      </c>
      <c r="D782" s="1" t="s">
        <v>38</v>
      </c>
      <c r="E782" s="2">
        <v>20</v>
      </c>
      <c r="F782" s="2">
        <v>34</v>
      </c>
      <c r="G782" s="1">
        <v>1</v>
      </c>
      <c r="H782" s="1">
        <v>44</v>
      </c>
      <c r="I782" s="7">
        <f>TIME(0,Tabla1[[#This Row],[Tiempo de Preparación]],0)</f>
        <v>3.0555555555555555E-2</v>
      </c>
      <c r="J782" s="16">
        <f>Tabla1[[#This Row],[Precio Unitario]]*Tabla1[[#This Row],[Cantidad Ordenada]]</f>
        <v>34</v>
      </c>
      <c r="K782" s="3">
        <f>Tabla1[[#This Row],[Costo Unitario]]*Tabla1[[#This Row],[Cantidad Ordenada]]</f>
        <v>20</v>
      </c>
      <c r="L782" s="3">
        <f>(Tabla1[[#This Row],[Precio Unitario]]-Tabla1[[#This Row],[Costo Unitario]])*Tabla1[[#This Row],[Cantidad Ordenada]]</f>
        <v>14</v>
      </c>
      <c r="M782" s="20">
        <v>0.1</v>
      </c>
      <c r="N782" s="5">
        <f>Tabla1[[#This Row],[Total del Pedido]]*M782</f>
        <v>3.4000000000000004</v>
      </c>
      <c r="O782" s="5">
        <f>Tabla1[[#This Row],[Total del Pedido]]-(Tabla1[[#This Row],[Costo Total]]+N782)</f>
        <v>10.600000000000001</v>
      </c>
    </row>
    <row r="783" spans="1:15" x14ac:dyDescent="0.25">
      <c r="A783" s="1">
        <v>308</v>
      </c>
      <c r="B783" s="1">
        <v>14</v>
      </c>
      <c r="C783" s="1" t="s">
        <v>14</v>
      </c>
      <c r="D783" s="1" t="s">
        <v>35</v>
      </c>
      <c r="E783" s="2">
        <v>21</v>
      </c>
      <c r="F783" s="2">
        <v>35</v>
      </c>
      <c r="G783" s="1">
        <v>2</v>
      </c>
      <c r="H783" s="1">
        <v>41</v>
      </c>
      <c r="I783" s="7">
        <f>TIME(0,Tabla1[[#This Row],[Tiempo de Preparación]],0)</f>
        <v>2.8472222222222222E-2</v>
      </c>
      <c r="J783" s="16">
        <f>Tabla1[[#This Row],[Precio Unitario]]*Tabla1[[#This Row],[Cantidad Ordenada]]</f>
        <v>70</v>
      </c>
      <c r="K783" s="3">
        <f>Tabla1[[#This Row],[Costo Unitario]]*Tabla1[[#This Row],[Cantidad Ordenada]]</f>
        <v>42</v>
      </c>
      <c r="L783" s="3">
        <f>(Tabla1[[#This Row],[Precio Unitario]]-Tabla1[[#This Row],[Costo Unitario]])*Tabla1[[#This Row],[Cantidad Ordenada]]</f>
        <v>28</v>
      </c>
      <c r="M783" s="20">
        <v>0.1</v>
      </c>
      <c r="N783" s="5">
        <f>Tabla1[[#This Row],[Total del Pedido]]*M783</f>
        <v>7</v>
      </c>
      <c r="O783" s="5">
        <f>Tabla1[[#This Row],[Total del Pedido]]-(Tabla1[[#This Row],[Costo Total]]+N783)</f>
        <v>21</v>
      </c>
    </row>
    <row r="784" spans="1:15" x14ac:dyDescent="0.25">
      <c r="A784" s="1">
        <v>308</v>
      </c>
      <c r="B784" s="1">
        <v>14</v>
      </c>
      <c r="C784" s="1" t="s">
        <v>6</v>
      </c>
      <c r="D784" s="1" t="s">
        <v>27</v>
      </c>
      <c r="E784" s="2">
        <v>19</v>
      </c>
      <c r="F784" s="2">
        <v>31</v>
      </c>
      <c r="G784" s="1">
        <v>2</v>
      </c>
      <c r="H784" s="1">
        <v>42</v>
      </c>
      <c r="I784" s="7">
        <f>TIME(0,Tabla1[[#This Row],[Tiempo de Preparación]],0)</f>
        <v>2.9166666666666667E-2</v>
      </c>
      <c r="J784" s="16">
        <f>Tabla1[[#This Row],[Precio Unitario]]*Tabla1[[#This Row],[Cantidad Ordenada]]</f>
        <v>62</v>
      </c>
      <c r="K784" s="3">
        <f>Tabla1[[#This Row],[Costo Unitario]]*Tabla1[[#This Row],[Cantidad Ordenada]]</f>
        <v>38</v>
      </c>
      <c r="L784" s="3">
        <f>(Tabla1[[#This Row],[Precio Unitario]]-Tabla1[[#This Row],[Costo Unitario]])*Tabla1[[#This Row],[Cantidad Ordenada]]</f>
        <v>24</v>
      </c>
      <c r="M784" s="20">
        <v>0.1</v>
      </c>
      <c r="N784" s="5">
        <f>Tabla1[[#This Row],[Total del Pedido]]*M784</f>
        <v>6.2</v>
      </c>
      <c r="O784" s="5">
        <f>Tabla1[[#This Row],[Total del Pedido]]-(Tabla1[[#This Row],[Costo Total]]+N784)</f>
        <v>17.799999999999997</v>
      </c>
    </row>
    <row r="785" spans="1:15" x14ac:dyDescent="0.25">
      <c r="A785" s="1">
        <v>308</v>
      </c>
      <c r="B785" s="1">
        <v>14</v>
      </c>
      <c r="C785" s="1" t="s">
        <v>12</v>
      </c>
      <c r="D785" s="1" t="s">
        <v>33</v>
      </c>
      <c r="E785" s="2">
        <v>16</v>
      </c>
      <c r="F785" s="2">
        <v>28</v>
      </c>
      <c r="G785" s="1">
        <v>2</v>
      </c>
      <c r="H785" s="1">
        <v>59</v>
      </c>
      <c r="I785" s="7">
        <f>TIME(0,Tabla1[[#This Row],[Tiempo de Preparación]],0)</f>
        <v>4.0972222222222222E-2</v>
      </c>
      <c r="J785" s="16">
        <f>Tabla1[[#This Row],[Precio Unitario]]*Tabla1[[#This Row],[Cantidad Ordenada]]</f>
        <v>56</v>
      </c>
      <c r="K785" s="3">
        <f>Tabla1[[#This Row],[Costo Unitario]]*Tabla1[[#This Row],[Cantidad Ordenada]]</f>
        <v>32</v>
      </c>
      <c r="L785" s="3">
        <f>(Tabla1[[#This Row],[Precio Unitario]]-Tabla1[[#This Row],[Costo Unitario]])*Tabla1[[#This Row],[Cantidad Ordenada]]</f>
        <v>24</v>
      </c>
      <c r="M785" s="20">
        <v>0.1</v>
      </c>
      <c r="N785" s="5">
        <f>Tabla1[[#This Row],[Total del Pedido]]*M785</f>
        <v>5.6000000000000005</v>
      </c>
      <c r="O785" s="5">
        <f>Tabla1[[#This Row],[Total del Pedido]]-(Tabla1[[#This Row],[Costo Total]]+N785)</f>
        <v>18.399999999999999</v>
      </c>
    </row>
    <row r="786" spans="1:15" x14ac:dyDescent="0.25">
      <c r="A786" s="1">
        <v>309</v>
      </c>
      <c r="B786" s="1">
        <v>9</v>
      </c>
      <c r="C786" s="1" t="s">
        <v>8</v>
      </c>
      <c r="D786" s="1" t="s">
        <v>29</v>
      </c>
      <c r="E786" s="2">
        <v>25</v>
      </c>
      <c r="F786" s="2">
        <v>40</v>
      </c>
      <c r="G786" s="1">
        <v>1</v>
      </c>
      <c r="H786" s="1">
        <v>29</v>
      </c>
      <c r="I786" s="7">
        <f>TIME(0,Tabla1[[#This Row],[Tiempo de Preparación]],0)</f>
        <v>2.013888888888889E-2</v>
      </c>
      <c r="J786" s="16">
        <f>Tabla1[[#This Row],[Precio Unitario]]*Tabla1[[#This Row],[Cantidad Ordenada]]</f>
        <v>40</v>
      </c>
      <c r="K786" s="3">
        <f>Tabla1[[#This Row],[Costo Unitario]]*Tabla1[[#This Row],[Cantidad Ordenada]]</f>
        <v>25</v>
      </c>
      <c r="L786" s="3">
        <f>(Tabla1[[#This Row],[Precio Unitario]]-Tabla1[[#This Row],[Costo Unitario]])*Tabla1[[#This Row],[Cantidad Ordenada]]</f>
        <v>15</v>
      </c>
      <c r="M786" s="20">
        <v>0.1</v>
      </c>
      <c r="N786" s="5">
        <f>Tabla1[[#This Row],[Total del Pedido]]*M786</f>
        <v>4</v>
      </c>
      <c r="O786" s="5">
        <f>Tabla1[[#This Row],[Total del Pedido]]-(Tabla1[[#This Row],[Costo Total]]+N786)</f>
        <v>11</v>
      </c>
    </row>
    <row r="787" spans="1:15" x14ac:dyDescent="0.25">
      <c r="A787" s="1">
        <v>309</v>
      </c>
      <c r="B787" s="1">
        <v>9</v>
      </c>
      <c r="C787" s="1" t="s">
        <v>6</v>
      </c>
      <c r="D787" s="1" t="s">
        <v>27</v>
      </c>
      <c r="E787" s="2">
        <v>19</v>
      </c>
      <c r="F787" s="2">
        <v>31</v>
      </c>
      <c r="G787" s="1">
        <v>2</v>
      </c>
      <c r="H787" s="1">
        <v>43</v>
      </c>
      <c r="I787" s="7">
        <f>TIME(0,Tabla1[[#This Row],[Tiempo de Preparación]],0)</f>
        <v>2.9861111111111113E-2</v>
      </c>
      <c r="J787" s="16">
        <f>Tabla1[[#This Row],[Precio Unitario]]*Tabla1[[#This Row],[Cantidad Ordenada]]</f>
        <v>62</v>
      </c>
      <c r="K787" s="3">
        <f>Tabla1[[#This Row],[Costo Unitario]]*Tabla1[[#This Row],[Cantidad Ordenada]]</f>
        <v>38</v>
      </c>
      <c r="L787" s="3">
        <f>(Tabla1[[#This Row],[Precio Unitario]]-Tabla1[[#This Row],[Costo Unitario]])*Tabla1[[#This Row],[Cantidad Ordenada]]</f>
        <v>24</v>
      </c>
      <c r="M787" s="20">
        <v>0.1</v>
      </c>
      <c r="N787" s="5">
        <f>Tabla1[[#This Row],[Total del Pedido]]*M787</f>
        <v>6.2</v>
      </c>
      <c r="O787" s="5">
        <f>Tabla1[[#This Row],[Total del Pedido]]-(Tabla1[[#This Row],[Costo Total]]+N787)</f>
        <v>17.799999999999997</v>
      </c>
    </row>
    <row r="788" spans="1:15" x14ac:dyDescent="0.25">
      <c r="A788" s="1">
        <v>309</v>
      </c>
      <c r="B788" s="1">
        <v>9</v>
      </c>
      <c r="C788" s="1" t="s">
        <v>14</v>
      </c>
      <c r="D788" s="1" t="s">
        <v>35</v>
      </c>
      <c r="E788" s="2">
        <v>21</v>
      </c>
      <c r="F788" s="2">
        <v>35</v>
      </c>
      <c r="G788" s="1">
        <v>2</v>
      </c>
      <c r="H788" s="1">
        <v>51</v>
      </c>
      <c r="I788" s="7">
        <f>TIME(0,Tabla1[[#This Row],[Tiempo de Preparación]],0)</f>
        <v>3.5416666666666666E-2</v>
      </c>
      <c r="J788" s="16">
        <f>Tabla1[[#This Row],[Precio Unitario]]*Tabla1[[#This Row],[Cantidad Ordenada]]</f>
        <v>70</v>
      </c>
      <c r="K788" s="3">
        <f>Tabla1[[#This Row],[Costo Unitario]]*Tabla1[[#This Row],[Cantidad Ordenada]]</f>
        <v>42</v>
      </c>
      <c r="L788" s="3">
        <f>(Tabla1[[#This Row],[Precio Unitario]]-Tabla1[[#This Row],[Costo Unitario]])*Tabla1[[#This Row],[Cantidad Ordenada]]</f>
        <v>28</v>
      </c>
      <c r="M788" s="20">
        <v>0.1</v>
      </c>
      <c r="N788" s="5">
        <f>Tabla1[[#This Row],[Total del Pedido]]*M788</f>
        <v>7</v>
      </c>
      <c r="O788" s="5">
        <f>Tabla1[[#This Row],[Total del Pedido]]-(Tabla1[[#This Row],[Costo Total]]+N788)</f>
        <v>21</v>
      </c>
    </row>
    <row r="789" spans="1:15" x14ac:dyDescent="0.25">
      <c r="A789" s="1">
        <v>310</v>
      </c>
      <c r="B789" s="1">
        <v>17</v>
      </c>
      <c r="C789" s="1" t="s">
        <v>22</v>
      </c>
      <c r="D789" s="1" t="s">
        <v>43</v>
      </c>
      <c r="E789" s="2">
        <v>15</v>
      </c>
      <c r="F789" s="2">
        <v>26</v>
      </c>
      <c r="G789" s="1">
        <v>3</v>
      </c>
      <c r="H789" s="1">
        <v>43</v>
      </c>
      <c r="I789" s="7">
        <f>TIME(0,Tabla1[[#This Row],[Tiempo de Preparación]],0)</f>
        <v>2.9861111111111113E-2</v>
      </c>
      <c r="J789" s="16">
        <f>Tabla1[[#This Row],[Precio Unitario]]*Tabla1[[#This Row],[Cantidad Ordenada]]</f>
        <v>78</v>
      </c>
      <c r="K789" s="3">
        <f>Tabla1[[#This Row],[Costo Unitario]]*Tabla1[[#This Row],[Cantidad Ordenada]]</f>
        <v>45</v>
      </c>
      <c r="L789" s="3">
        <f>(Tabla1[[#This Row],[Precio Unitario]]-Tabla1[[#This Row],[Costo Unitario]])*Tabla1[[#This Row],[Cantidad Ordenada]]</f>
        <v>33</v>
      </c>
      <c r="M789" s="20">
        <v>0.1</v>
      </c>
      <c r="N789" s="5">
        <f>Tabla1[[#This Row],[Total del Pedido]]*M789</f>
        <v>7.8000000000000007</v>
      </c>
      <c r="O789" s="5">
        <f>Tabla1[[#This Row],[Total del Pedido]]-(Tabla1[[#This Row],[Costo Total]]+N789)</f>
        <v>25.200000000000003</v>
      </c>
    </row>
    <row r="790" spans="1:15" x14ac:dyDescent="0.25">
      <c r="A790" s="1">
        <v>310</v>
      </c>
      <c r="B790" s="1">
        <v>17</v>
      </c>
      <c r="C790" s="1" t="s">
        <v>5</v>
      </c>
      <c r="D790" s="1" t="s">
        <v>26</v>
      </c>
      <c r="E790" s="2">
        <v>18</v>
      </c>
      <c r="F790" s="2">
        <v>30</v>
      </c>
      <c r="G790" s="1">
        <v>2</v>
      </c>
      <c r="H790" s="1">
        <v>54</v>
      </c>
      <c r="I790" s="7">
        <f>TIME(0,Tabla1[[#This Row],[Tiempo de Preparación]],0)</f>
        <v>3.7499999999999999E-2</v>
      </c>
      <c r="J790" s="16">
        <f>Tabla1[[#This Row],[Precio Unitario]]*Tabla1[[#This Row],[Cantidad Ordenada]]</f>
        <v>60</v>
      </c>
      <c r="K790" s="3">
        <f>Tabla1[[#This Row],[Costo Unitario]]*Tabla1[[#This Row],[Cantidad Ordenada]]</f>
        <v>36</v>
      </c>
      <c r="L790" s="3">
        <f>(Tabla1[[#This Row],[Precio Unitario]]-Tabla1[[#This Row],[Costo Unitario]])*Tabla1[[#This Row],[Cantidad Ordenada]]</f>
        <v>24</v>
      </c>
      <c r="M790" s="20">
        <v>0.1</v>
      </c>
      <c r="N790" s="5">
        <f>Tabla1[[#This Row],[Total del Pedido]]*M790</f>
        <v>6</v>
      </c>
      <c r="O790" s="5">
        <f>Tabla1[[#This Row],[Total del Pedido]]-(Tabla1[[#This Row],[Costo Total]]+N790)</f>
        <v>18</v>
      </c>
    </row>
    <row r="791" spans="1:15" x14ac:dyDescent="0.25">
      <c r="A791" s="1">
        <v>311</v>
      </c>
      <c r="B791" s="1">
        <v>6</v>
      </c>
      <c r="C791" s="1" t="s">
        <v>4</v>
      </c>
      <c r="D791" s="1" t="s">
        <v>25</v>
      </c>
      <c r="E791" s="2">
        <v>14</v>
      </c>
      <c r="F791" s="2">
        <v>24</v>
      </c>
      <c r="G791" s="1">
        <v>1</v>
      </c>
      <c r="H791" s="1">
        <v>46</v>
      </c>
      <c r="I791" s="7">
        <f>TIME(0,Tabla1[[#This Row],[Tiempo de Preparación]],0)</f>
        <v>3.1944444444444442E-2</v>
      </c>
      <c r="J791" s="16">
        <f>Tabla1[[#This Row],[Precio Unitario]]*Tabla1[[#This Row],[Cantidad Ordenada]]</f>
        <v>24</v>
      </c>
      <c r="K791" s="3">
        <f>Tabla1[[#This Row],[Costo Unitario]]*Tabla1[[#This Row],[Cantidad Ordenada]]</f>
        <v>14</v>
      </c>
      <c r="L791" s="3">
        <f>(Tabla1[[#This Row],[Precio Unitario]]-Tabla1[[#This Row],[Costo Unitario]])*Tabla1[[#This Row],[Cantidad Ordenada]]</f>
        <v>10</v>
      </c>
      <c r="M791" s="20">
        <v>0.1</v>
      </c>
      <c r="N791" s="5">
        <f>Tabla1[[#This Row],[Total del Pedido]]*M791</f>
        <v>2.4000000000000004</v>
      </c>
      <c r="O791" s="5">
        <f>Tabla1[[#This Row],[Total del Pedido]]-(Tabla1[[#This Row],[Costo Total]]+N791)</f>
        <v>7.6000000000000014</v>
      </c>
    </row>
    <row r="792" spans="1:15" x14ac:dyDescent="0.25">
      <c r="A792" s="1">
        <v>311</v>
      </c>
      <c r="B792" s="1">
        <v>6</v>
      </c>
      <c r="C792" s="1" t="s">
        <v>10</v>
      </c>
      <c r="D792" s="1" t="s">
        <v>31</v>
      </c>
      <c r="E792" s="2">
        <v>17</v>
      </c>
      <c r="F792" s="2">
        <v>29</v>
      </c>
      <c r="G792" s="1">
        <v>1</v>
      </c>
      <c r="H792" s="1">
        <v>28</v>
      </c>
      <c r="I792" s="7">
        <f>TIME(0,Tabla1[[#This Row],[Tiempo de Preparación]],0)</f>
        <v>1.9444444444444445E-2</v>
      </c>
      <c r="J792" s="16">
        <f>Tabla1[[#This Row],[Precio Unitario]]*Tabla1[[#This Row],[Cantidad Ordenada]]</f>
        <v>29</v>
      </c>
      <c r="K792" s="3">
        <f>Tabla1[[#This Row],[Costo Unitario]]*Tabla1[[#This Row],[Cantidad Ordenada]]</f>
        <v>17</v>
      </c>
      <c r="L792" s="3">
        <f>(Tabla1[[#This Row],[Precio Unitario]]-Tabla1[[#This Row],[Costo Unitario]])*Tabla1[[#This Row],[Cantidad Ordenada]]</f>
        <v>12</v>
      </c>
      <c r="M792" s="20">
        <v>0.1</v>
      </c>
      <c r="N792" s="5">
        <f>Tabla1[[#This Row],[Total del Pedido]]*M792</f>
        <v>2.9000000000000004</v>
      </c>
      <c r="O792" s="5">
        <f>Tabla1[[#This Row],[Total del Pedido]]-(Tabla1[[#This Row],[Costo Total]]+N792)</f>
        <v>9.1000000000000014</v>
      </c>
    </row>
    <row r="793" spans="1:15" x14ac:dyDescent="0.25">
      <c r="A793" s="1">
        <v>312</v>
      </c>
      <c r="B793" s="1">
        <v>2</v>
      </c>
      <c r="C793" s="1" t="s">
        <v>15</v>
      </c>
      <c r="D793" s="1" t="s">
        <v>36</v>
      </c>
      <c r="E793" s="2">
        <v>19</v>
      </c>
      <c r="F793" s="2">
        <v>32</v>
      </c>
      <c r="G793" s="1">
        <v>2</v>
      </c>
      <c r="H793" s="1">
        <v>45</v>
      </c>
      <c r="I793" s="7">
        <f>TIME(0,Tabla1[[#This Row],[Tiempo de Preparación]],0)</f>
        <v>3.125E-2</v>
      </c>
      <c r="J793" s="16">
        <f>Tabla1[[#This Row],[Precio Unitario]]*Tabla1[[#This Row],[Cantidad Ordenada]]</f>
        <v>64</v>
      </c>
      <c r="K793" s="3">
        <f>Tabla1[[#This Row],[Costo Unitario]]*Tabla1[[#This Row],[Cantidad Ordenada]]</f>
        <v>38</v>
      </c>
      <c r="L793" s="3">
        <f>(Tabla1[[#This Row],[Precio Unitario]]-Tabla1[[#This Row],[Costo Unitario]])*Tabla1[[#This Row],[Cantidad Ordenada]]</f>
        <v>26</v>
      </c>
      <c r="M793" s="20">
        <v>0.1</v>
      </c>
      <c r="N793" s="5">
        <f>Tabla1[[#This Row],[Total del Pedido]]*M793</f>
        <v>6.4</v>
      </c>
      <c r="O793" s="5">
        <f>Tabla1[[#This Row],[Total del Pedido]]-(Tabla1[[#This Row],[Costo Total]]+N793)</f>
        <v>19.600000000000001</v>
      </c>
    </row>
    <row r="794" spans="1:15" x14ac:dyDescent="0.25">
      <c r="A794" s="1">
        <v>312</v>
      </c>
      <c r="B794" s="1">
        <v>2</v>
      </c>
      <c r="C794" s="1" t="s">
        <v>14</v>
      </c>
      <c r="D794" s="1" t="s">
        <v>35</v>
      </c>
      <c r="E794" s="2">
        <v>21</v>
      </c>
      <c r="F794" s="2">
        <v>35</v>
      </c>
      <c r="G794" s="1">
        <v>2</v>
      </c>
      <c r="H794" s="1">
        <v>10</v>
      </c>
      <c r="I794" s="7">
        <f>TIME(0,Tabla1[[#This Row],[Tiempo de Preparación]],0)</f>
        <v>6.9444444444444441E-3</v>
      </c>
      <c r="J794" s="16">
        <f>Tabla1[[#This Row],[Precio Unitario]]*Tabla1[[#This Row],[Cantidad Ordenada]]</f>
        <v>70</v>
      </c>
      <c r="K794" s="3">
        <f>Tabla1[[#This Row],[Costo Unitario]]*Tabla1[[#This Row],[Cantidad Ordenada]]</f>
        <v>42</v>
      </c>
      <c r="L794" s="3">
        <f>(Tabla1[[#This Row],[Precio Unitario]]-Tabla1[[#This Row],[Costo Unitario]])*Tabla1[[#This Row],[Cantidad Ordenada]]</f>
        <v>28</v>
      </c>
      <c r="M794" s="20">
        <v>0.1</v>
      </c>
      <c r="N794" s="5">
        <f>Tabla1[[#This Row],[Total del Pedido]]*M794</f>
        <v>7</v>
      </c>
      <c r="O794" s="5">
        <f>Tabla1[[#This Row],[Total del Pedido]]-(Tabla1[[#This Row],[Costo Total]]+N794)</f>
        <v>21</v>
      </c>
    </row>
    <row r="795" spans="1:15" x14ac:dyDescent="0.25">
      <c r="A795" s="1">
        <v>313</v>
      </c>
      <c r="B795" s="1">
        <v>10</v>
      </c>
      <c r="C795" s="1" t="s">
        <v>13</v>
      </c>
      <c r="D795" s="1" t="s">
        <v>34</v>
      </c>
      <c r="E795" s="2">
        <v>11</v>
      </c>
      <c r="F795" s="2">
        <v>19</v>
      </c>
      <c r="G795" s="1">
        <v>2</v>
      </c>
      <c r="H795" s="1">
        <v>27</v>
      </c>
      <c r="I795" s="7">
        <f>TIME(0,Tabla1[[#This Row],[Tiempo de Preparación]],0)</f>
        <v>1.8749999999999999E-2</v>
      </c>
      <c r="J795" s="16">
        <f>Tabla1[[#This Row],[Precio Unitario]]*Tabla1[[#This Row],[Cantidad Ordenada]]</f>
        <v>38</v>
      </c>
      <c r="K795" s="3">
        <f>Tabla1[[#This Row],[Costo Unitario]]*Tabla1[[#This Row],[Cantidad Ordenada]]</f>
        <v>22</v>
      </c>
      <c r="L795" s="3">
        <f>(Tabla1[[#This Row],[Precio Unitario]]-Tabla1[[#This Row],[Costo Unitario]])*Tabla1[[#This Row],[Cantidad Ordenada]]</f>
        <v>16</v>
      </c>
      <c r="M795" s="20">
        <v>0.1</v>
      </c>
      <c r="N795" s="5">
        <f>Tabla1[[#This Row],[Total del Pedido]]*M795</f>
        <v>3.8000000000000003</v>
      </c>
      <c r="O795" s="5">
        <f>Tabla1[[#This Row],[Total del Pedido]]-(Tabla1[[#This Row],[Costo Total]]+N795)</f>
        <v>12.2</v>
      </c>
    </row>
    <row r="796" spans="1:15" x14ac:dyDescent="0.25">
      <c r="A796" s="1">
        <v>313</v>
      </c>
      <c r="B796" s="1">
        <v>10</v>
      </c>
      <c r="C796" s="1" t="s">
        <v>6</v>
      </c>
      <c r="D796" s="1" t="s">
        <v>27</v>
      </c>
      <c r="E796" s="2">
        <v>19</v>
      </c>
      <c r="F796" s="2">
        <v>31</v>
      </c>
      <c r="G796" s="1">
        <v>2</v>
      </c>
      <c r="H796" s="1">
        <v>38</v>
      </c>
      <c r="I796" s="7">
        <f>TIME(0,Tabla1[[#This Row],[Tiempo de Preparación]],0)</f>
        <v>2.6388888888888889E-2</v>
      </c>
      <c r="J796" s="16">
        <f>Tabla1[[#This Row],[Precio Unitario]]*Tabla1[[#This Row],[Cantidad Ordenada]]</f>
        <v>62</v>
      </c>
      <c r="K796" s="3">
        <f>Tabla1[[#This Row],[Costo Unitario]]*Tabla1[[#This Row],[Cantidad Ordenada]]</f>
        <v>38</v>
      </c>
      <c r="L796" s="3">
        <f>(Tabla1[[#This Row],[Precio Unitario]]-Tabla1[[#This Row],[Costo Unitario]])*Tabla1[[#This Row],[Cantidad Ordenada]]</f>
        <v>24</v>
      </c>
      <c r="M796" s="20">
        <v>0.1</v>
      </c>
      <c r="N796" s="5">
        <f>Tabla1[[#This Row],[Total del Pedido]]*M796</f>
        <v>6.2</v>
      </c>
      <c r="O796" s="5">
        <f>Tabla1[[#This Row],[Total del Pedido]]-(Tabla1[[#This Row],[Costo Total]]+N796)</f>
        <v>17.799999999999997</v>
      </c>
    </row>
    <row r="797" spans="1:15" x14ac:dyDescent="0.25">
      <c r="A797" s="1">
        <v>313</v>
      </c>
      <c r="B797" s="1">
        <v>10</v>
      </c>
      <c r="C797" s="1" t="s">
        <v>9</v>
      </c>
      <c r="D797" s="1" t="s">
        <v>30</v>
      </c>
      <c r="E797" s="2">
        <v>22</v>
      </c>
      <c r="F797" s="2">
        <v>36</v>
      </c>
      <c r="G797" s="1">
        <v>3</v>
      </c>
      <c r="H797" s="1">
        <v>26</v>
      </c>
      <c r="I797" s="7">
        <f>TIME(0,Tabla1[[#This Row],[Tiempo de Preparación]],0)</f>
        <v>1.8055555555555554E-2</v>
      </c>
      <c r="J797" s="16">
        <f>Tabla1[[#This Row],[Precio Unitario]]*Tabla1[[#This Row],[Cantidad Ordenada]]</f>
        <v>108</v>
      </c>
      <c r="K797" s="3">
        <f>Tabla1[[#This Row],[Costo Unitario]]*Tabla1[[#This Row],[Cantidad Ordenada]]</f>
        <v>66</v>
      </c>
      <c r="L797" s="3">
        <f>(Tabla1[[#This Row],[Precio Unitario]]-Tabla1[[#This Row],[Costo Unitario]])*Tabla1[[#This Row],[Cantidad Ordenada]]</f>
        <v>42</v>
      </c>
      <c r="M797" s="20">
        <v>0.1</v>
      </c>
      <c r="N797" s="5">
        <f>Tabla1[[#This Row],[Total del Pedido]]*M797</f>
        <v>10.8</v>
      </c>
      <c r="O797" s="5">
        <f>Tabla1[[#This Row],[Total del Pedido]]-(Tabla1[[#This Row],[Costo Total]]+N797)</f>
        <v>31.200000000000003</v>
      </c>
    </row>
    <row r="798" spans="1:15" x14ac:dyDescent="0.25">
      <c r="A798" s="1">
        <v>313</v>
      </c>
      <c r="B798" s="1">
        <v>10</v>
      </c>
      <c r="C798" s="1" t="s">
        <v>4</v>
      </c>
      <c r="D798" s="1" t="s">
        <v>25</v>
      </c>
      <c r="E798" s="2">
        <v>14</v>
      </c>
      <c r="F798" s="2">
        <v>24</v>
      </c>
      <c r="G798" s="1">
        <v>1</v>
      </c>
      <c r="H798" s="1">
        <v>15</v>
      </c>
      <c r="I798" s="7">
        <f>TIME(0,Tabla1[[#This Row],[Tiempo de Preparación]],0)</f>
        <v>1.0416666666666666E-2</v>
      </c>
      <c r="J798" s="16">
        <f>Tabla1[[#This Row],[Precio Unitario]]*Tabla1[[#This Row],[Cantidad Ordenada]]</f>
        <v>24</v>
      </c>
      <c r="K798" s="3">
        <f>Tabla1[[#This Row],[Costo Unitario]]*Tabla1[[#This Row],[Cantidad Ordenada]]</f>
        <v>14</v>
      </c>
      <c r="L798" s="3">
        <f>(Tabla1[[#This Row],[Precio Unitario]]-Tabla1[[#This Row],[Costo Unitario]])*Tabla1[[#This Row],[Cantidad Ordenada]]</f>
        <v>10</v>
      </c>
      <c r="M798" s="20">
        <v>0.1</v>
      </c>
      <c r="N798" s="5">
        <f>Tabla1[[#This Row],[Total del Pedido]]*M798</f>
        <v>2.4000000000000004</v>
      </c>
      <c r="O798" s="5">
        <f>Tabla1[[#This Row],[Total del Pedido]]-(Tabla1[[#This Row],[Costo Total]]+N798)</f>
        <v>7.6000000000000014</v>
      </c>
    </row>
    <row r="799" spans="1:15" x14ac:dyDescent="0.25">
      <c r="A799" s="1">
        <v>314</v>
      </c>
      <c r="B799" s="1">
        <v>20</v>
      </c>
      <c r="C799" s="1" t="s">
        <v>7</v>
      </c>
      <c r="D799" s="1" t="s">
        <v>28</v>
      </c>
      <c r="E799" s="2">
        <v>16</v>
      </c>
      <c r="F799" s="2">
        <v>27</v>
      </c>
      <c r="G799" s="1">
        <v>1</v>
      </c>
      <c r="H799" s="1">
        <v>5</v>
      </c>
      <c r="I799" s="7">
        <f>TIME(0,Tabla1[[#This Row],[Tiempo de Preparación]],0)</f>
        <v>3.472222222222222E-3</v>
      </c>
      <c r="J799" s="16">
        <f>Tabla1[[#This Row],[Precio Unitario]]*Tabla1[[#This Row],[Cantidad Ordenada]]</f>
        <v>27</v>
      </c>
      <c r="K799" s="3">
        <f>Tabla1[[#This Row],[Costo Unitario]]*Tabla1[[#This Row],[Cantidad Ordenada]]</f>
        <v>16</v>
      </c>
      <c r="L799" s="3">
        <f>(Tabla1[[#This Row],[Precio Unitario]]-Tabla1[[#This Row],[Costo Unitario]])*Tabla1[[#This Row],[Cantidad Ordenada]]</f>
        <v>11</v>
      </c>
      <c r="M799" s="20">
        <v>0.1</v>
      </c>
      <c r="N799" s="5">
        <f>Tabla1[[#This Row],[Total del Pedido]]*M799</f>
        <v>2.7</v>
      </c>
      <c r="O799" s="5">
        <f>Tabla1[[#This Row],[Total del Pedido]]-(Tabla1[[#This Row],[Costo Total]]+N799)</f>
        <v>8.3000000000000007</v>
      </c>
    </row>
    <row r="800" spans="1:15" x14ac:dyDescent="0.25">
      <c r="A800" s="1">
        <v>315</v>
      </c>
      <c r="B800" s="1">
        <v>14</v>
      </c>
      <c r="C800" s="1" t="s">
        <v>23</v>
      </c>
      <c r="D800" s="1" t="s">
        <v>44</v>
      </c>
      <c r="E800" s="2">
        <v>15</v>
      </c>
      <c r="F800" s="2">
        <v>25</v>
      </c>
      <c r="G800" s="1">
        <v>1</v>
      </c>
      <c r="H800" s="1">
        <v>16</v>
      </c>
      <c r="I800" s="7">
        <f>TIME(0,Tabla1[[#This Row],[Tiempo de Preparación]],0)</f>
        <v>1.1111111111111112E-2</v>
      </c>
      <c r="J800" s="16">
        <f>Tabla1[[#This Row],[Precio Unitario]]*Tabla1[[#This Row],[Cantidad Ordenada]]</f>
        <v>25</v>
      </c>
      <c r="K800" s="3">
        <f>Tabla1[[#This Row],[Costo Unitario]]*Tabla1[[#This Row],[Cantidad Ordenada]]</f>
        <v>15</v>
      </c>
      <c r="L800" s="3">
        <f>(Tabla1[[#This Row],[Precio Unitario]]-Tabla1[[#This Row],[Costo Unitario]])*Tabla1[[#This Row],[Cantidad Ordenada]]</f>
        <v>10</v>
      </c>
      <c r="M800" s="20">
        <v>0.1</v>
      </c>
      <c r="N800" s="5">
        <f>Tabla1[[#This Row],[Total del Pedido]]*M800</f>
        <v>2.5</v>
      </c>
      <c r="O800" s="5">
        <f>Tabla1[[#This Row],[Total del Pedido]]-(Tabla1[[#This Row],[Costo Total]]+N800)</f>
        <v>7.5</v>
      </c>
    </row>
    <row r="801" spans="1:15" x14ac:dyDescent="0.25">
      <c r="A801" s="1">
        <v>315</v>
      </c>
      <c r="B801" s="1">
        <v>14</v>
      </c>
      <c r="C801" s="1" t="s">
        <v>12</v>
      </c>
      <c r="D801" s="1" t="s">
        <v>33</v>
      </c>
      <c r="E801" s="2">
        <v>16</v>
      </c>
      <c r="F801" s="2">
        <v>28</v>
      </c>
      <c r="G801" s="1">
        <v>1</v>
      </c>
      <c r="H801" s="1">
        <v>7</v>
      </c>
      <c r="I801" s="7">
        <f>TIME(0,Tabla1[[#This Row],[Tiempo de Preparación]],0)</f>
        <v>4.8611111111111112E-3</v>
      </c>
      <c r="J801" s="16">
        <f>Tabla1[[#This Row],[Precio Unitario]]*Tabla1[[#This Row],[Cantidad Ordenada]]</f>
        <v>28</v>
      </c>
      <c r="K801" s="3">
        <f>Tabla1[[#This Row],[Costo Unitario]]*Tabla1[[#This Row],[Cantidad Ordenada]]</f>
        <v>16</v>
      </c>
      <c r="L801" s="3">
        <f>(Tabla1[[#This Row],[Precio Unitario]]-Tabla1[[#This Row],[Costo Unitario]])*Tabla1[[#This Row],[Cantidad Ordenada]]</f>
        <v>12</v>
      </c>
      <c r="M801" s="20">
        <v>0.1</v>
      </c>
      <c r="N801" s="5">
        <f>Tabla1[[#This Row],[Total del Pedido]]*M801</f>
        <v>2.8000000000000003</v>
      </c>
      <c r="O801" s="5">
        <f>Tabla1[[#This Row],[Total del Pedido]]-(Tabla1[[#This Row],[Costo Total]]+N801)</f>
        <v>9.1999999999999993</v>
      </c>
    </row>
    <row r="802" spans="1:15" x14ac:dyDescent="0.25">
      <c r="A802" s="1">
        <v>315</v>
      </c>
      <c r="B802" s="1">
        <v>14</v>
      </c>
      <c r="C802" s="1" t="s">
        <v>10</v>
      </c>
      <c r="D802" s="1" t="s">
        <v>31</v>
      </c>
      <c r="E802" s="2">
        <v>17</v>
      </c>
      <c r="F802" s="2">
        <v>29</v>
      </c>
      <c r="G802" s="1">
        <v>3</v>
      </c>
      <c r="H802" s="1">
        <v>52</v>
      </c>
      <c r="I802" s="7">
        <f>TIME(0,Tabla1[[#This Row],[Tiempo de Preparación]],0)</f>
        <v>3.6111111111111108E-2</v>
      </c>
      <c r="J802" s="16">
        <f>Tabla1[[#This Row],[Precio Unitario]]*Tabla1[[#This Row],[Cantidad Ordenada]]</f>
        <v>87</v>
      </c>
      <c r="K802" s="3">
        <f>Tabla1[[#This Row],[Costo Unitario]]*Tabla1[[#This Row],[Cantidad Ordenada]]</f>
        <v>51</v>
      </c>
      <c r="L802" s="3">
        <f>(Tabla1[[#This Row],[Precio Unitario]]-Tabla1[[#This Row],[Costo Unitario]])*Tabla1[[#This Row],[Cantidad Ordenada]]</f>
        <v>36</v>
      </c>
      <c r="M802" s="20">
        <v>0.1</v>
      </c>
      <c r="N802" s="5">
        <f>Tabla1[[#This Row],[Total del Pedido]]*M802</f>
        <v>8.7000000000000011</v>
      </c>
      <c r="O802" s="5">
        <f>Tabla1[[#This Row],[Total del Pedido]]-(Tabla1[[#This Row],[Costo Total]]+N802)</f>
        <v>27.299999999999997</v>
      </c>
    </row>
    <row r="803" spans="1:15" x14ac:dyDescent="0.25">
      <c r="A803" s="1">
        <v>315</v>
      </c>
      <c r="B803" s="1">
        <v>14</v>
      </c>
      <c r="C803" s="1" t="s">
        <v>20</v>
      </c>
      <c r="D803" s="1" t="s">
        <v>41</v>
      </c>
      <c r="E803" s="2">
        <v>13</v>
      </c>
      <c r="F803" s="2">
        <v>21</v>
      </c>
      <c r="G803" s="1">
        <v>1</v>
      </c>
      <c r="H803" s="1">
        <v>51</v>
      </c>
      <c r="I803" s="7">
        <f>TIME(0,Tabla1[[#This Row],[Tiempo de Preparación]],0)</f>
        <v>3.5416666666666666E-2</v>
      </c>
      <c r="J803" s="16">
        <f>Tabla1[[#This Row],[Precio Unitario]]*Tabla1[[#This Row],[Cantidad Ordenada]]</f>
        <v>21</v>
      </c>
      <c r="K803" s="3">
        <f>Tabla1[[#This Row],[Costo Unitario]]*Tabla1[[#This Row],[Cantidad Ordenada]]</f>
        <v>13</v>
      </c>
      <c r="L803" s="3">
        <f>(Tabla1[[#This Row],[Precio Unitario]]-Tabla1[[#This Row],[Costo Unitario]])*Tabla1[[#This Row],[Cantidad Ordenada]]</f>
        <v>8</v>
      </c>
      <c r="M803" s="20">
        <v>0.1</v>
      </c>
      <c r="N803" s="5">
        <f>Tabla1[[#This Row],[Total del Pedido]]*M803</f>
        <v>2.1</v>
      </c>
      <c r="O803" s="5">
        <f>Tabla1[[#This Row],[Total del Pedido]]-(Tabla1[[#This Row],[Costo Total]]+N803)</f>
        <v>5.9</v>
      </c>
    </row>
    <row r="804" spans="1:15" x14ac:dyDescent="0.25">
      <c r="A804" s="1">
        <v>316</v>
      </c>
      <c r="B804" s="1">
        <v>2</v>
      </c>
      <c r="C804" s="1" t="s">
        <v>21</v>
      </c>
      <c r="D804" s="1" t="s">
        <v>42</v>
      </c>
      <c r="E804" s="2">
        <v>10</v>
      </c>
      <c r="F804" s="2">
        <v>18</v>
      </c>
      <c r="G804" s="1">
        <v>1</v>
      </c>
      <c r="H804" s="1">
        <v>30</v>
      </c>
      <c r="I804" s="7">
        <f>TIME(0,Tabla1[[#This Row],[Tiempo de Preparación]],0)</f>
        <v>2.0833333333333332E-2</v>
      </c>
      <c r="J804" s="16">
        <f>Tabla1[[#This Row],[Precio Unitario]]*Tabla1[[#This Row],[Cantidad Ordenada]]</f>
        <v>18</v>
      </c>
      <c r="K804" s="3">
        <f>Tabla1[[#This Row],[Costo Unitario]]*Tabla1[[#This Row],[Cantidad Ordenada]]</f>
        <v>10</v>
      </c>
      <c r="L804" s="3">
        <f>(Tabla1[[#This Row],[Precio Unitario]]-Tabla1[[#This Row],[Costo Unitario]])*Tabla1[[#This Row],[Cantidad Ordenada]]</f>
        <v>8</v>
      </c>
      <c r="M804" s="20">
        <v>0.1</v>
      </c>
      <c r="N804" s="5">
        <f>Tabla1[[#This Row],[Total del Pedido]]*M804</f>
        <v>1.8</v>
      </c>
      <c r="O804" s="5">
        <f>Tabla1[[#This Row],[Total del Pedido]]-(Tabla1[[#This Row],[Costo Total]]+N804)</f>
        <v>6.1999999999999993</v>
      </c>
    </row>
    <row r="805" spans="1:15" x14ac:dyDescent="0.25">
      <c r="A805" s="1">
        <v>316</v>
      </c>
      <c r="B805" s="1">
        <v>2</v>
      </c>
      <c r="C805" s="1" t="s">
        <v>20</v>
      </c>
      <c r="D805" s="1" t="s">
        <v>41</v>
      </c>
      <c r="E805" s="2">
        <v>13</v>
      </c>
      <c r="F805" s="2">
        <v>21</v>
      </c>
      <c r="G805" s="1">
        <v>1</v>
      </c>
      <c r="H805" s="1">
        <v>23</v>
      </c>
      <c r="I805" s="7">
        <f>TIME(0,Tabla1[[#This Row],[Tiempo de Preparación]],0)</f>
        <v>1.5972222222222221E-2</v>
      </c>
      <c r="J805" s="16">
        <f>Tabla1[[#This Row],[Precio Unitario]]*Tabla1[[#This Row],[Cantidad Ordenada]]</f>
        <v>21</v>
      </c>
      <c r="K805" s="3">
        <f>Tabla1[[#This Row],[Costo Unitario]]*Tabla1[[#This Row],[Cantidad Ordenada]]</f>
        <v>13</v>
      </c>
      <c r="L805" s="3">
        <f>(Tabla1[[#This Row],[Precio Unitario]]-Tabla1[[#This Row],[Costo Unitario]])*Tabla1[[#This Row],[Cantidad Ordenada]]</f>
        <v>8</v>
      </c>
      <c r="M805" s="20">
        <v>0.1</v>
      </c>
      <c r="N805" s="5">
        <f>Tabla1[[#This Row],[Total del Pedido]]*M805</f>
        <v>2.1</v>
      </c>
      <c r="O805" s="5">
        <f>Tabla1[[#This Row],[Total del Pedido]]-(Tabla1[[#This Row],[Costo Total]]+N805)</f>
        <v>5.9</v>
      </c>
    </row>
    <row r="806" spans="1:15" x14ac:dyDescent="0.25">
      <c r="A806" s="1">
        <v>316</v>
      </c>
      <c r="B806" s="1">
        <v>2</v>
      </c>
      <c r="C806" s="1" t="s">
        <v>7</v>
      </c>
      <c r="D806" s="1" t="s">
        <v>28</v>
      </c>
      <c r="E806" s="2">
        <v>16</v>
      </c>
      <c r="F806" s="2">
        <v>27</v>
      </c>
      <c r="G806" s="1">
        <v>3</v>
      </c>
      <c r="H806" s="1">
        <v>53</v>
      </c>
      <c r="I806" s="7">
        <f>TIME(0,Tabla1[[#This Row],[Tiempo de Preparación]],0)</f>
        <v>3.6805555555555557E-2</v>
      </c>
      <c r="J806" s="16">
        <f>Tabla1[[#This Row],[Precio Unitario]]*Tabla1[[#This Row],[Cantidad Ordenada]]</f>
        <v>81</v>
      </c>
      <c r="K806" s="3">
        <f>Tabla1[[#This Row],[Costo Unitario]]*Tabla1[[#This Row],[Cantidad Ordenada]]</f>
        <v>48</v>
      </c>
      <c r="L806" s="3">
        <f>(Tabla1[[#This Row],[Precio Unitario]]-Tabla1[[#This Row],[Costo Unitario]])*Tabla1[[#This Row],[Cantidad Ordenada]]</f>
        <v>33</v>
      </c>
      <c r="M806" s="20">
        <v>0.1</v>
      </c>
      <c r="N806" s="5">
        <f>Tabla1[[#This Row],[Total del Pedido]]*M806</f>
        <v>8.1</v>
      </c>
      <c r="O806" s="5">
        <f>Tabla1[[#This Row],[Total del Pedido]]-(Tabla1[[#This Row],[Costo Total]]+N806)</f>
        <v>24.9</v>
      </c>
    </row>
    <row r="807" spans="1:15" x14ac:dyDescent="0.25">
      <c r="A807" s="1">
        <v>316</v>
      </c>
      <c r="B807" s="1">
        <v>2</v>
      </c>
      <c r="C807" s="1" t="s">
        <v>8</v>
      </c>
      <c r="D807" s="1" t="s">
        <v>29</v>
      </c>
      <c r="E807" s="2">
        <v>25</v>
      </c>
      <c r="F807" s="2">
        <v>40</v>
      </c>
      <c r="G807" s="1">
        <v>1</v>
      </c>
      <c r="H807" s="1">
        <v>52</v>
      </c>
      <c r="I807" s="7">
        <f>TIME(0,Tabla1[[#This Row],[Tiempo de Preparación]],0)</f>
        <v>3.6111111111111108E-2</v>
      </c>
      <c r="J807" s="16">
        <f>Tabla1[[#This Row],[Precio Unitario]]*Tabla1[[#This Row],[Cantidad Ordenada]]</f>
        <v>40</v>
      </c>
      <c r="K807" s="3">
        <f>Tabla1[[#This Row],[Costo Unitario]]*Tabla1[[#This Row],[Cantidad Ordenada]]</f>
        <v>25</v>
      </c>
      <c r="L807" s="3">
        <f>(Tabla1[[#This Row],[Precio Unitario]]-Tabla1[[#This Row],[Costo Unitario]])*Tabla1[[#This Row],[Cantidad Ordenada]]</f>
        <v>15</v>
      </c>
      <c r="M807" s="20">
        <v>0.1</v>
      </c>
      <c r="N807" s="5">
        <f>Tabla1[[#This Row],[Total del Pedido]]*M807</f>
        <v>4</v>
      </c>
      <c r="O807" s="5">
        <f>Tabla1[[#This Row],[Total del Pedido]]-(Tabla1[[#This Row],[Costo Total]]+N807)</f>
        <v>11</v>
      </c>
    </row>
    <row r="808" spans="1:15" x14ac:dyDescent="0.25">
      <c r="A808" s="1">
        <v>317</v>
      </c>
      <c r="B808" s="1">
        <v>17</v>
      </c>
      <c r="C808" s="1" t="s">
        <v>16</v>
      </c>
      <c r="D808" s="1" t="s">
        <v>37</v>
      </c>
      <c r="E808" s="2">
        <v>13</v>
      </c>
      <c r="F808" s="2">
        <v>22</v>
      </c>
      <c r="G808" s="1">
        <v>2</v>
      </c>
      <c r="H808" s="1">
        <v>20</v>
      </c>
      <c r="I808" s="7">
        <f>TIME(0,Tabla1[[#This Row],[Tiempo de Preparación]],0)</f>
        <v>1.3888888888888888E-2</v>
      </c>
      <c r="J808" s="16">
        <f>Tabla1[[#This Row],[Precio Unitario]]*Tabla1[[#This Row],[Cantidad Ordenada]]</f>
        <v>44</v>
      </c>
      <c r="K808" s="3">
        <f>Tabla1[[#This Row],[Costo Unitario]]*Tabla1[[#This Row],[Cantidad Ordenada]]</f>
        <v>26</v>
      </c>
      <c r="L808" s="3">
        <f>(Tabla1[[#This Row],[Precio Unitario]]-Tabla1[[#This Row],[Costo Unitario]])*Tabla1[[#This Row],[Cantidad Ordenada]]</f>
        <v>18</v>
      </c>
      <c r="M808" s="20">
        <v>0.1</v>
      </c>
      <c r="N808" s="5">
        <f>Tabla1[[#This Row],[Total del Pedido]]*M808</f>
        <v>4.4000000000000004</v>
      </c>
      <c r="O808" s="5">
        <f>Tabla1[[#This Row],[Total del Pedido]]-(Tabla1[[#This Row],[Costo Total]]+N808)</f>
        <v>13.600000000000001</v>
      </c>
    </row>
    <row r="809" spans="1:15" x14ac:dyDescent="0.25">
      <c r="A809" s="1">
        <v>317</v>
      </c>
      <c r="B809" s="1">
        <v>17</v>
      </c>
      <c r="C809" s="1" t="s">
        <v>17</v>
      </c>
      <c r="D809" s="1" t="s">
        <v>38</v>
      </c>
      <c r="E809" s="2">
        <v>20</v>
      </c>
      <c r="F809" s="2">
        <v>34</v>
      </c>
      <c r="G809" s="1">
        <v>3</v>
      </c>
      <c r="H809" s="1">
        <v>37</v>
      </c>
      <c r="I809" s="7">
        <f>TIME(0,Tabla1[[#This Row],[Tiempo de Preparación]],0)</f>
        <v>2.5694444444444443E-2</v>
      </c>
      <c r="J809" s="16">
        <f>Tabla1[[#This Row],[Precio Unitario]]*Tabla1[[#This Row],[Cantidad Ordenada]]</f>
        <v>102</v>
      </c>
      <c r="K809" s="3">
        <f>Tabla1[[#This Row],[Costo Unitario]]*Tabla1[[#This Row],[Cantidad Ordenada]]</f>
        <v>60</v>
      </c>
      <c r="L809" s="3">
        <f>(Tabla1[[#This Row],[Precio Unitario]]-Tabla1[[#This Row],[Costo Unitario]])*Tabla1[[#This Row],[Cantidad Ordenada]]</f>
        <v>42</v>
      </c>
      <c r="M809" s="20">
        <v>0.1</v>
      </c>
      <c r="N809" s="5">
        <f>Tabla1[[#This Row],[Total del Pedido]]*M809</f>
        <v>10.200000000000001</v>
      </c>
      <c r="O809" s="5">
        <f>Tabla1[[#This Row],[Total del Pedido]]-(Tabla1[[#This Row],[Costo Total]]+N809)</f>
        <v>31.799999999999997</v>
      </c>
    </row>
    <row r="810" spans="1:15" x14ac:dyDescent="0.25">
      <c r="A810" s="1">
        <v>317</v>
      </c>
      <c r="B810" s="1">
        <v>17</v>
      </c>
      <c r="C810" s="1" t="s">
        <v>15</v>
      </c>
      <c r="D810" s="1" t="s">
        <v>36</v>
      </c>
      <c r="E810" s="2">
        <v>19</v>
      </c>
      <c r="F810" s="2">
        <v>32</v>
      </c>
      <c r="G810" s="1">
        <v>1</v>
      </c>
      <c r="H810" s="1">
        <v>31</v>
      </c>
      <c r="I810" s="7">
        <f>TIME(0,Tabla1[[#This Row],[Tiempo de Preparación]],0)</f>
        <v>2.1527777777777778E-2</v>
      </c>
      <c r="J810" s="16">
        <f>Tabla1[[#This Row],[Precio Unitario]]*Tabla1[[#This Row],[Cantidad Ordenada]]</f>
        <v>32</v>
      </c>
      <c r="K810" s="3">
        <f>Tabla1[[#This Row],[Costo Unitario]]*Tabla1[[#This Row],[Cantidad Ordenada]]</f>
        <v>19</v>
      </c>
      <c r="L810" s="3">
        <f>(Tabla1[[#This Row],[Precio Unitario]]-Tabla1[[#This Row],[Costo Unitario]])*Tabla1[[#This Row],[Cantidad Ordenada]]</f>
        <v>13</v>
      </c>
      <c r="M810" s="20">
        <v>0.1</v>
      </c>
      <c r="N810" s="5">
        <f>Tabla1[[#This Row],[Total del Pedido]]*M810</f>
        <v>3.2</v>
      </c>
      <c r="O810" s="5">
        <f>Tabla1[[#This Row],[Total del Pedido]]-(Tabla1[[#This Row],[Costo Total]]+N810)</f>
        <v>9.8000000000000007</v>
      </c>
    </row>
    <row r="811" spans="1:15" x14ac:dyDescent="0.25">
      <c r="A811" s="1">
        <v>318</v>
      </c>
      <c r="B811" s="1">
        <v>13</v>
      </c>
      <c r="C811" s="1" t="s">
        <v>10</v>
      </c>
      <c r="D811" s="1" t="s">
        <v>31</v>
      </c>
      <c r="E811" s="2">
        <v>17</v>
      </c>
      <c r="F811" s="2">
        <v>29</v>
      </c>
      <c r="G811" s="1">
        <v>1</v>
      </c>
      <c r="H811" s="1">
        <v>39</v>
      </c>
      <c r="I811" s="7">
        <f>TIME(0,Tabla1[[#This Row],[Tiempo de Preparación]],0)</f>
        <v>2.7083333333333334E-2</v>
      </c>
      <c r="J811" s="16">
        <f>Tabla1[[#This Row],[Precio Unitario]]*Tabla1[[#This Row],[Cantidad Ordenada]]</f>
        <v>29</v>
      </c>
      <c r="K811" s="3">
        <f>Tabla1[[#This Row],[Costo Unitario]]*Tabla1[[#This Row],[Cantidad Ordenada]]</f>
        <v>17</v>
      </c>
      <c r="L811" s="3">
        <f>(Tabla1[[#This Row],[Precio Unitario]]-Tabla1[[#This Row],[Costo Unitario]])*Tabla1[[#This Row],[Cantidad Ordenada]]</f>
        <v>12</v>
      </c>
      <c r="M811" s="20">
        <v>0.1</v>
      </c>
      <c r="N811" s="5">
        <f>Tabla1[[#This Row],[Total del Pedido]]*M811</f>
        <v>2.9000000000000004</v>
      </c>
      <c r="O811" s="5">
        <f>Tabla1[[#This Row],[Total del Pedido]]-(Tabla1[[#This Row],[Costo Total]]+N811)</f>
        <v>9.1000000000000014</v>
      </c>
    </row>
    <row r="812" spans="1:15" x14ac:dyDescent="0.25">
      <c r="A812" s="1">
        <v>319</v>
      </c>
      <c r="B812" s="1">
        <v>1</v>
      </c>
      <c r="C812" s="1" t="s">
        <v>15</v>
      </c>
      <c r="D812" s="1" t="s">
        <v>36</v>
      </c>
      <c r="E812" s="2">
        <v>19</v>
      </c>
      <c r="F812" s="2">
        <v>32</v>
      </c>
      <c r="G812" s="1">
        <v>3</v>
      </c>
      <c r="H812" s="1">
        <v>16</v>
      </c>
      <c r="I812" s="7">
        <f>TIME(0,Tabla1[[#This Row],[Tiempo de Preparación]],0)</f>
        <v>1.1111111111111112E-2</v>
      </c>
      <c r="J812" s="16">
        <f>Tabla1[[#This Row],[Precio Unitario]]*Tabla1[[#This Row],[Cantidad Ordenada]]</f>
        <v>96</v>
      </c>
      <c r="K812" s="3">
        <f>Tabla1[[#This Row],[Costo Unitario]]*Tabla1[[#This Row],[Cantidad Ordenada]]</f>
        <v>57</v>
      </c>
      <c r="L812" s="3">
        <f>(Tabla1[[#This Row],[Precio Unitario]]-Tabla1[[#This Row],[Costo Unitario]])*Tabla1[[#This Row],[Cantidad Ordenada]]</f>
        <v>39</v>
      </c>
      <c r="M812" s="20">
        <v>0.1</v>
      </c>
      <c r="N812" s="5">
        <f>Tabla1[[#This Row],[Total del Pedido]]*M812</f>
        <v>9.6000000000000014</v>
      </c>
      <c r="O812" s="5">
        <f>Tabla1[[#This Row],[Total del Pedido]]-(Tabla1[[#This Row],[Costo Total]]+N812)</f>
        <v>29.400000000000006</v>
      </c>
    </row>
    <row r="813" spans="1:15" x14ac:dyDescent="0.25">
      <c r="A813" s="1">
        <v>319</v>
      </c>
      <c r="B813" s="1">
        <v>1</v>
      </c>
      <c r="C813" s="1" t="s">
        <v>14</v>
      </c>
      <c r="D813" s="1" t="s">
        <v>35</v>
      </c>
      <c r="E813" s="2">
        <v>21</v>
      </c>
      <c r="F813" s="2">
        <v>35</v>
      </c>
      <c r="G813" s="1">
        <v>2</v>
      </c>
      <c r="H813" s="1">
        <v>17</v>
      </c>
      <c r="I813" s="7">
        <f>TIME(0,Tabla1[[#This Row],[Tiempo de Preparación]],0)</f>
        <v>1.1805555555555555E-2</v>
      </c>
      <c r="J813" s="16">
        <f>Tabla1[[#This Row],[Precio Unitario]]*Tabla1[[#This Row],[Cantidad Ordenada]]</f>
        <v>70</v>
      </c>
      <c r="K813" s="3">
        <f>Tabla1[[#This Row],[Costo Unitario]]*Tabla1[[#This Row],[Cantidad Ordenada]]</f>
        <v>42</v>
      </c>
      <c r="L813" s="3">
        <f>(Tabla1[[#This Row],[Precio Unitario]]-Tabla1[[#This Row],[Costo Unitario]])*Tabla1[[#This Row],[Cantidad Ordenada]]</f>
        <v>28</v>
      </c>
      <c r="M813" s="20">
        <v>0.1</v>
      </c>
      <c r="N813" s="5">
        <f>Tabla1[[#This Row],[Total del Pedido]]*M813</f>
        <v>7</v>
      </c>
      <c r="O813" s="5">
        <f>Tabla1[[#This Row],[Total del Pedido]]-(Tabla1[[#This Row],[Costo Total]]+N813)</f>
        <v>21</v>
      </c>
    </row>
    <row r="814" spans="1:15" x14ac:dyDescent="0.25">
      <c r="A814" s="1">
        <v>319</v>
      </c>
      <c r="B814" s="1">
        <v>1</v>
      </c>
      <c r="C814" s="1" t="s">
        <v>8</v>
      </c>
      <c r="D814" s="1" t="s">
        <v>29</v>
      </c>
      <c r="E814" s="2">
        <v>25</v>
      </c>
      <c r="F814" s="2">
        <v>40</v>
      </c>
      <c r="G814" s="1">
        <v>1</v>
      </c>
      <c r="H814" s="1">
        <v>38</v>
      </c>
      <c r="I814" s="7">
        <f>TIME(0,Tabla1[[#This Row],[Tiempo de Preparación]],0)</f>
        <v>2.6388888888888889E-2</v>
      </c>
      <c r="J814" s="16">
        <f>Tabla1[[#This Row],[Precio Unitario]]*Tabla1[[#This Row],[Cantidad Ordenada]]</f>
        <v>40</v>
      </c>
      <c r="K814" s="3">
        <f>Tabla1[[#This Row],[Costo Unitario]]*Tabla1[[#This Row],[Cantidad Ordenada]]</f>
        <v>25</v>
      </c>
      <c r="L814" s="3">
        <f>(Tabla1[[#This Row],[Precio Unitario]]-Tabla1[[#This Row],[Costo Unitario]])*Tabla1[[#This Row],[Cantidad Ordenada]]</f>
        <v>15</v>
      </c>
      <c r="M814" s="20">
        <v>0.1</v>
      </c>
      <c r="N814" s="5">
        <f>Tabla1[[#This Row],[Total del Pedido]]*M814</f>
        <v>4</v>
      </c>
      <c r="O814" s="5">
        <f>Tabla1[[#This Row],[Total del Pedido]]-(Tabla1[[#This Row],[Costo Total]]+N814)</f>
        <v>11</v>
      </c>
    </row>
    <row r="815" spans="1:15" x14ac:dyDescent="0.25">
      <c r="A815" s="1">
        <v>319</v>
      </c>
      <c r="B815" s="1">
        <v>1</v>
      </c>
      <c r="C815" s="1" t="s">
        <v>6</v>
      </c>
      <c r="D815" s="1" t="s">
        <v>27</v>
      </c>
      <c r="E815" s="2">
        <v>19</v>
      </c>
      <c r="F815" s="2">
        <v>31</v>
      </c>
      <c r="G815" s="1">
        <v>2</v>
      </c>
      <c r="H815" s="1">
        <v>55</v>
      </c>
      <c r="I815" s="7">
        <f>TIME(0,Tabla1[[#This Row],[Tiempo de Preparación]],0)</f>
        <v>3.8194444444444448E-2</v>
      </c>
      <c r="J815" s="16">
        <f>Tabla1[[#This Row],[Precio Unitario]]*Tabla1[[#This Row],[Cantidad Ordenada]]</f>
        <v>62</v>
      </c>
      <c r="K815" s="3">
        <f>Tabla1[[#This Row],[Costo Unitario]]*Tabla1[[#This Row],[Cantidad Ordenada]]</f>
        <v>38</v>
      </c>
      <c r="L815" s="3">
        <f>(Tabla1[[#This Row],[Precio Unitario]]-Tabla1[[#This Row],[Costo Unitario]])*Tabla1[[#This Row],[Cantidad Ordenada]]</f>
        <v>24</v>
      </c>
      <c r="M815" s="20">
        <v>0.1</v>
      </c>
      <c r="N815" s="5">
        <f>Tabla1[[#This Row],[Total del Pedido]]*M815</f>
        <v>6.2</v>
      </c>
      <c r="O815" s="5">
        <f>Tabla1[[#This Row],[Total del Pedido]]-(Tabla1[[#This Row],[Costo Total]]+N815)</f>
        <v>17.799999999999997</v>
      </c>
    </row>
    <row r="816" spans="1:15" x14ac:dyDescent="0.25">
      <c r="A816" s="1">
        <v>320</v>
      </c>
      <c r="B816" s="1">
        <v>9</v>
      </c>
      <c r="C816" s="1" t="s">
        <v>20</v>
      </c>
      <c r="D816" s="1" t="s">
        <v>41</v>
      </c>
      <c r="E816" s="2">
        <v>13</v>
      </c>
      <c r="F816" s="2">
        <v>21</v>
      </c>
      <c r="G816" s="1">
        <v>2</v>
      </c>
      <c r="H816" s="1">
        <v>44</v>
      </c>
      <c r="I816" s="7">
        <f>TIME(0,Tabla1[[#This Row],[Tiempo de Preparación]],0)</f>
        <v>3.0555555555555555E-2</v>
      </c>
      <c r="J816" s="16">
        <f>Tabla1[[#This Row],[Precio Unitario]]*Tabla1[[#This Row],[Cantidad Ordenada]]</f>
        <v>42</v>
      </c>
      <c r="K816" s="3">
        <f>Tabla1[[#This Row],[Costo Unitario]]*Tabla1[[#This Row],[Cantidad Ordenada]]</f>
        <v>26</v>
      </c>
      <c r="L816" s="3">
        <f>(Tabla1[[#This Row],[Precio Unitario]]-Tabla1[[#This Row],[Costo Unitario]])*Tabla1[[#This Row],[Cantidad Ordenada]]</f>
        <v>16</v>
      </c>
      <c r="M816" s="20">
        <v>0.1</v>
      </c>
      <c r="N816" s="5">
        <f>Tabla1[[#This Row],[Total del Pedido]]*M816</f>
        <v>4.2</v>
      </c>
      <c r="O816" s="5">
        <f>Tabla1[[#This Row],[Total del Pedido]]-(Tabla1[[#This Row],[Costo Total]]+N816)</f>
        <v>11.8</v>
      </c>
    </row>
    <row r="817" spans="1:15" x14ac:dyDescent="0.25">
      <c r="A817" s="1">
        <v>320</v>
      </c>
      <c r="B817" s="1">
        <v>9</v>
      </c>
      <c r="C817" s="1" t="s">
        <v>16</v>
      </c>
      <c r="D817" s="1" t="s">
        <v>37</v>
      </c>
      <c r="E817" s="2">
        <v>13</v>
      </c>
      <c r="F817" s="2">
        <v>22</v>
      </c>
      <c r="G817" s="1">
        <v>1</v>
      </c>
      <c r="H817" s="1">
        <v>44</v>
      </c>
      <c r="I817" s="7">
        <f>TIME(0,Tabla1[[#This Row],[Tiempo de Preparación]],0)</f>
        <v>3.0555555555555555E-2</v>
      </c>
      <c r="J817" s="16">
        <f>Tabla1[[#This Row],[Precio Unitario]]*Tabla1[[#This Row],[Cantidad Ordenada]]</f>
        <v>22</v>
      </c>
      <c r="K817" s="3">
        <f>Tabla1[[#This Row],[Costo Unitario]]*Tabla1[[#This Row],[Cantidad Ordenada]]</f>
        <v>13</v>
      </c>
      <c r="L817" s="3">
        <f>(Tabla1[[#This Row],[Precio Unitario]]-Tabla1[[#This Row],[Costo Unitario]])*Tabla1[[#This Row],[Cantidad Ordenada]]</f>
        <v>9</v>
      </c>
      <c r="M817" s="20">
        <v>0.1</v>
      </c>
      <c r="N817" s="5">
        <f>Tabla1[[#This Row],[Total del Pedido]]*M817</f>
        <v>2.2000000000000002</v>
      </c>
      <c r="O817" s="5">
        <f>Tabla1[[#This Row],[Total del Pedido]]-(Tabla1[[#This Row],[Costo Total]]+N817)</f>
        <v>6.8000000000000007</v>
      </c>
    </row>
    <row r="818" spans="1:15" x14ac:dyDescent="0.25">
      <c r="A818" s="1">
        <v>320</v>
      </c>
      <c r="B818" s="1">
        <v>9</v>
      </c>
      <c r="C818" s="1" t="s">
        <v>17</v>
      </c>
      <c r="D818" s="1" t="s">
        <v>38</v>
      </c>
      <c r="E818" s="2">
        <v>20</v>
      </c>
      <c r="F818" s="2">
        <v>34</v>
      </c>
      <c r="G818" s="1">
        <v>1</v>
      </c>
      <c r="H818" s="1">
        <v>42</v>
      </c>
      <c r="I818" s="7">
        <f>TIME(0,Tabla1[[#This Row],[Tiempo de Preparación]],0)</f>
        <v>2.9166666666666667E-2</v>
      </c>
      <c r="J818" s="16">
        <f>Tabla1[[#This Row],[Precio Unitario]]*Tabla1[[#This Row],[Cantidad Ordenada]]</f>
        <v>34</v>
      </c>
      <c r="K818" s="3">
        <f>Tabla1[[#This Row],[Costo Unitario]]*Tabla1[[#This Row],[Cantidad Ordenada]]</f>
        <v>20</v>
      </c>
      <c r="L818" s="3">
        <f>(Tabla1[[#This Row],[Precio Unitario]]-Tabla1[[#This Row],[Costo Unitario]])*Tabla1[[#This Row],[Cantidad Ordenada]]</f>
        <v>14</v>
      </c>
      <c r="M818" s="20">
        <v>0.1</v>
      </c>
      <c r="N818" s="5">
        <f>Tabla1[[#This Row],[Total del Pedido]]*M818</f>
        <v>3.4000000000000004</v>
      </c>
      <c r="O818" s="5">
        <f>Tabla1[[#This Row],[Total del Pedido]]-(Tabla1[[#This Row],[Costo Total]]+N818)</f>
        <v>10.600000000000001</v>
      </c>
    </row>
    <row r="819" spans="1:15" x14ac:dyDescent="0.25">
      <c r="A819" s="1">
        <v>321</v>
      </c>
      <c r="B819" s="1">
        <v>18</v>
      </c>
      <c r="C819" s="1" t="s">
        <v>12</v>
      </c>
      <c r="D819" s="1" t="s">
        <v>33</v>
      </c>
      <c r="E819" s="2">
        <v>16</v>
      </c>
      <c r="F819" s="2">
        <v>28</v>
      </c>
      <c r="G819" s="1">
        <v>1</v>
      </c>
      <c r="H819" s="1">
        <v>34</v>
      </c>
      <c r="I819" s="7">
        <f>TIME(0,Tabla1[[#This Row],[Tiempo de Preparación]],0)</f>
        <v>2.361111111111111E-2</v>
      </c>
      <c r="J819" s="16">
        <f>Tabla1[[#This Row],[Precio Unitario]]*Tabla1[[#This Row],[Cantidad Ordenada]]</f>
        <v>28</v>
      </c>
      <c r="K819" s="3">
        <f>Tabla1[[#This Row],[Costo Unitario]]*Tabla1[[#This Row],[Cantidad Ordenada]]</f>
        <v>16</v>
      </c>
      <c r="L819" s="3">
        <f>(Tabla1[[#This Row],[Precio Unitario]]-Tabla1[[#This Row],[Costo Unitario]])*Tabla1[[#This Row],[Cantidad Ordenada]]</f>
        <v>12</v>
      </c>
      <c r="M819" s="20">
        <v>0.1</v>
      </c>
      <c r="N819" s="5">
        <f>Tabla1[[#This Row],[Total del Pedido]]*M819</f>
        <v>2.8000000000000003</v>
      </c>
      <c r="O819" s="5">
        <f>Tabla1[[#This Row],[Total del Pedido]]-(Tabla1[[#This Row],[Costo Total]]+N819)</f>
        <v>9.1999999999999993</v>
      </c>
    </row>
    <row r="820" spans="1:15" x14ac:dyDescent="0.25">
      <c r="A820" s="1">
        <v>321</v>
      </c>
      <c r="B820" s="1">
        <v>18</v>
      </c>
      <c r="C820" s="1" t="s">
        <v>16</v>
      </c>
      <c r="D820" s="1" t="s">
        <v>37</v>
      </c>
      <c r="E820" s="2">
        <v>13</v>
      </c>
      <c r="F820" s="2">
        <v>22</v>
      </c>
      <c r="G820" s="1">
        <v>2</v>
      </c>
      <c r="H820" s="1">
        <v>22</v>
      </c>
      <c r="I820" s="7">
        <f>TIME(0,Tabla1[[#This Row],[Tiempo de Preparación]],0)</f>
        <v>1.5277777777777777E-2</v>
      </c>
      <c r="J820" s="16">
        <f>Tabla1[[#This Row],[Precio Unitario]]*Tabla1[[#This Row],[Cantidad Ordenada]]</f>
        <v>44</v>
      </c>
      <c r="K820" s="3">
        <f>Tabla1[[#This Row],[Costo Unitario]]*Tabla1[[#This Row],[Cantidad Ordenada]]</f>
        <v>26</v>
      </c>
      <c r="L820" s="3">
        <f>(Tabla1[[#This Row],[Precio Unitario]]-Tabla1[[#This Row],[Costo Unitario]])*Tabla1[[#This Row],[Cantidad Ordenada]]</f>
        <v>18</v>
      </c>
      <c r="M820" s="20">
        <v>0.1</v>
      </c>
      <c r="N820" s="5">
        <f>Tabla1[[#This Row],[Total del Pedido]]*M820</f>
        <v>4.4000000000000004</v>
      </c>
      <c r="O820" s="5">
        <f>Tabla1[[#This Row],[Total del Pedido]]-(Tabla1[[#This Row],[Costo Total]]+N820)</f>
        <v>13.600000000000001</v>
      </c>
    </row>
    <row r="821" spans="1:15" x14ac:dyDescent="0.25">
      <c r="A821" s="1">
        <v>321</v>
      </c>
      <c r="B821" s="1">
        <v>18</v>
      </c>
      <c r="C821" s="1" t="s">
        <v>19</v>
      </c>
      <c r="D821" s="1" t="s">
        <v>40</v>
      </c>
      <c r="E821" s="2">
        <v>14</v>
      </c>
      <c r="F821" s="2">
        <v>23</v>
      </c>
      <c r="G821" s="1">
        <v>3</v>
      </c>
      <c r="H821" s="1">
        <v>39</v>
      </c>
      <c r="I821" s="7">
        <f>TIME(0,Tabla1[[#This Row],[Tiempo de Preparación]],0)</f>
        <v>2.7083333333333334E-2</v>
      </c>
      <c r="J821" s="16">
        <f>Tabla1[[#This Row],[Precio Unitario]]*Tabla1[[#This Row],[Cantidad Ordenada]]</f>
        <v>69</v>
      </c>
      <c r="K821" s="3">
        <f>Tabla1[[#This Row],[Costo Unitario]]*Tabla1[[#This Row],[Cantidad Ordenada]]</f>
        <v>42</v>
      </c>
      <c r="L821" s="3">
        <f>(Tabla1[[#This Row],[Precio Unitario]]-Tabla1[[#This Row],[Costo Unitario]])*Tabla1[[#This Row],[Cantidad Ordenada]]</f>
        <v>27</v>
      </c>
      <c r="M821" s="20">
        <v>0.1</v>
      </c>
      <c r="N821" s="5">
        <f>Tabla1[[#This Row],[Total del Pedido]]*M821</f>
        <v>6.9</v>
      </c>
      <c r="O821" s="5">
        <f>Tabla1[[#This Row],[Total del Pedido]]-(Tabla1[[#This Row],[Costo Total]]+N821)</f>
        <v>20.100000000000001</v>
      </c>
    </row>
    <row r="822" spans="1:15" x14ac:dyDescent="0.25">
      <c r="A822" s="1">
        <v>322</v>
      </c>
      <c r="B822" s="1">
        <v>12</v>
      </c>
      <c r="C822" s="1" t="s">
        <v>15</v>
      </c>
      <c r="D822" s="1" t="s">
        <v>36</v>
      </c>
      <c r="E822" s="2">
        <v>19</v>
      </c>
      <c r="F822" s="2">
        <v>32</v>
      </c>
      <c r="G822" s="1">
        <v>2</v>
      </c>
      <c r="H822" s="1">
        <v>8</v>
      </c>
      <c r="I822" s="7">
        <f>TIME(0,Tabla1[[#This Row],[Tiempo de Preparación]],0)</f>
        <v>5.5555555555555558E-3</v>
      </c>
      <c r="J822" s="16">
        <f>Tabla1[[#This Row],[Precio Unitario]]*Tabla1[[#This Row],[Cantidad Ordenada]]</f>
        <v>64</v>
      </c>
      <c r="K822" s="3">
        <f>Tabla1[[#This Row],[Costo Unitario]]*Tabla1[[#This Row],[Cantidad Ordenada]]</f>
        <v>38</v>
      </c>
      <c r="L822" s="3">
        <f>(Tabla1[[#This Row],[Precio Unitario]]-Tabla1[[#This Row],[Costo Unitario]])*Tabla1[[#This Row],[Cantidad Ordenada]]</f>
        <v>26</v>
      </c>
      <c r="M822" s="20">
        <v>0.1</v>
      </c>
      <c r="N822" s="5">
        <f>Tabla1[[#This Row],[Total del Pedido]]*M822</f>
        <v>6.4</v>
      </c>
      <c r="O822" s="5">
        <f>Tabla1[[#This Row],[Total del Pedido]]-(Tabla1[[#This Row],[Costo Total]]+N822)</f>
        <v>19.600000000000001</v>
      </c>
    </row>
    <row r="823" spans="1:15" x14ac:dyDescent="0.25">
      <c r="A823" s="1">
        <v>322</v>
      </c>
      <c r="B823" s="1">
        <v>12</v>
      </c>
      <c r="C823" s="1" t="s">
        <v>20</v>
      </c>
      <c r="D823" s="1" t="s">
        <v>41</v>
      </c>
      <c r="E823" s="2">
        <v>13</v>
      </c>
      <c r="F823" s="2">
        <v>21</v>
      </c>
      <c r="G823" s="1">
        <v>1</v>
      </c>
      <c r="H823" s="1">
        <v>52</v>
      </c>
      <c r="I823" s="7">
        <f>TIME(0,Tabla1[[#This Row],[Tiempo de Preparación]],0)</f>
        <v>3.6111111111111108E-2</v>
      </c>
      <c r="J823" s="16">
        <f>Tabla1[[#This Row],[Precio Unitario]]*Tabla1[[#This Row],[Cantidad Ordenada]]</f>
        <v>21</v>
      </c>
      <c r="K823" s="3">
        <f>Tabla1[[#This Row],[Costo Unitario]]*Tabla1[[#This Row],[Cantidad Ordenada]]</f>
        <v>13</v>
      </c>
      <c r="L823" s="3">
        <f>(Tabla1[[#This Row],[Precio Unitario]]-Tabla1[[#This Row],[Costo Unitario]])*Tabla1[[#This Row],[Cantidad Ordenada]]</f>
        <v>8</v>
      </c>
      <c r="M823" s="20">
        <v>0.1</v>
      </c>
      <c r="N823" s="5">
        <f>Tabla1[[#This Row],[Total del Pedido]]*M823</f>
        <v>2.1</v>
      </c>
      <c r="O823" s="5">
        <f>Tabla1[[#This Row],[Total del Pedido]]-(Tabla1[[#This Row],[Costo Total]]+N823)</f>
        <v>5.9</v>
      </c>
    </row>
    <row r="824" spans="1:15" x14ac:dyDescent="0.25">
      <c r="A824" s="1">
        <v>323</v>
      </c>
      <c r="B824" s="1">
        <v>8</v>
      </c>
      <c r="C824" s="1" t="s">
        <v>16</v>
      </c>
      <c r="D824" s="1" t="s">
        <v>37</v>
      </c>
      <c r="E824" s="2">
        <v>13</v>
      </c>
      <c r="F824" s="2">
        <v>22</v>
      </c>
      <c r="G824" s="1">
        <v>3</v>
      </c>
      <c r="H824" s="1">
        <v>37</v>
      </c>
      <c r="I824" s="7">
        <f>TIME(0,Tabla1[[#This Row],[Tiempo de Preparación]],0)</f>
        <v>2.5694444444444443E-2</v>
      </c>
      <c r="J824" s="16">
        <f>Tabla1[[#This Row],[Precio Unitario]]*Tabla1[[#This Row],[Cantidad Ordenada]]</f>
        <v>66</v>
      </c>
      <c r="K824" s="3">
        <f>Tabla1[[#This Row],[Costo Unitario]]*Tabla1[[#This Row],[Cantidad Ordenada]]</f>
        <v>39</v>
      </c>
      <c r="L824" s="3">
        <f>(Tabla1[[#This Row],[Precio Unitario]]-Tabla1[[#This Row],[Costo Unitario]])*Tabla1[[#This Row],[Cantidad Ordenada]]</f>
        <v>27</v>
      </c>
      <c r="M824" s="20">
        <v>0.1</v>
      </c>
      <c r="N824" s="5">
        <f>Tabla1[[#This Row],[Total del Pedido]]*M824</f>
        <v>6.6000000000000005</v>
      </c>
      <c r="O824" s="5">
        <f>Tabla1[[#This Row],[Total del Pedido]]-(Tabla1[[#This Row],[Costo Total]]+N824)</f>
        <v>20.399999999999999</v>
      </c>
    </row>
    <row r="825" spans="1:15" x14ac:dyDescent="0.25">
      <c r="A825" s="1">
        <v>323</v>
      </c>
      <c r="B825" s="1">
        <v>8</v>
      </c>
      <c r="C825" s="1" t="s">
        <v>10</v>
      </c>
      <c r="D825" s="1" t="s">
        <v>31</v>
      </c>
      <c r="E825" s="2">
        <v>17</v>
      </c>
      <c r="F825" s="2">
        <v>29</v>
      </c>
      <c r="G825" s="1">
        <v>2</v>
      </c>
      <c r="H825" s="1">
        <v>33</v>
      </c>
      <c r="I825" s="7">
        <f>TIME(0,Tabla1[[#This Row],[Tiempo de Preparación]],0)</f>
        <v>2.2916666666666665E-2</v>
      </c>
      <c r="J825" s="16">
        <f>Tabla1[[#This Row],[Precio Unitario]]*Tabla1[[#This Row],[Cantidad Ordenada]]</f>
        <v>58</v>
      </c>
      <c r="K825" s="3">
        <f>Tabla1[[#This Row],[Costo Unitario]]*Tabla1[[#This Row],[Cantidad Ordenada]]</f>
        <v>34</v>
      </c>
      <c r="L825" s="3">
        <f>(Tabla1[[#This Row],[Precio Unitario]]-Tabla1[[#This Row],[Costo Unitario]])*Tabla1[[#This Row],[Cantidad Ordenada]]</f>
        <v>24</v>
      </c>
      <c r="M825" s="20">
        <v>0.1</v>
      </c>
      <c r="N825" s="5">
        <f>Tabla1[[#This Row],[Total del Pedido]]*M825</f>
        <v>5.8000000000000007</v>
      </c>
      <c r="O825" s="5">
        <f>Tabla1[[#This Row],[Total del Pedido]]-(Tabla1[[#This Row],[Costo Total]]+N825)</f>
        <v>18.200000000000003</v>
      </c>
    </row>
    <row r="826" spans="1:15" x14ac:dyDescent="0.25">
      <c r="A826" s="1">
        <v>323</v>
      </c>
      <c r="B826" s="1">
        <v>8</v>
      </c>
      <c r="C826" s="1" t="s">
        <v>4</v>
      </c>
      <c r="D826" s="1" t="s">
        <v>25</v>
      </c>
      <c r="E826" s="2">
        <v>14</v>
      </c>
      <c r="F826" s="2">
        <v>24</v>
      </c>
      <c r="G826" s="1">
        <v>2</v>
      </c>
      <c r="H826" s="1">
        <v>30</v>
      </c>
      <c r="I826" s="7">
        <f>TIME(0,Tabla1[[#This Row],[Tiempo de Preparación]],0)</f>
        <v>2.0833333333333332E-2</v>
      </c>
      <c r="J826" s="16">
        <f>Tabla1[[#This Row],[Precio Unitario]]*Tabla1[[#This Row],[Cantidad Ordenada]]</f>
        <v>48</v>
      </c>
      <c r="K826" s="3">
        <f>Tabla1[[#This Row],[Costo Unitario]]*Tabla1[[#This Row],[Cantidad Ordenada]]</f>
        <v>28</v>
      </c>
      <c r="L826" s="3">
        <f>(Tabla1[[#This Row],[Precio Unitario]]-Tabla1[[#This Row],[Costo Unitario]])*Tabla1[[#This Row],[Cantidad Ordenada]]</f>
        <v>20</v>
      </c>
      <c r="M826" s="20">
        <v>0.1</v>
      </c>
      <c r="N826" s="5">
        <f>Tabla1[[#This Row],[Total del Pedido]]*M826</f>
        <v>4.8000000000000007</v>
      </c>
      <c r="O826" s="5">
        <f>Tabla1[[#This Row],[Total del Pedido]]-(Tabla1[[#This Row],[Costo Total]]+N826)</f>
        <v>15.200000000000003</v>
      </c>
    </row>
    <row r="827" spans="1:15" x14ac:dyDescent="0.25">
      <c r="A827" s="1">
        <v>323</v>
      </c>
      <c r="B827" s="1">
        <v>8</v>
      </c>
      <c r="C827" s="1" t="s">
        <v>21</v>
      </c>
      <c r="D827" s="1" t="s">
        <v>42</v>
      </c>
      <c r="E827" s="2">
        <v>10</v>
      </c>
      <c r="F827" s="2">
        <v>18</v>
      </c>
      <c r="G827" s="1">
        <v>2</v>
      </c>
      <c r="H827" s="1">
        <v>22</v>
      </c>
      <c r="I827" s="7">
        <f>TIME(0,Tabla1[[#This Row],[Tiempo de Preparación]],0)</f>
        <v>1.5277777777777777E-2</v>
      </c>
      <c r="J827" s="16">
        <f>Tabla1[[#This Row],[Precio Unitario]]*Tabla1[[#This Row],[Cantidad Ordenada]]</f>
        <v>36</v>
      </c>
      <c r="K827" s="3">
        <f>Tabla1[[#This Row],[Costo Unitario]]*Tabla1[[#This Row],[Cantidad Ordenada]]</f>
        <v>20</v>
      </c>
      <c r="L827" s="3">
        <f>(Tabla1[[#This Row],[Precio Unitario]]-Tabla1[[#This Row],[Costo Unitario]])*Tabla1[[#This Row],[Cantidad Ordenada]]</f>
        <v>16</v>
      </c>
      <c r="M827" s="20">
        <v>0.1</v>
      </c>
      <c r="N827" s="5">
        <f>Tabla1[[#This Row],[Total del Pedido]]*M827</f>
        <v>3.6</v>
      </c>
      <c r="O827" s="5">
        <f>Tabla1[[#This Row],[Total del Pedido]]-(Tabla1[[#This Row],[Costo Total]]+N827)</f>
        <v>12.399999999999999</v>
      </c>
    </row>
    <row r="828" spans="1:15" x14ac:dyDescent="0.25">
      <c r="A828" s="1">
        <v>324</v>
      </c>
      <c r="B828" s="1">
        <v>9</v>
      </c>
      <c r="C828" s="1" t="s">
        <v>5</v>
      </c>
      <c r="D828" s="1" t="s">
        <v>26</v>
      </c>
      <c r="E828" s="2">
        <v>18</v>
      </c>
      <c r="F828" s="2">
        <v>30</v>
      </c>
      <c r="G828" s="1">
        <v>1</v>
      </c>
      <c r="H828" s="1">
        <v>15</v>
      </c>
      <c r="I828" s="7">
        <f>TIME(0,Tabla1[[#This Row],[Tiempo de Preparación]],0)</f>
        <v>1.0416666666666666E-2</v>
      </c>
      <c r="J828" s="16">
        <f>Tabla1[[#This Row],[Precio Unitario]]*Tabla1[[#This Row],[Cantidad Ordenada]]</f>
        <v>30</v>
      </c>
      <c r="K828" s="3">
        <f>Tabla1[[#This Row],[Costo Unitario]]*Tabla1[[#This Row],[Cantidad Ordenada]]</f>
        <v>18</v>
      </c>
      <c r="L828" s="3">
        <f>(Tabla1[[#This Row],[Precio Unitario]]-Tabla1[[#This Row],[Costo Unitario]])*Tabla1[[#This Row],[Cantidad Ordenada]]</f>
        <v>12</v>
      </c>
      <c r="M828" s="20">
        <v>0.1</v>
      </c>
      <c r="N828" s="5">
        <f>Tabla1[[#This Row],[Total del Pedido]]*M828</f>
        <v>3</v>
      </c>
      <c r="O828" s="5">
        <f>Tabla1[[#This Row],[Total del Pedido]]-(Tabla1[[#This Row],[Costo Total]]+N828)</f>
        <v>9</v>
      </c>
    </row>
    <row r="829" spans="1:15" x14ac:dyDescent="0.25">
      <c r="A829" s="1">
        <v>324</v>
      </c>
      <c r="B829" s="1">
        <v>9</v>
      </c>
      <c r="C829" s="1" t="s">
        <v>7</v>
      </c>
      <c r="D829" s="1" t="s">
        <v>28</v>
      </c>
      <c r="E829" s="2">
        <v>16</v>
      </c>
      <c r="F829" s="2">
        <v>27</v>
      </c>
      <c r="G829" s="1">
        <v>3</v>
      </c>
      <c r="H829" s="1">
        <v>58</v>
      </c>
      <c r="I829" s="7">
        <f>TIME(0,Tabla1[[#This Row],[Tiempo de Preparación]],0)</f>
        <v>4.027777777777778E-2</v>
      </c>
      <c r="J829" s="16">
        <f>Tabla1[[#This Row],[Precio Unitario]]*Tabla1[[#This Row],[Cantidad Ordenada]]</f>
        <v>81</v>
      </c>
      <c r="K829" s="3">
        <f>Tabla1[[#This Row],[Costo Unitario]]*Tabla1[[#This Row],[Cantidad Ordenada]]</f>
        <v>48</v>
      </c>
      <c r="L829" s="3">
        <f>(Tabla1[[#This Row],[Precio Unitario]]-Tabla1[[#This Row],[Costo Unitario]])*Tabla1[[#This Row],[Cantidad Ordenada]]</f>
        <v>33</v>
      </c>
      <c r="M829" s="20">
        <v>0.1</v>
      </c>
      <c r="N829" s="5">
        <f>Tabla1[[#This Row],[Total del Pedido]]*M829</f>
        <v>8.1</v>
      </c>
      <c r="O829" s="5">
        <f>Tabla1[[#This Row],[Total del Pedido]]-(Tabla1[[#This Row],[Costo Total]]+N829)</f>
        <v>24.9</v>
      </c>
    </row>
    <row r="830" spans="1:15" x14ac:dyDescent="0.25">
      <c r="A830" s="1">
        <v>324</v>
      </c>
      <c r="B830" s="1">
        <v>9</v>
      </c>
      <c r="C830" s="1" t="s">
        <v>22</v>
      </c>
      <c r="D830" s="1" t="s">
        <v>43</v>
      </c>
      <c r="E830" s="2">
        <v>15</v>
      </c>
      <c r="F830" s="2">
        <v>26</v>
      </c>
      <c r="G830" s="1">
        <v>1</v>
      </c>
      <c r="H830" s="1">
        <v>17</v>
      </c>
      <c r="I830" s="7">
        <f>TIME(0,Tabla1[[#This Row],[Tiempo de Preparación]],0)</f>
        <v>1.1805555555555555E-2</v>
      </c>
      <c r="J830" s="16">
        <f>Tabla1[[#This Row],[Precio Unitario]]*Tabla1[[#This Row],[Cantidad Ordenada]]</f>
        <v>26</v>
      </c>
      <c r="K830" s="3">
        <f>Tabla1[[#This Row],[Costo Unitario]]*Tabla1[[#This Row],[Cantidad Ordenada]]</f>
        <v>15</v>
      </c>
      <c r="L830" s="3">
        <f>(Tabla1[[#This Row],[Precio Unitario]]-Tabla1[[#This Row],[Costo Unitario]])*Tabla1[[#This Row],[Cantidad Ordenada]]</f>
        <v>11</v>
      </c>
      <c r="M830" s="20">
        <v>0.1</v>
      </c>
      <c r="N830" s="5">
        <f>Tabla1[[#This Row],[Total del Pedido]]*M830</f>
        <v>2.6</v>
      </c>
      <c r="O830" s="5">
        <f>Tabla1[[#This Row],[Total del Pedido]]-(Tabla1[[#This Row],[Costo Total]]+N830)</f>
        <v>8.3999999999999986</v>
      </c>
    </row>
    <row r="831" spans="1:15" x14ac:dyDescent="0.25">
      <c r="A831" s="1">
        <v>325</v>
      </c>
      <c r="B831" s="1">
        <v>18</v>
      </c>
      <c r="C831" s="1" t="s">
        <v>20</v>
      </c>
      <c r="D831" s="1" t="s">
        <v>41</v>
      </c>
      <c r="E831" s="2">
        <v>13</v>
      </c>
      <c r="F831" s="2">
        <v>21</v>
      </c>
      <c r="G831" s="1">
        <v>1</v>
      </c>
      <c r="H831" s="1">
        <v>26</v>
      </c>
      <c r="I831" s="7">
        <f>TIME(0,Tabla1[[#This Row],[Tiempo de Preparación]],0)</f>
        <v>1.8055555555555554E-2</v>
      </c>
      <c r="J831" s="16">
        <f>Tabla1[[#This Row],[Precio Unitario]]*Tabla1[[#This Row],[Cantidad Ordenada]]</f>
        <v>21</v>
      </c>
      <c r="K831" s="3">
        <f>Tabla1[[#This Row],[Costo Unitario]]*Tabla1[[#This Row],[Cantidad Ordenada]]</f>
        <v>13</v>
      </c>
      <c r="L831" s="3">
        <f>(Tabla1[[#This Row],[Precio Unitario]]-Tabla1[[#This Row],[Costo Unitario]])*Tabla1[[#This Row],[Cantidad Ordenada]]</f>
        <v>8</v>
      </c>
      <c r="M831" s="20">
        <v>0.1</v>
      </c>
      <c r="N831" s="5">
        <f>Tabla1[[#This Row],[Total del Pedido]]*M831</f>
        <v>2.1</v>
      </c>
      <c r="O831" s="5">
        <f>Tabla1[[#This Row],[Total del Pedido]]-(Tabla1[[#This Row],[Costo Total]]+N831)</f>
        <v>5.9</v>
      </c>
    </row>
    <row r="832" spans="1:15" x14ac:dyDescent="0.25">
      <c r="A832" s="1">
        <v>325</v>
      </c>
      <c r="B832" s="1">
        <v>18</v>
      </c>
      <c r="C832" s="1" t="s">
        <v>6</v>
      </c>
      <c r="D832" s="1" t="s">
        <v>27</v>
      </c>
      <c r="E832" s="2">
        <v>19</v>
      </c>
      <c r="F832" s="2">
        <v>31</v>
      </c>
      <c r="G832" s="1">
        <v>1</v>
      </c>
      <c r="H832" s="1">
        <v>5</v>
      </c>
      <c r="I832" s="7">
        <f>TIME(0,Tabla1[[#This Row],[Tiempo de Preparación]],0)</f>
        <v>3.472222222222222E-3</v>
      </c>
      <c r="J832" s="16">
        <f>Tabla1[[#This Row],[Precio Unitario]]*Tabla1[[#This Row],[Cantidad Ordenada]]</f>
        <v>31</v>
      </c>
      <c r="K832" s="3">
        <f>Tabla1[[#This Row],[Costo Unitario]]*Tabla1[[#This Row],[Cantidad Ordenada]]</f>
        <v>19</v>
      </c>
      <c r="L832" s="3">
        <f>(Tabla1[[#This Row],[Precio Unitario]]-Tabla1[[#This Row],[Costo Unitario]])*Tabla1[[#This Row],[Cantidad Ordenada]]</f>
        <v>12</v>
      </c>
      <c r="M832" s="20">
        <v>0.1</v>
      </c>
      <c r="N832" s="5">
        <f>Tabla1[[#This Row],[Total del Pedido]]*M832</f>
        <v>3.1</v>
      </c>
      <c r="O832" s="5">
        <f>Tabla1[[#This Row],[Total del Pedido]]-(Tabla1[[#This Row],[Costo Total]]+N832)</f>
        <v>8.8999999999999986</v>
      </c>
    </row>
    <row r="833" spans="1:15" x14ac:dyDescent="0.25">
      <c r="A833" s="1">
        <v>325</v>
      </c>
      <c r="B833" s="1">
        <v>18</v>
      </c>
      <c r="C833" s="1" t="s">
        <v>14</v>
      </c>
      <c r="D833" s="1" t="s">
        <v>35</v>
      </c>
      <c r="E833" s="2">
        <v>21</v>
      </c>
      <c r="F833" s="2">
        <v>35</v>
      </c>
      <c r="G833" s="1">
        <v>2</v>
      </c>
      <c r="H833" s="1">
        <v>13</v>
      </c>
      <c r="I833" s="7">
        <f>TIME(0,Tabla1[[#This Row],[Tiempo de Preparación]],0)</f>
        <v>9.0277777777777769E-3</v>
      </c>
      <c r="J833" s="16">
        <f>Tabla1[[#This Row],[Precio Unitario]]*Tabla1[[#This Row],[Cantidad Ordenada]]</f>
        <v>70</v>
      </c>
      <c r="K833" s="3">
        <f>Tabla1[[#This Row],[Costo Unitario]]*Tabla1[[#This Row],[Cantidad Ordenada]]</f>
        <v>42</v>
      </c>
      <c r="L833" s="3">
        <f>(Tabla1[[#This Row],[Precio Unitario]]-Tabla1[[#This Row],[Costo Unitario]])*Tabla1[[#This Row],[Cantidad Ordenada]]</f>
        <v>28</v>
      </c>
      <c r="M833" s="20">
        <v>0.1</v>
      </c>
      <c r="N833" s="5">
        <f>Tabla1[[#This Row],[Total del Pedido]]*M833</f>
        <v>7</v>
      </c>
      <c r="O833" s="5">
        <f>Tabla1[[#This Row],[Total del Pedido]]-(Tabla1[[#This Row],[Costo Total]]+N833)</f>
        <v>21</v>
      </c>
    </row>
    <row r="834" spans="1:15" x14ac:dyDescent="0.25">
      <c r="A834" s="1">
        <v>325</v>
      </c>
      <c r="B834" s="1">
        <v>18</v>
      </c>
      <c r="C834" s="1" t="s">
        <v>15</v>
      </c>
      <c r="D834" s="1" t="s">
        <v>36</v>
      </c>
      <c r="E834" s="2">
        <v>19</v>
      </c>
      <c r="F834" s="2">
        <v>32</v>
      </c>
      <c r="G834" s="1">
        <v>1</v>
      </c>
      <c r="H834" s="1">
        <v>27</v>
      </c>
      <c r="I834" s="7">
        <f>TIME(0,Tabla1[[#This Row],[Tiempo de Preparación]],0)</f>
        <v>1.8749999999999999E-2</v>
      </c>
      <c r="J834" s="16">
        <f>Tabla1[[#This Row],[Precio Unitario]]*Tabla1[[#This Row],[Cantidad Ordenada]]</f>
        <v>32</v>
      </c>
      <c r="K834" s="3">
        <f>Tabla1[[#This Row],[Costo Unitario]]*Tabla1[[#This Row],[Cantidad Ordenada]]</f>
        <v>19</v>
      </c>
      <c r="L834" s="3">
        <f>(Tabla1[[#This Row],[Precio Unitario]]-Tabla1[[#This Row],[Costo Unitario]])*Tabla1[[#This Row],[Cantidad Ordenada]]</f>
        <v>13</v>
      </c>
      <c r="M834" s="20">
        <v>0.1</v>
      </c>
      <c r="N834" s="5">
        <f>Tabla1[[#This Row],[Total del Pedido]]*M834</f>
        <v>3.2</v>
      </c>
      <c r="O834" s="5">
        <f>Tabla1[[#This Row],[Total del Pedido]]-(Tabla1[[#This Row],[Costo Total]]+N834)</f>
        <v>9.8000000000000007</v>
      </c>
    </row>
    <row r="835" spans="1:15" x14ac:dyDescent="0.25">
      <c r="A835" s="1">
        <v>326</v>
      </c>
      <c r="B835" s="1">
        <v>14</v>
      </c>
      <c r="C835" s="1" t="s">
        <v>14</v>
      </c>
      <c r="D835" s="1" t="s">
        <v>35</v>
      </c>
      <c r="E835" s="2">
        <v>21</v>
      </c>
      <c r="F835" s="2">
        <v>35</v>
      </c>
      <c r="G835" s="1">
        <v>1</v>
      </c>
      <c r="H835" s="1">
        <v>14</v>
      </c>
      <c r="I835" s="7">
        <f>TIME(0,Tabla1[[#This Row],[Tiempo de Preparación]],0)</f>
        <v>9.7222222222222224E-3</v>
      </c>
      <c r="J835" s="16">
        <f>Tabla1[[#This Row],[Precio Unitario]]*Tabla1[[#This Row],[Cantidad Ordenada]]</f>
        <v>35</v>
      </c>
      <c r="K835" s="3">
        <f>Tabla1[[#This Row],[Costo Unitario]]*Tabla1[[#This Row],[Cantidad Ordenada]]</f>
        <v>21</v>
      </c>
      <c r="L835" s="3">
        <f>(Tabla1[[#This Row],[Precio Unitario]]-Tabla1[[#This Row],[Costo Unitario]])*Tabla1[[#This Row],[Cantidad Ordenada]]</f>
        <v>14</v>
      </c>
      <c r="M835" s="20">
        <v>0.1</v>
      </c>
      <c r="N835" s="5">
        <f>Tabla1[[#This Row],[Total del Pedido]]*M835</f>
        <v>3.5</v>
      </c>
      <c r="O835" s="5">
        <f>Tabla1[[#This Row],[Total del Pedido]]-(Tabla1[[#This Row],[Costo Total]]+N835)</f>
        <v>10.5</v>
      </c>
    </row>
    <row r="836" spans="1:15" x14ac:dyDescent="0.25">
      <c r="A836" s="1">
        <v>326</v>
      </c>
      <c r="B836" s="1">
        <v>14</v>
      </c>
      <c r="C836" s="1" t="s">
        <v>21</v>
      </c>
      <c r="D836" s="1" t="s">
        <v>42</v>
      </c>
      <c r="E836" s="2">
        <v>10</v>
      </c>
      <c r="F836" s="2">
        <v>18</v>
      </c>
      <c r="G836" s="1">
        <v>1</v>
      </c>
      <c r="H836" s="1">
        <v>28</v>
      </c>
      <c r="I836" s="7">
        <f>TIME(0,Tabla1[[#This Row],[Tiempo de Preparación]],0)</f>
        <v>1.9444444444444445E-2</v>
      </c>
      <c r="J836" s="16">
        <f>Tabla1[[#This Row],[Precio Unitario]]*Tabla1[[#This Row],[Cantidad Ordenada]]</f>
        <v>18</v>
      </c>
      <c r="K836" s="3">
        <f>Tabla1[[#This Row],[Costo Unitario]]*Tabla1[[#This Row],[Cantidad Ordenada]]</f>
        <v>10</v>
      </c>
      <c r="L836" s="3">
        <f>(Tabla1[[#This Row],[Precio Unitario]]-Tabla1[[#This Row],[Costo Unitario]])*Tabla1[[#This Row],[Cantidad Ordenada]]</f>
        <v>8</v>
      </c>
      <c r="M836" s="20">
        <v>0.1</v>
      </c>
      <c r="N836" s="5">
        <f>Tabla1[[#This Row],[Total del Pedido]]*M836</f>
        <v>1.8</v>
      </c>
      <c r="O836" s="5">
        <f>Tabla1[[#This Row],[Total del Pedido]]-(Tabla1[[#This Row],[Costo Total]]+N836)</f>
        <v>6.1999999999999993</v>
      </c>
    </row>
    <row r="837" spans="1:15" x14ac:dyDescent="0.25">
      <c r="A837" s="1">
        <v>326</v>
      </c>
      <c r="B837" s="1">
        <v>14</v>
      </c>
      <c r="C837" s="1" t="s">
        <v>12</v>
      </c>
      <c r="D837" s="1" t="s">
        <v>33</v>
      </c>
      <c r="E837" s="2">
        <v>16</v>
      </c>
      <c r="F837" s="2">
        <v>28</v>
      </c>
      <c r="G837" s="1">
        <v>1</v>
      </c>
      <c r="H837" s="1">
        <v>49</v>
      </c>
      <c r="I837" s="7">
        <f>TIME(0,Tabla1[[#This Row],[Tiempo de Preparación]],0)</f>
        <v>3.4027777777777775E-2</v>
      </c>
      <c r="J837" s="16">
        <f>Tabla1[[#This Row],[Precio Unitario]]*Tabla1[[#This Row],[Cantidad Ordenada]]</f>
        <v>28</v>
      </c>
      <c r="K837" s="3">
        <f>Tabla1[[#This Row],[Costo Unitario]]*Tabla1[[#This Row],[Cantidad Ordenada]]</f>
        <v>16</v>
      </c>
      <c r="L837" s="3">
        <f>(Tabla1[[#This Row],[Precio Unitario]]-Tabla1[[#This Row],[Costo Unitario]])*Tabla1[[#This Row],[Cantidad Ordenada]]</f>
        <v>12</v>
      </c>
      <c r="M837" s="20">
        <v>0.1</v>
      </c>
      <c r="N837" s="5">
        <f>Tabla1[[#This Row],[Total del Pedido]]*M837</f>
        <v>2.8000000000000003</v>
      </c>
      <c r="O837" s="5">
        <f>Tabla1[[#This Row],[Total del Pedido]]-(Tabla1[[#This Row],[Costo Total]]+N837)</f>
        <v>9.1999999999999993</v>
      </c>
    </row>
    <row r="838" spans="1:15" x14ac:dyDescent="0.25">
      <c r="A838" s="1">
        <v>327</v>
      </c>
      <c r="B838" s="1">
        <v>12</v>
      </c>
      <c r="C838" s="1" t="s">
        <v>17</v>
      </c>
      <c r="D838" s="1" t="s">
        <v>38</v>
      </c>
      <c r="E838" s="2">
        <v>20</v>
      </c>
      <c r="F838" s="2">
        <v>34</v>
      </c>
      <c r="G838" s="1">
        <v>3</v>
      </c>
      <c r="H838" s="1">
        <v>33</v>
      </c>
      <c r="I838" s="7">
        <f>TIME(0,Tabla1[[#This Row],[Tiempo de Preparación]],0)</f>
        <v>2.2916666666666665E-2</v>
      </c>
      <c r="J838" s="16">
        <f>Tabla1[[#This Row],[Precio Unitario]]*Tabla1[[#This Row],[Cantidad Ordenada]]</f>
        <v>102</v>
      </c>
      <c r="K838" s="3">
        <f>Tabla1[[#This Row],[Costo Unitario]]*Tabla1[[#This Row],[Cantidad Ordenada]]</f>
        <v>60</v>
      </c>
      <c r="L838" s="3">
        <f>(Tabla1[[#This Row],[Precio Unitario]]-Tabla1[[#This Row],[Costo Unitario]])*Tabla1[[#This Row],[Cantidad Ordenada]]</f>
        <v>42</v>
      </c>
      <c r="M838" s="20">
        <v>0.1</v>
      </c>
      <c r="N838" s="5">
        <f>Tabla1[[#This Row],[Total del Pedido]]*M838</f>
        <v>10.200000000000001</v>
      </c>
      <c r="O838" s="5">
        <f>Tabla1[[#This Row],[Total del Pedido]]-(Tabla1[[#This Row],[Costo Total]]+N838)</f>
        <v>31.799999999999997</v>
      </c>
    </row>
    <row r="839" spans="1:15" x14ac:dyDescent="0.25">
      <c r="A839" s="1">
        <v>327</v>
      </c>
      <c r="B839" s="1">
        <v>12</v>
      </c>
      <c r="C839" s="1" t="s">
        <v>21</v>
      </c>
      <c r="D839" s="1" t="s">
        <v>42</v>
      </c>
      <c r="E839" s="2">
        <v>10</v>
      </c>
      <c r="F839" s="2">
        <v>18</v>
      </c>
      <c r="G839" s="1">
        <v>1</v>
      </c>
      <c r="H839" s="1">
        <v>7</v>
      </c>
      <c r="I839" s="7">
        <f>TIME(0,Tabla1[[#This Row],[Tiempo de Preparación]],0)</f>
        <v>4.8611111111111112E-3</v>
      </c>
      <c r="J839" s="16">
        <f>Tabla1[[#This Row],[Precio Unitario]]*Tabla1[[#This Row],[Cantidad Ordenada]]</f>
        <v>18</v>
      </c>
      <c r="K839" s="3">
        <f>Tabla1[[#This Row],[Costo Unitario]]*Tabla1[[#This Row],[Cantidad Ordenada]]</f>
        <v>10</v>
      </c>
      <c r="L839" s="3">
        <f>(Tabla1[[#This Row],[Precio Unitario]]-Tabla1[[#This Row],[Costo Unitario]])*Tabla1[[#This Row],[Cantidad Ordenada]]</f>
        <v>8</v>
      </c>
      <c r="M839" s="20">
        <v>0.1</v>
      </c>
      <c r="N839" s="5">
        <f>Tabla1[[#This Row],[Total del Pedido]]*M839</f>
        <v>1.8</v>
      </c>
      <c r="O839" s="5">
        <f>Tabla1[[#This Row],[Total del Pedido]]-(Tabla1[[#This Row],[Costo Total]]+N839)</f>
        <v>6.1999999999999993</v>
      </c>
    </row>
    <row r="840" spans="1:15" x14ac:dyDescent="0.25">
      <c r="A840" s="1">
        <v>327</v>
      </c>
      <c r="B840" s="1">
        <v>12</v>
      </c>
      <c r="C840" s="1" t="s">
        <v>7</v>
      </c>
      <c r="D840" s="1" t="s">
        <v>28</v>
      </c>
      <c r="E840" s="2">
        <v>16</v>
      </c>
      <c r="F840" s="2">
        <v>27</v>
      </c>
      <c r="G840" s="1">
        <v>1</v>
      </c>
      <c r="H840" s="1">
        <v>34</v>
      </c>
      <c r="I840" s="7">
        <f>TIME(0,Tabla1[[#This Row],[Tiempo de Preparación]],0)</f>
        <v>2.361111111111111E-2</v>
      </c>
      <c r="J840" s="16">
        <f>Tabla1[[#This Row],[Precio Unitario]]*Tabla1[[#This Row],[Cantidad Ordenada]]</f>
        <v>27</v>
      </c>
      <c r="K840" s="3">
        <f>Tabla1[[#This Row],[Costo Unitario]]*Tabla1[[#This Row],[Cantidad Ordenada]]</f>
        <v>16</v>
      </c>
      <c r="L840" s="3">
        <f>(Tabla1[[#This Row],[Precio Unitario]]-Tabla1[[#This Row],[Costo Unitario]])*Tabla1[[#This Row],[Cantidad Ordenada]]</f>
        <v>11</v>
      </c>
      <c r="M840" s="20">
        <v>0.1</v>
      </c>
      <c r="N840" s="5">
        <f>Tabla1[[#This Row],[Total del Pedido]]*M840</f>
        <v>2.7</v>
      </c>
      <c r="O840" s="5">
        <f>Tabla1[[#This Row],[Total del Pedido]]-(Tabla1[[#This Row],[Costo Total]]+N840)</f>
        <v>8.3000000000000007</v>
      </c>
    </row>
    <row r="841" spans="1:15" x14ac:dyDescent="0.25">
      <c r="A841" s="1">
        <v>328</v>
      </c>
      <c r="B841" s="1">
        <v>4</v>
      </c>
      <c r="C841" s="1" t="s">
        <v>14</v>
      </c>
      <c r="D841" s="1" t="s">
        <v>35</v>
      </c>
      <c r="E841" s="2">
        <v>21</v>
      </c>
      <c r="F841" s="2">
        <v>35</v>
      </c>
      <c r="G841" s="1">
        <v>1</v>
      </c>
      <c r="H841" s="1">
        <v>21</v>
      </c>
      <c r="I841" s="7">
        <f>TIME(0,Tabla1[[#This Row],[Tiempo de Preparación]],0)</f>
        <v>1.4583333333333334E-2</v>
      </c>
      <c r="J841" s="16">
        <f>Tabla1[[#This Row],[Precio Unitario]]*Tabla1[[#This Row],[Cantidad Ordenada]]</f>
        <v>35</v>
      </c>
      <c r="K841" s="3">
        <f>Tabla1[[#This Row],[Costo Unitario]]*Tabla1[[#This Row],[Cantidad Ordenada]]</f>
        <v>21</v>
      </c>
      <c r="L841" s="3">
        <f>(Tabla1[[#This Row],[Precio Unitario]]-Tabla1[[#This Row],[Costo Unitario]])*Tabla1[[#This Row],[Cantidad Ordenada]]</f>
        <v>14</v>
      </c>
      <c r="M841" s="20">
        <v>0.1</v>
      </c>
      <c r="N841" s="5">
        <f>Tabla1[[#This Row],[Total del Pedido]]*M841</f>
        <v>3.5</v>
      </c>
      <c r="O841" s="5">
        <f>Tabla1[[#This Row],[Total del Pedido]]-(Tabla1[[#This Row],[Costo Total]]+N841)</f>
        <v>10.5</v>
      </c>
    </row>
    <row r="842" spans="1:15" x14ac:dyDescent="0.25">
      <c r="A842" s="1">
        <v>329</v>
      </c>
      <c r="B842" s="1">
        <v>13</v>
      </c>
      <c r="C842" s="1" t="s">
        <v>20</v>
      </c>
      <c r="D842" s="1" t="s">
        <v>41</v>
      </c>
      <c r="E842" s="2">
        <v>13</v>
      </c>
      <c r="F842" s="2">
        <v>21</v>
      </c>
      <c r="G842" s="1">
        <v>2</v>
      </c>
      <c r="H842" s="1">
        <v>56</v>
      </c>
      <c r="I842" s="7">
        <f>TIME(0,Tabla1[[#This Row],[Tiempo de Preparación]],0)</f>
        <v>3.888888888888889E-2</v>
      </c>
      <c r="J842" s="16">
        <f>Tabla1[[#This Row],[Precio Unitario]]*Tabla1[[#This Row],[Cantidad Ordenada]]</f>
        <v>42</v>
      </c>
      <c r="K842" s="3">
        <f>Tabla1[[#This Row],[Costo Unitario]]*Tabla1[[#This Row],[Cantidad Ordenada]]</f>
        <v>26</v>
      </c>
      <c r="L842" s="3">
        <f>(Tabla1[[#This Row],[Precio Unitario]]-Tabla1[[#This Row],[Costo Unitario]])*Tabla1[[#This Row],[Cantidad Ordenada]]</f>
        <v>16</v>
      </c>
      <c r="M842" s="20">
        <v>0.1</v>
      </c>
      <c r="N842" s="5">
        <f>Tabla1[[#This Row],[Total del Pedido]]*M842</f>
        <v>4.2</v>
      </c>
      <c r="O842" s="5">
        <f>Tabla1[[#This Row],[Total del Pedido]]-(Tabla1[[#This Row],[Costo Total]]+N842)</f>
        <v>11.8</v>
      </c>
    </row>
    <row r="843" spans="1:15" x14ac:dyDescent="0.25">
      <c r="A843" s="1">
        <v>329</v>
      </c>
      <c r="B843" s="1">
        <v>13</v>
      </c>
      <c r="C843" s="1" t="s">
        <v>8</v>
      </c>
      <c r="D843" s="1" t="s">
        <v>29</v>
      </c>
      <c r="E843" s="2">
        <v>25</v>
      </c>
      <c r="F843" s="2">
        <v>40</v>
      </c>
      <c r="G843" s="1">
        <v>2</v>
      </c>
      <c r="H843" s="1">
        <v>17</v>
      </c>
      <c r="I843" s="7">
        <f>TIME(0,Tabla1[[#This Row],[Tiempo de Preparación]],0)</f>
        <v>1.1805555555555555E-2</v>
      </c>
      <c r="J843" s="16">
        <f>Tabla1[[#This Row],[Precio Unitario]]*Tabla1[[#This Row],[Cantidad Ordenada]]</f>
        <v>80</v>
      </c>
      <c r="K843" s="3">
        <f>Tabla1[[#This Row],[Costo Unitario]]*Tabla1[[#This Row],[Cantidad Ordenada]]</f>
        <v>50</v>
      </c>
      <c r="L843" s="3">
        <f>(Tabla1[[#This Row],[Precio Unitario]]-Tabla1[[#This Row],[Costo Unitario]])*Tabla1[[#This Row],[Cantidad Ordenada]]</f>
        <v>30</v>
      </c>
      <c r="M843" s="20">
        <v>0.1</v>
      </c>
      <c r="N843" s="5">
        <f>Tabla1[[#This Row],[Total del Pedido]]*M843</f>
        <v>8</v>
      </c>
      <c r="O843" s="5">
        <f>Tabla1[[#This Row],[Total del Pedido]]-(Tabla1[[#This Row],[Costo Total]]+N843)</f>
        <v>22</v>
      </c>
    </row>
    <row r="844" spans="1:15" x14ac:dyDescent="0.25">
      <c r="A844" s="1">
        <v>329</v>
      </c>
      <c r="B844" s="1">
        <v>13</v>
      </c>
      <c r="C844" s="1" t="s">
        <v>6</v>
      </c>
      <c r="D844" s="1" t="s">
        <v>27</v>
      </c>
      <c r="E844" s="2">
        <v>19</v>
      </c>
      <c r="F844" s="2">
        <v>31</v>
      </c>
      <c r="G844" s="1">
        <v>2</v>
      </c>
      <c r="H844" s="1">
        <v>58</v>
      </c>
      <c r="I844" s="7">
        <f>TIME(0,Tabla1[[#This Row],[Tiempo de Preparación]],0)</f>
        <v>4.027777777777778E-2</v>
      </c>
      <c r="J844" s="16">
        <f>Tabla1[[#This Row],[Precio Unitario]]*Tabla1[[#This Row],[Cantidad Ordenada]]</f>
        <v>62</v>
      </c>
      <c r="K844" s="3">
        <f>Tabla1[[#This Row],[Costo Unitario]]*Tabla1[[#This Row],[Cantidad Ordenada]]</f>
        <v>38</v>
      </c>
      <c r="L844" s="3">
        <f>(Tabla1[[#This Row],[Precio Unitario]]-Tabla1[[#This Row],[Costo Unitario]])*Tabla1[[#This Row],[Cantidad Ordenada]]</f>
        <v>24</v>
      </c>
      <c r="M844" s="20">
        <v>0.1</v>
      </c>
      <c r="N844" s="5">
        <f>Tabla1[[#This Row],[Total del Pedido]]*M844</f>
        <v>6.2</v>
      </c>
      <c r="O844" s="5">
        <f>Tabla1[[#This Row],[Total del Pedido]]-(Tabla1[[#This Row],[Costo Total]]+N844)</f>
        <v>17.799999999999997</v>
      </c>
    </row>
    <row r="845" spans="1:15" x14ac:dyDescent="0.25">
      <c r="A845" s="1">
        <v>329</v>
      </c>
      <c r="B845" s="1">
        <v>13</v>
      </c>
      <c r="C845" s="1" t="s">
        <v>19</v>
      </c>
      <c r="D845" s="1" t="s">
        <v>40</v>
      </c>
      <c r="E845" s="2">
        <v>14</v>
      </c>
      <c r="F845" s="2">
        <v>23</v>
      </c>
      <c r="G845" s="1">
        <v>1</v>
      </c>
      <c r="H845" s="1">
        <v>8</v>
      </c>
      <c r="I845" s="7">
        <f>TIME(0,Tabla1[[#This Row],[Tiempo de Preparación]],0)</f>
        <v>5.5555555555555558E-3</v>
      </c>
      <c r="J845" s="16">
        <f>Tabla1[[#This Row],[Precio Unitario]]*Tabla1[[#This Row],[Cantidad Ordenada]]</f>
        <v>23</v>
      </c>
      <c r="K845" s="3">
        <f>Tabla1[[#This Row],[Costo Unitario]]*Tabla1[[#This Row],[Cantidad Ordenada]]</f>
        <v>14</v>
      </c>
      <c r="L845" s="3">
        <f>(Tabla1[[#This Row],[Precio Unitario]]-Tabla1[[#This Row],[Costo Unitario]])*Tabla1[[#This Row],[Cantidad Ordenada]]</f>
        <v>9</v>
      </c>
      <c r="M845" s="20">
        <v>0.1</v>
      </c>
      <c r="N845" s="5">
        <f>Tabla1[[#This Row],[Total del Pedido]]*M845</f>
        <v>2.3000000000000003</v>
      </c>
      <c r="O845" s="5">
        <f>Tabla1[[#This Row],[Total del Pedido]]-(Tabla1[[#This Row],[Costo Total]]+N845)</f>
        <v>6.6999999999999993</v>
      </c>
    </row>
    <row r="846" spans="1:15" x14ac:dyDescent="0.25">
      <c r="A846" s="1">
        <v>330</v>
      </c>
      <c r="B846" s="1">
        <v>10</v>
      </c>
      <c r="C846" s="1" t="s">
        <v>23</v>
      </c>
      <c r="D846" s="1" t="s">
        <v>44</v>
      </c>
      <c r="E846" s="2">
        <v>15</v>
      </c>
      <c r="F846" s="2">
        <v>25</v>
      </c>
      <c r="G846" s="1">
        <v>2</v>
      </c>
      <c r="H846" s="1">
        <v>25</v>
      </c>
      <c r="I846" s="7">
        <f>TIME(0,Tabla1[[#This Row],[Tiempo de Preparación]],0)</f>
        <v>1.7361111111111112E-2</v>
      </c>
      <c r="J846" s="16">
        <f>Tabla1[[#This Row],[Precio Unitario]]*Tabla1[[#This Row],[Cantidad Ordenada]]</f>
        <v>50</v>
      </c>
      <c r="K846" s="3">
        <f>Tabla1[[#This Row],[Costo Unitario]]*Tabla1[[#This Row],[Cantidad Ordenada]]</f>
        <v>30</v>
      </c>
      <c r="L846" s="3">
        <f>(Tabla1[[#This Row],[Precio Unitario]]-Tabla1[[#This Row],[Costo Unitario]])*Tabla1[[#This Row],[Cantidad Ordenada]]</f>
        <v>20</v>
      </c>
      <c r="M846" s="20">
        <v>0.1</v>
      </c>
      <c r="N846" s="5">
        <f>Tabla1[[#This Row],[Total del Pedido]]*M846</f>
        <v>5</v>
      </c>
      <c r="O846" s="5">
        <f>Tabla1[[#This Row],[Total del Pedido]]-(Tabla1[[#This Row],[Costo Total]]+N846)</f>
        <v>15</v>
      </c>
    </row>
    <row r="847" spans="1:15" x14ac:dyDescent="0.25">
      <c r="A847" s="1">
        <v>330</v>
      </c>
      <c r="B847" s="1">
        <v>10</v>
      </c>
      <c r="C847" s="1" t="s">
        <v>12</v>
      </c>
      <c r="D847" s="1" t="s">
        <v>33</v>
      </c>
      <c r="E847" s="2">
        <v>16</v>
      </c>
      <c r="F847" s="2">
        <v>28</v>
      </c>
      <c r="G847" s="1">
        <v>2</v>
      </c>
      <c r="H847" s="1">
        <v>43</v>
      </c>
      <c r="I847" s="7">
        <f>TIME(0,Tabla1[[#This Row],[Tiempo de Preparación]],0)</f>
        <v>2.9861111111111113E-2</v>
      </c>
      <c r="J847" s="16">
        <f>Tabla1[[#This Row],[Precio Unitario]]*Tabla1[[#This Row],[Cantidad Ordenada]]</f>
        <v>56</v>
      </c>
      <c r="K847" s="3">
        <f>Tabla1[[#This Row],[Costo Unitario]]*Tabla1[[#This Row],[Cantidad Ordenada]]</f>
        <v>32</v>
      </c>
      <c r="L847" s="3">
        <f>(Tabla1[[#This Row],[Precio Unitario]]-Tabla1[[#This Row],[Costo Unitario]])*Tabla1[[#This Row],[Cantidad Ordenada]]</f>
        <v>24</v>
      </c>
      <c r="M847" s="20">
        <v>0.1</v>
      </c>
      <c r="N847" s="5">
        <f>Tabla1[[#This Row],[Total del Pedido]]*M847</f>
        <v>5.6000000000000005</v>
      </c>
      <c r="O847" s="5">
        <f>Tabla1[[#This Row],[Total del Pedido]]-(Tabla1[[#This Row],[Costo Total]]+N847)</f>
        <v>18.399999999999999</v>
      </c>
    </row>
    <row r="848" spans="1:15" x14ac:dyDescent="0.25">
      <c r="A848" s="1">
        <v>330</v>
      </c>
      <c r="B848" s="1">
        <v>10</v>
      </c>
      <c r="C848" s="1" t="s">
        <v>19</v>
      </c>
      <c r="D848" s="1" t="s">
        <v>40</v>
      </c>
      <c r="E848" s="2">
        <v>14</v>
      </c>
      <c r="F848" s="2">
        <v>23</v>
      </c>
      <c r="G848" s="1">
        <v>3</v>
      </c>
      <c r="H848" s="1">
        <v>21</v>
      </c>
      <c r="I848" s="7">
        <f>TIME(0,Tabla1[[#This Row],[Tiempo de Preparación]],0)</f>
        <v>1.4583333333333334E-2</v>
      </c>
      <c r="J848" s="16">
        <f>Tabla1[[#This Row],[Precio Unitario]]*Tabla1[[#This Row],[Cantidad Ordenada]]</f>
        <v>69</v>
      </c>
      <c r="K848" s="3">
        <f>Tabla1[[#This Row],[Costo Unitario]]*Tabla1[[#This Row],[Cantidad Ordenada]]</f>
        <v>42</v>
      </c>
      <c r="L848" s="3">
        <f>(Tabla1[[#This Row],[Precio Unitario]]-Tabla1[[#This Row],[Costo Unitario]])*Tabla1[[#This Row],[Cantidad Ordenada]]</f>
        <v>27</v>
      </c>
      <c r="M848" s="20">
        <v>0.1</v>
      </c>
      <c r="N848" s="5">
        <f>Tabla1[[#This Row],[Total del Pedido]]*M848</f>
        <v>6.9</v>
      </c>
      <c r="O848" s="5">
        <f>Tabla1[[#This Row],[Total del Pedido]]-(Tabla1[[#This Row],[Costo Total]]+N848)</f>
        <v>20.100000000000001</v>
      </c>
    </row>
    <row r="849" spans="1:15" x14ac:dyDescent="0.25">
      <c r="A849" s="1">
        <v>330</v>
      </c>
      <c r="B849" s="1">
        <v>10</v>
      </c>
      <c r="C849" s="1" t="s">
        <v>20</v>
      </c>
      <c r="D849" s="1" t="s">
        <v>41</v>
      </c>
      <c r="E849" s="2">
        <v>13</v>
      </c>
      <c r="F849" s="2">
        <v>21</v>
      </c>
      <c r="G849" s="1">
        <v>2</v>
      </c>
      <c r="H849" s="1">
        <v>51</v>
      </c>
      <c r="I849" s="7">
        <f>TIME(0,Tabla1[[#This Row],[Tiempo de Preparación]],0)</f>
        <v>3.5416666666666666E-2</v>
      </c>
      <c r="J849" s="16">
        <f>Tabla1[[#This Row],[Precio Unitario]]*Tabla1[[#This Row],[Cantidad Ordenada]]</f>
        <v>42</v>
      </c>
      <c r="K849" s="3">
        <f>Tabla1[[#This Row],[Costo Unitario]]*Tabla1[[#This Row],[Cantidad Ordenada]]</f>
        <v>26</v>
      </c>
      <c r="L849" s="3">
        <f>(Tabla1[[#This Row],[Precio Unitario]]-Tabla1[[#This Row],[Costo Unitario]])*Tabla1[[#This Row],[Cantidad Ordenada]]</f>
        <v>16</v>
      </c>
      <c r="M849" s="20">
        <v>0.1</v>
      </c>
      <c r="N849" s="5">
        <f>Tabla1[[#This Row],[Total del Pedido]]*M849</f>
        <v>4.2</v>
      </c>
      <c r="O849" s="5">
        <f>Tabla1[[#This Row],[Total del Pedido]]-(Tabla1[[#This Row],[Costo Total]]+N849)</f>
        <v>11.8</v>
      </c>
    </row>
    <row r="850" spans="1:15" x14ac:dyDescent="0.25">
      <c r="A850" s="1">
        <v>331</v>
      </c>
      <c r="B850" s="1">
        <v>20</v>
      </c>
      <c r="C850" s="1" t="s">
        <v>13</v>
      </c>
      <c r="D850" s="1" t="s">
        <v>34</v>
      </c>
      <c r="E850" s="2">
        <v>11</v>
      </c>
      <c r="F850" s="2">
        <v>19</v>
      </c>
      <c r="G850" s="1">
        <v>1</v>
      </c>
      <c r="H850" s="1">
        <v>5</v>
      </c>
      <c r="I850" s="7">
        <f>TIME(0,Tabla1[[#This Row],[Tiempo de Preparación]],0)</f>
        <v>3.472222222222222E-3</v>
      </c>
      <c r="J850" s="16">
        <f>Tabla1[[#This Row],[Precio Unitario]]*Tabla1[[#This Row],[Cantidad Ordenada]]</f>
        <v>19</v>
      </c>
      <c r="K850" s="3">
        <f>Tabla1[[#This Row],[Costo Unitario]]*Tabla1[[#This Row],[Cantidad Ordenada]]</f>
        <v>11</v>
      </c>
      <c r="L850" s="3">
        <f>(Tabla1[[#This Row],[Precio Unitario]]-Tabla1[[#This Row],[Costo Unitario]])*Tabla1[[#This Row],[Cantidad Ordenada]]</f>
        <v>8</v>
      </c>
      <c r="M850" s="20">
        <v>0.1</v>
      </c>
      <c r="N850" s="5">
        <f>Tabla1[[#This Row],[Total del Pedido]]*M850</f>
        <v>1.9000000000000001</v>
      </c>
      <c r="O850" s="5">
        <f>Tabla1[[#This Row],[Total del Pedido]]-(Tabla1[[#This Row],[Costo Total]]+N850)</f>
        <v>6.1</v>
      </c>
    </row>
    <row r="851" spans="1:15" x14ac:dyDescent="0.25">
      <c r="A851" s="1">
        <v>331</v>
      </c>
      <c r="B851" s="1">
        <v>20</v>
      </c>
      <c r="C851" s="1" t="s">
        <v>14</v>
      </c>
      <c r="D851" s="1" t="s">
        <v>35</v>
      </c>
      <c r="E851" s="2">
        <v>21</v>
      </c>
      <c r="F851" s="2">
        <v>35</v>
      </c>
      <c r="G851" s="1">
        <v>3</v>
      </c>
      <c r="H851" s="1">
        <v>26</v>
      </c>
      <c r="I851" s="7">
        <f>TIME(0,Tabla1[[#This Row],[Tiempo de Preparación]],0)</f>
        <v>1.8055555555555554E-2</v>
      </c>
      <c r="J851" s="16">
        <f>Tabla1[[#This Row],[Precio Unitario]]*Tabla1[[#This Row],[Cantidad Ordenada]]</f>
        <v>105</v>
      </c>
      <c r="K851" s="3">
        <f>Tabla1[[#This Row],[Costo Unitario]]*Tabla1[[#This Row],[Cantidad Ordenada]]</f>
        <v>63</v>
      </c>
      <c r="L851" s="3">
        <f>(Tabla1[[#This Row],[Precio Unitario]]-Tabla1[[#This Row],[Costo Unitario]])*Tabla1[[#This Row],[Cantidad Ordenada]]</f>
        <v>42</v>
      </c>
      <c r="M851" s="20">
        <v>0.1</v>
      </c>
      <c r="N851" s="5">
        <f>Tabla1[[#This Row],[Total del Pedido]]*M851</f>
        <v>10.5</v>
      </c>
      <c r="O851" s="5">
        <f>Tabla1[[#This Row],[Total del Pedido]]-(Tabla1[[#This Row],[Costo Total]]+N851)</f>
        <v>31.5</v>
      </c>
    </row>
    <row r="852" spans="1:15" x14ac:dyDescent="0.25">
      <c r="A852" s="1">
        <v>331</v>
      </c>
      <c r="B852" s="1">
        <v>20</v>
      </c>
      <c r="C852" s="1" t="s">
        <v>4</v>
      </c>
      <c r="D852" s="1" t="s">
        <v>25</v>
      </c>
      <c r="E852" s="2">
        <v>14</v>
      </c>
      <c r="F852" s="2">
        <v>24</v>
      </c>
      <c r="G852" s="1">
        <v>1</v>
      </c>
      <c r="H852" s="1">
        <v>55</v>
      </c>
      <c r="I852" s="7">
        <f>TIME(0,Tabla1[[#This Row],[Tiempo de Preparación]],0)</f>
        <v>3.8194444444444448E-2</v>
      </c>
      <c r="J852" s="16">
        <f>Tabla1[[#This Row],[Precio Unitario]]*Tabla1[[#This Row],[Cantidad Ordenada]]</f>
        <v>24</v>
      </c>
      <c r="K852" s="3">
        <f>Tabla1[[#This Row],[Costo Unitario]]*Tabla1[[#This Row],[Cantidad Ordenada]]</f>
        <v>14</v>
      </c>
      <c r="L852" s="3">
        <f>(Tabla1[[#This Row],[Precio Unitario]]-Tabla1[[#This Row],[Costo Unitario]])*Tabla1[[#This Row],[Cantidad Ordenada]]</f>
        <v>10</v>
      </c>
      <c r="M852" s="20">
        <v>0.1</v>
      </c>
      <c r="N852" s="5">
        <f>Tabla1[[#This Row],[Total del Pedido]]*M852</f>
        <v>2.4000000000000004</v>
      </c>
      <c r="O852" s="5">
        <f>Tabla1[[#This Row],[Total del Pedido]]-(Tabla1[[#This Row],[Costo Total]]+N852)</f>
        <v>7.6000000000000014</v>
      </c>
    </row>
    <row r="853" spans="1:15" x14ac:dyDescent="0.25">
      <c r="A853" s="1">
        <v>331</v>
      </c>
      <c r="B853" s="1">
        <v>20</v>
      </c>
      <c r="C853" s="1" t="s">
        <v>23</v>
      </c>
      <c r="D853" s="1" t="s">
        <v>44</v>
      </c>
      <c r="E853" s="2">
        <v>15</v>
      </c>
      <c r="F853" s="2">
        <v>25</v>
      </c>
      <c r="G853" s="1">
        <v>1</v>
      </c>
      <c r="H853" s="1">
        <v>35</v>
      </c>
      <c r="I853" s="7">
        <f>TIME(0,Tabla1[[#This Row],[Tiempo de Preparación]],0)</f>
        <v>2.4305555555555556E-2</v>
      </c>
      <c r="J853" s="16">
        <f>Tabla1[[#This Row],[Precio Unitario]]*Tabla1[[#This Row],[Cantidad Ordenada]]</f>
        <v>25</v>
      </c>
      <c r="K853" s="3">
        <f>Tabla1[[#This Row],[Costo Unitario]]*Tabla1[[#This Row],[Cantidad Ordenada]]</f>
        <v>15</v>
      </c>
      <c r="L853" s="3">
        <f>(Tabla1[[#This Row],[Precio Unitario]]-Tabla1[[#This Row],[Costo Unitario]])*Tabla1[[#This Row],[Cantidad Ordenada]]</f>
        <v>10</v>
      </c>
      <c r="M853" s="20">
        <v>0.1</v>
      </c>
      <c r="N853" s="5">
        <f>Tabla1[[#This Row],[Total del Pedido]]*M853</f>
        <v>2.5</v>
      </c>
      <c r="O853" s="5">
        <f>Tabla1[[#This Row],[Total del Pedido]]-(Tabla1[[#This Row],[Costo Total]]+N853)</f>
        <v>7.5</v>
      </c>
    </row>
    <row r="854" spans="1:15" x14ac:dyDescent="0.25">
      <c r="A854" s="1">
        <v>332</v>
      </c>
      <c r="B854" s="1">
        <v>6</v>
      </c>
      <c r="C854" s="1" t="s">
        <v>8</v>
      </c>
      <c r="D854" s="1" t="s">
        <v>29</v>
      </c>
      <c r="E854" s="2">
        <v>25</v>
      </c>
      <c r="F854" s="2">
        <v>40</v>
      </c>
      <c r="G854" s="1">
        <v>3</v>
      </c>
      <c r="H854" s="1">
        <v>17</v>
      </c>
      <c r="I854" s="7">
        <f>TIME(0,Tabla1[[#This Row],[Tiempo de Preparación]],0)</f>
        <v>1.1805555555555555E-2</v>
      </c>
      <c r="J854" s="16">
        <f>Tabla1[[#This Row],[Precio Unitario]]*Tabla1[[#This Row],[Cantidad Ordenada]]</f>
        <v>120</v>
      </c>
      <c r="K854" s="3">
        <f>Tabla1[[#This Row],[Costo Unitario]]*Tabla1[[#This Row],[Cantidad Ordenada]]</f>
        <v>75</v>
      </c>
      <c r="L854" s="3">
        <f>(Tabla1[[#This Row],[Precio Unitario]]-Tabla1[[#This Row],[Costo Unitario]])*Tabla1[[#This Row],[Cantidad Ordenada]]</f>
        <v>45</v>
      </c>
      <c r="M854" s="20">
        <v>0.1</v>
      </c>
      <c r="N854" s="5">
        <f>Tabla1[[#This Row],[Total del Pedido]]*M854</f>
        <v>12</v>
      </c>
      <c r="O854" s="5">
        <f>Tabla1[[#This Row],[Total del Pedido]]-(Tabla1[[#This Row],[Costo Total]]+N854)</f>
        <v>33</v>
      </c>
    </row>
    <row r="855" spans="1:15" x14ac:dyDescent="0.25">
      <c r="A855" s="1">
        <v>333</v>
      </c>
      <c r="B855" s="1">
        <v>6</v>
      </c>
      <c r="C855" s="1" t="s">
        <v>9</v>
      </c>
      <c r="D855" s="1" t="s">
        <v>30</v>
      </c>
      <c r="E855" s="2">
        <v>22</v>
      </c>
      <c r="F855" s="2">
        <v>36</v>
      </c>
      <c r="G855" s="1">
        <v>1</v>
      </c>
      <c r="H855" s="1">
        <v>38</v>
      </c>
      <c r="I855" s="7">
        <f>TIME(0,Tabla1[[#This Row],[Tiempo de Preparación]],0)</f>
        <v>2.6388888888888889E-2</v>
      </c>
      <c r="J855" s="16">
        <f>Tabla1[[#This Row],[Precio Unitario]]*Tabla1[[#This Row],[Cantidad Ordenada]]</f>
        <v>36</v>
      </c>
      <c r="K855" s="3">
        <f>Tabla1[[#This Row],[Costo Unitario]]*Tabla1[[#This Row],[Cantidad Ordenada]]</f>
        <v>22</v>
      </c>
      <c r="L855" s="3">
        <f>(Tabla1[[#This Row],[Precio Unitario]]-Tabla1[[#This Row],[Costo Unitario]])*Tabla1[[#This Row],[Cantidad Ordenada]]</f>
        <v>14</v>
      </c>
      <c r="M855" s="20">
        <v>0.1</v>
      </c>
      <c r="N855" s="5">
        <f>Tabla1[[#This Row],[Total del Pedido]]*M855</f>
        <v>3.6</v>
      </c>
      <c r="O855" s="5">
        <f>Tabla1[[#This Row],[Total del Pedido]]-(Tabla1[[#This Row],[Costo Total]]+N855)</f>
        <v>10.399999999999999</v>
      </c>
    </row>
    <row r="856" spans="1:15" x14ac:dyDescent="0.25">
      <c r="A856" s="1">
        <v>333</v>
      </c>
      <c r="B856" s="1">
        <v>6</v>
      </c>
      <c r="C856" s="1" t="s">
        <v>21</v>
      </c>
      <c r="D856" s="1" t="s">
        <v>42</v>
      </c>
      <c r="E856" s="2">
        <v>10</v>
      </c>
      <c r="F856" s="2">
        <v>18</v>
      </c>
      <c r="G856" s="1">
        <v>2</v>
      </c>
      <c r="H856" s="1">
        <v>23</v>
      </c>
      <c r="I856" s="7">
        <f>TIME(0,Tabla1[[#This Row],[Tiempo de Preparación]],0)</f>
        <v>1.5972222222222221E-2</v>
      </c>
      <c r="J856" s="16">
        <f>Tabla1[[#This Row],[Precio Unitario]]*Tabla1[[#This Row],[Cantidad Ordenada]]</f>
        <v>36</v>
      </c>
      <c r="K856" s="3">
        <f>Tabla1[[#This Row],[Costo Unitario]]*Tabla1[[#This Row],[Cantidad Ordenada]]</f>
        <v>20</v>
      </c>
      <c r="L856" s="3">
        <f>(Tabla1[[#This Row],[Precio Unitario]]-Tabla1[[#This Row],[Costo Unitario]])*Tabla1[[#This Row],[Cantidad Ordenada]]</f>
        <v>16</v>
      </c>
      <c r="M856" s="20">
        <v>0.1</v>
      </c>
      <c r="N856" s="5">
        <f>Tabla1[[#This Row],[Total del Pedido]]*M856</f>
        <v>3.6</v>
      </c>
      <c r="O856" s="5">
        <f>Tabla1[[#This Row],[Total del Pedido]]-(Tabla1[[#This Row],[Costo Total]]+N856)</f>
        <v>12.399999999999999</v>
      </c>
    </row>
    <row r="857" spans="1:15" x14ac:dyDescent="0.25">
      <c r="A857" s="1">
        <v>334</v>
      </c>
      <c r="B857" s="1">
        <v>12</v>
      </c>
      <c r="C857" s="1" t="s">
        <v>20</v>
      </c>
      <c r="D857" s="1" t="s">
        <v>41</v>
      </c>
      <c r="E857" s="2">
        <v>13</v>
      </c>
      <c r="F857" s="2">
        <v>21</v>
      </c>
      <c r="G857" s="1">
        <v>2</v>
      </c>
      <c r="H857" s="1">
        <v>36</v>
      </c>
      <c r="I857" s="7">
        <f>TIME(0,Tabla1[[#This Row],[Tiempo de Preparación]],0)</f>
        <v>2.5000000000000001E-2</v>
      </c>
      <c r="J857" s="16">
        <f>Tabla1[[#This Row],[Precio Unitario]]*Tabla1[[#This Row],[Cantidad Ordenada]]</f>
        <v>42</v>
      </c>
      <c r="K857" s="3">
        <f>Tabla1[[#This Row],[Costo Unitario]]*Tabla1[[#This Row],[Cantidad Ordenada]]</f>
        <v>26</v>
      </c>
      <c r="L857" s="3">
        <f>(Tabla1[[#This Row],[Precio Unitario]]-Tabla1[[#This Row],[Costo Unitario]])*Tabla1[[#This Row],[Cantidad Ordenada]]</f>
        <v>16</v>
      </c>
      <c r="M857" s="20">
        <v>0.1</v>
      </c>
      <c r="N857" s="5">
        <f>Tabla1[[#This Row],[Total del Pedido]]*M857</f>
        <v>4.2</v>
      </c>
      <c r="O857" s="5">
        <f>Tabla1[[#This Row],[Total del Pedido]]-(Tabla1[[#This Row],[Costo Total]]+N857)</f>
        <v>11.8</v>
      </c>
    </row>
    <row r="858" spans="1:15" x14ac:dyDescent="0.25">
      <c r="A858" s="1">
        <v>334</v>
      </c>
      <c r="B858" s="1">
        <v>12</v>
      </c>
      <c r="C858" s="1" t="s">
        <v>19</v>
      </c>
      <c r="D858" s="1" t="s">
        <v>40</v>
      </c>
      <c r="E858" s="2">
        <v>14</v>
      </c>
      <c r="F858" s="2">
        <v>23</v>
      </c>
      <c r="G858" s="1">
        <v>1</v>
      </c>
      <c r="H858" s="1">
        <v>58</v>
      </c>
      <c r="I858" s="7">
        <f>TIME(0,Tabla1[[#This Row],[Tiempo de Preparación]],0)</f>
        <v>4.027777777777778E-2</v>
      </c>
      <c r="J858" s="16">
        <f>Tabla1[[#This Row],[Precio Unitario]]*Tabla1[[#This Row],[Cantidad Ordenada]]</f>
        <v>23</v>
      </c>
      <c r="K858" s="3">
        <f>Tabla1[[#This Row],[Costo Unitario]]*Tabla1[[#This Row],[Cantidad Ordenada]]</f>
        <v>14</v>
      </c>
      <c r="L858" s="3">
        <f>(Tabla1[[#This Row],[Precio Unitario]]-Tabla1[[#This Row],[Costo Unitario]])*Tabla1[[#This Row],[Cantidad Ordenada]]</f>
        <v>9</v>
      </c>
      <c r="M858" s="20">
        <v>0.1</v>
      </c>
      <c r="N858" s="5">
        <f>Tabla1[[#This Row],[Total del Pedido]]*M858</f>
        <v>2.3000000000000003</v>
      </c>
      <c r="O858" s="5">
        <f>Tabla1[[#This Row],[Total del Pedido]]-(Tabla1[[#This Row],[Costo Total]]+N858)</f>
        <v>6.6999999999999993</v>
      </c>
    </row>
    <row r="859" spans="1:15" x14ac:dyDescent="0.25">
      <c r="A859" s="1">
        <v>334</v>
      </c>
      <c r="B859" s="1">
        <v>12</v>
      </c>
      <c r="C859" s="1" t="s">
        <v>4</v>
      </c>
      <c r="D859" s="1" t="s">
        <v>25</v>
      </c>
      <c r="E859" s="2">
        <v>14</v>
      </c>
      <c r="F859" s="2">
        <v>24</v>
      </c>
      <c r="G859" s="1">
        <v>2</v>
      </c>
      <c r="H859" s="1">
        <v>31</v>
      </c>
      <c r="I859" s="7">
        <f>TIME(0,Tabla1[[#This Row],[Tiempo de Preparación]],0)</f>
        <v>2.1527777777777778E-2</v>
      </c>
      <c r="J859" s="16">
        <f>Tabla1[[#This Row],[Precio Unitario]]*Tabla1[[#This Row],[Cantidad Ordenada]]</f>
        <v>48</v>
      </c>
      <c r="K859" s="3">
        <f>Tabla1[[#This Row],[Costo Unitario]]*Tabla1[[#This Row],[Cantidad Ordenada]]</f>
        <v>28</v>
      </c>
      <c r="L859" s="3">
        <f>(Tabla1[[#This Row],[Precio Unitario]]-Tabla1[[#This Row],[Costo Unitario]])*Tabla1[[#This Row],[Cantidad Ordenada]]</f>
        <v>20</v>
      </c>
      <c r="M859" s="20">
        <v>0.1</v>
      </c>
      <c r="N859" s="5">
        <f>Tabla1[[#This Row],[Total del Pedido]]*M859</f>
        <v>4.8000000000000007</v>
      </c>
      <c r="O859" s="5">
        <f>Tabla1[[#This Row],[Total del Pedido]]-(Tabla1[[#This Row],[Costo Total]]+N859)</f>
        <v>15.200000000000003</v>
      </c>
    </row>
    <row r="860" spans="1:15" x14ac:dyDescent="0.25">
      <c r="A860" s="1">
        <v>334</v>
      </c>
      <c r="B860" s="1">
        <v>12</v>
      </c>
      <c r="C860" s="1" t="s">
        <v>5</v>
      </c>
      <c r="D860" s="1" t="s">
        <v>26</v>
      </c>
      <c r="E860" s="2">
        <v>18</v>
      </c>
      <c r="F860" s="2">
        <v>30</v>
      </c>
      <c r="G860" s="1">
        <v>2</v>
      </c>
      <c r="H860" s="1">
        <v>31</v>
      </c>
      <c r="I860" s="7">
        <f>TIME(0,Tabla1[[#This Row],[Tiempo de Preparación]],0)</f>
        <v>2.1527777777777778E-2</v>
      </c>
      <c r="J860" s="16">
        <f>Tabla1[[#This Row],[Precio Unitario]]*Tabla1[[#This Row],[Cantidad Ordenada]]</f>
        <v>60</v>
      </c>
      <c r="K860" s="3">
        <f>Tabla1[[#This Row],[Costo Unitario]]*Tabla1[[#This Row],[Cantidad Ordenada]]</f>
        <v>36</v>
      </c>
      <c r="L860" s="3">
        <f>(Tabla1[[#This Row],[Precio Unitario]]-Tabla1[[#This Row],[Costo Unitario]])*Tabla1[[#This Row],[Cantidad Ordenada]]</f>
        <v>24</v>
      </c>
      <c r="M860" s="20">
        <v>0.1</v>
      </c>
      <c r="N860" s="5">
        <f>Tabla1[[#This Row],[Total del Pedido]]*M860</f>
        <v>6</v>
      </c>
      <c r="O860" s="5">
        <f>Tabla1[[#This Row],[Total del Pedido]]-(Tabla1[[#This Row],[Costo Total]]+N860)</f>
        <v>18</v>
      </c>
    </row>
    <row r="861" spans="1:15" x14ac:dyDescent="0.25">
      <c r="A861" s="1">
        <v>335</v>
      </c>
      <c r="B861" s="1">
        <v>14</v>
      </c>
      <c r="C861" s="1" t="s">
        <v>5</v>
      </c>
      <c r="D861" s="1" t="s">
        <v>26</v>
      </c>
      <c r="E861" s="2">
        <v>18</v>
      </c>
      <c r="F861" s="2">
        <v>30</v>
      </c>
      <c r="G861" s="1">
        <v>1</v>
      </c>
      <c r="H861" s="1">
        <v>33</v>
      </c>
      <c r="I861" s="7">
        <f>TIME(0,Tabla1[[#This Row],[Tiempo de Preparación]],0)</f>
        <v>2.2916666666666665E-2</v>
      </c>
      <c r="J861" s="16">
        <f>Tabla1[[#This Row],[Precio Unitario]]*Tabla1[[#This Row],[Cantidad Ordenada]]</f>
        <v>30</v>
      </c>
      <c r="K861" s="3">
        <f>Tabla1[[#This Row],[Costo Unitario]]*Tabla1[[#This Row],[Cantidad Ordenada]]</f>
        <v>18</v>
      </c>
      <c r="L861" s="3">
        <f>(Tabla1[[#This Row],[Precio Unitario]]-Tabla1[[#This Row],[Costo Unitario]])*Tabla1[[#This Row],[Cantidad Ordenada]]</f>
        <v>12</v>
      </c>
      <c r="M861" s="20">
        <v>0.1</v>
      </c>
      <c r="N861" s="5">
        <f>Tabla1[[#This Row],[Total del Pedido]]*M861</f>
        <v>3</v>
      </c>
      <c r="O861" s="5">
        <f>Tabla1[[#This Row],[Total del Pedido]]-(Tabla1[[#This Row],[Costo Total]]+N861)</f>
        <v>9</v>
      </c>
    </row>
    <row r="862" spans="1:15" x14ac:dyDescent="0.25">
      <c r="A862" s="1">
        <v>335</v>
      </c>
      <c r="B862" s="1">
        <v>14</v>
      </c>
      <c r="C862" s="1" t="s">
        <v>12</v>
      </c>
      <c r="D862" s="1" t="s">
        <v>33</v>
      </c>
      <c r="E862" s="2">
        <v>16</v>
      </c>
      <c r="F862" s="2">
        <v>28</v>
      </c>
      <c r="G862" s="1">
        <v>3</v>
      </c>
      <c r="H862" s="1">
        <v>36</v>
      </c>
      <c r="I862" s="7">
        <f>TIME(0,Tabla1[[#This Row],[Tiempo de Preparación]],0)</f>
        <v>2.5000000000000001E-2</v>
      </c>
      <c r="J862" s="16">
        <f>Tabla1[[#This Row],[Precio Unitario]]*Tabla1[[#This Row],[Cantidad Ordenada]]</f>
        <v>84</v>
      </c>
      <c r="K862" s="3">
        <f>Tabla1[[#This Row],[Costo Unitario]]*Tabla1[[#This Row],[Cantidad Ordenada]]</f>
        <v>48</v>
      </c>
      <c r="L862" s="3">
        <f>(Tabla1[[#This Row],[Precio Unitario]]-Tabla1[[#This Row],[Costo Unitario]])*Tabla1[[#This Row],[Cantidad Ordenada]]</f>
        <v>36</v>
      </c>
      <c r="M862" s="20">
        <v>0.1</v>
      </c>
      <c r="N862" s="5">
        <f>Tabla1[[#This Row],[Total del Pedido]]*M862</f>
        <v>8.4</v>
      </c>
      <c r="O862" s="5">
        <f>Tabla1[[#This Row],[Total del Pedido]]-(Tabla1[[#This Row],[Costo Total]]+N862)</f>
        <v>27.6</v>
      </c>
    </row>
    <row r="863" spans="1:15" x14ac:dyDescent="0.25">
      <c r="A863" s="1">
        <v>336</v>
      </c>
      <c r="B863" s="1">
        <v>4</v>
      </c>
      <c r="C863" s="1" t="s">
        <v>20</v>
      </c>
      <c r="D863" s="1" t="s">
        <v>41</v>
      </c>
      <c r="E863" s="2">
        <v>13</v>
      </c>
      <c r="F863" s="2">
        <v>21</v>
      </c>
      <c r="G863" s="1">
        <v>2</v>
      </c>
      <c r="H863" s="1">
        <v>12</v>
      </c>
      <c r="I863" s="7">
        <f>TIME(0,Tabla1[[#This Row],[Tiempo de Preparación]],0)</f>
        <v>8.3333333333333332E-3</v>
      </c>
      <c r="J863" s="16">
        <f>Tabla1[[#This Row],[Precio Unitario]]*Tabla1[[#This Row],[Cantidad Ordenada]]</f>
        <v>42</v>
      </c>
      <c r="K863" s="3">
        <f>Tabla1[[#This Row],[Costo Unitario]]*Tabla1[[#This Row],[Cantidad Ordenada]]</f>
        <v>26</v>
      </c>
      <c r="L863" s="3">
        <f>(Tabla1[[#This Row],[Precio Unitario]]-Tabla1[[#This Row],[Costo Unitario]])*Tabla1[[#This Row],[Cantidad Ordenada]]</f>
        <v>16</v>
      </c>
      <c r="M863" s="20">
        <v>0.1</v>
      </c>
      <c r="N863" s="5">
        <f>Tabla1[[#This Row],[Total del Pedido]]*M863</f>
        <v>4.2</v>
      </c>
      <c r="O863" s="5">
        <f>Tabla1[[#This Row],[Total del Pedido]]-(Tabla1[[#This Row],[Costo Total]]+N863)</f>
        <v>11.8</v>
      </c>
    </row>
    <row r="864" spans="1:15" x14ac:dyDescent="0.25">
      <c r="A864" s="1">
        <v>336</v>
      </c>
      <c r="B864" s="1">
        <v>4</v>
      </c>
      <c r="C864" s="1" t="s">
        <v>13</v>
      </c>
      <c r="D864" s="1" t="s">
        <v>34</v>
      </c>
      <c r="E864" s="2">
        <v>11</v>
      </c>
      <c r="F864" s="2">
        <v>19</v>
      </c>
      <c r="G864" s="1">
        <v>2</v>
      </c>
      <c r="H864" s="1">
        <v>33</v>
      </c>
      <c r="I864" s="7">
        <f>TIME(0,Tabla1[[#This Row],[Tiempo de Preparación]],0)</f>
        <v>2.2916666666666665E-2</v>
      </c>
      <c r="J864" s="16">
        <f>Tabla1[[#This Row],[Precio Unitario]]*Tabla1[[#This Row],[Cantidad Ordenada]]</f>
        <v>38</v>
      </c>
      <c r="K864" s="3">
        <f>Tabla1[[#This Row],[Costo Unitario]]*Tabla1[[#This Row],[Cantidad Ordenada]]</f>
        <v>22</v>
      </c>
      <c r="L864" s="3">
        <f>(Tabla1[[#This Row],[Precio Unitario]]-Tabla1[[#This Row],[Costo Unitario]])*Tabla1[[#This Row],[Cantidad Ordenada]]</f>
        <v>16</v>
      </c>
      <c r="M864" s="20">
        <v>0.1</v>
      </c>
      <c r="N864" s="5">
        <f>Tabla1[[#This Row],[Total del Pedido]]*M864</f>
        <v>3.8000000000000003</v>
      </c>
      <c r="O864" s="5">
        <f>Tabla1[[#This Row],[Total del Pedido]]-(Tabla1[[#This Row],[Costo Total]]+N864)</f>
        <v>12.2</v>
      </c>
    </row>
    <row r="865" spans="1:15" x14ac:dyDescent="0.25">
      <c r="A865" s="1">
        <v>336</v>
      </c>
      <c r="B865" s="1">
        <v>4</v>
      </c>
      <c r="C865" s="1" t="s">
        <v>22</v>
      </c>
      <c r="D865" s="1" t="s">
        <v>43</v>
      </c>
      <c r="E865" s="2">
        <v>15</v>
      </c>
      <c r="F865" s="2">
        <v>26</v>
      </c>
      <c r="G865" s="1">
        <v>3</v>
      </c>
      <c r="H865" s="1">
        <v>20</v>
      </c>
      <c r="I865" s="7">
        <f>TIME(0,Tabla1[[#This Row],[Tiempo de Preparación]],0)</f>
        <v>1.3888888888888888E-2</v>
      </c>
      <c r="J865" s="16">
        <f>Tabla1[[#This Row],[Precio Unitario]]*Tabla1[[#This Row],[Cantidad Ordenada]]</f>
        <v>78</v>
      </c>
      <c r="K865" s="3">
        <f>Tabla1[[#This Row],[Costo Unitario]]*Tabla1[[#This Row],[Cantidad Ordenada]]</f>
        <v>45</v>
      </c>
      <c r="L865" s="3">
        <f>(Tabla1[[#This Row],[Precio Unitario]]-Tabla1[[#This Row],[Costo Unitario]])*Tabla1[[#This Row],[Cantidad Ordenada]]</f>
        <v>33</v>
      </c>
      <c r="M865" s="20">
        <v>0.1</v>
      </c>
      <c r="N865" s="5">
        <f>Tabla1[[#This Row],[Total del Pedido]]*M865</f>
        <v>7.8000000000000007</v>
      </c>
      <c r="O865" s="5">
        <f>Tabla1[[#This Row],[Total del Pedido]]-(Tabla1[[#This Row],[Costo Total]]+N865)</f>
        <v>25.200000000000003</v>
      </c>
    </row>
    <row r="866" spans="1:15" x14ac:dyDescent="0.25">
      <c r="A866" s="1">
        <v>337</v>
      </c>
      <c r="B866" s="1">
        <v>11</v>
      </c>
      <c r="C866" s="1" t="s">
        <v>4</v>
      </c>
      <c r="D866" s="1" t="s">
        <v>25</v>
      </c>
      <c r="E866" s="2">
        <v>14</v>
      </c>
      <c r="F866" s="2">
        <v>24</v>
      </c>
      <c r="G866" s="1">
        <v>3</v>
      </c>
      <c r="H866" s="1">
        <v>53</v>
      </c>
      <c r="I866" s="7">
        <f>TIME(0,Tabla1[[#This Row],[Tiempo de Preparación]],0)</f>
        <v>3.6805555555555557E-2</v>
      </c>
      <c r="J866" s="16">
        <f>Tabla1[[#This Row],[Precio Unitario]]*Tabla1[[#This Row],[Cantidad Ordenada]]</f>
        <v>72</v>
      </c>
      <c r="K866" s="3">
        <f>Tabla1[[#This Row],[Costo Unitario]]*Tabla1[[#This Row],[Cantidad Ordenada]]</f>
        <v>42</v>
      </c>
      <c r="L866" s="3">
        <f>(Tabla1[[#This Row],[Precio Unitario]]-Tabla1[[#This Row],[Costo Unitario]])*Tabla1[[#This Row],[Cantidad Ordenada]]</f>
        <v>30</v>
      </c>
      <c r="M866" s="20">
        <v>0.1</v>
      </c>
      <c r="N866" s="5">
        <f>Tabla1[[#This Row],[Total del Pedido]]*M866</f>
        <v>7.2</v>
      </c>
      <c r="O866" s="5">
        <f>Tabla1[[#This Row],[Total del Pedido]]-(Tabla1[[#This Row],[Costo Total]]+N866)</f>
        <v>22.799999999999997</v>
      </c>
    </row>
    <row r="867" spans="1:15" x14ac:dyDescent="0.25">
      <c r="A867" s="1">
        <v>337</v>
      </c>
      <c r="B867" s="1">
        <v>11</v>
      </c>
      <c r="C867" s="1" t="s">
        <v>12</v>
      </c>
      <c r="D867" s="1" t="s">
        <v>33</v>
      </c>
      <c r="E867" s="2">
        <v>16</v>
      </c>
      <c r="F867" s="2">
        <v>28</v>
      </c>
      <c r="G867" s="1">
        <v>1</v>
      </c>
      <c r="H867" s="1">
        <v>5</v>
      </c>
      <c r="I867" s="7">
        <f>TIME(0,Tabla1[[#This Row],[Tiempo de Preparación]],0)</f>
        <v>3.472222222222222E-3</v>
      </c>
      <c r="J867" s="16">
        <f>Tabla1[[#This Row],[Precio Unitario]]*Tabla1[[#This Row],[Cantidad Ordenada]]</f>
        <v>28</v>
      </c>
      <c r="K867" s="3">
        <f>Tabla1[[#This Row],[Costo Unitario]]*Tabla1[[#This Row],[Cantidad Ordenada]]</f>
        <v>16</v>
      </c>
      <c r="L867" s="3">
        <f>(Tabla1[[#This Row],[Precio Unitario]]-Tabla1[[#This Row],[Costo Unitario]])*Tabla1[[#This Row],[Cantidad Ordenada]]</f>
        <v>12</v>
      </c>
      <c r="M867" s="20">
        <v>0.1</v>
      </c>
      <c r="N867" s="5">
        <f>Tabla1[[#This Row],[Total del Pedido]]*M867</f>
        <v>2.8000000000000003</v>
      </c>
      <c r="O867" s="5">
        <f>Tabla1[[#This Row],[Total del Pedido]]-(Tabla1[[#This Row],[Costo Total]]+N867)</f>
        <v>9.1999999999999993</v>
      </c>
    </row>
    <row r="868" spans="1:15" x14ac:dyDescent="0.25">
      <c r="A868" s="1">
        <v>338</v>
      </c>
      <c r="B868" s="1">
        <v>18</v>
      </c>
      <c r="C868" s="1" t="s">
        <v>17</v>
      </c>
      <c r="D868" s="1" t="s">
        <v>38</v>
      </c>
      <c r="E868" s="2">
        <v>20</v>
      </c>
      <c r="F868" s="2">
        <v>34</v>
      </c>
      <c r="G868" s="1">
        <v>3</v>
      </c>
      <c r="H868" s="1">
        <v>44</v>
      </c>
      <c r="I868" s="7">
        <f>TIME(0,Tabla1[[#This Row],[Tiempo de Preparación]],0)</f>
        <v>3.0555555555555555E-2</v>
      </c>
      <c r="J868" s="16">
        <f>Tabla1[[#This Row],[Precio Unitario]]*Tabla1[[#This Row],[Cantidad Ordenada]]</f>
        <v>102</v>
      </c>
      <c r="K868" s="3">
        <f>Tabla1[[#This Row],[Costo Unitario]]*Tabla1[[#This Row],[Cantidad Ordenada]]</f>
        <v>60</v>
      </c>
      <c r="L868" s="3">
        <f>(Tabla1[[#This Row],[Precio Unitario]]-Tabla1[[#This Row],[Costo Unitario]])*Tabla1[[#This Row],[Cantidad Ordenada]]</f>
        <v>42</v>
      </c>
      <c r="M868" s="20">
        <v>0.1</v>
      </c>
      <c r="N868" s="5">
        <f>Tabla1[[#This Row],[Total del Pedido]]*M868</f>
        <v>10.200000000000001</v>
      </c>
      <c r="O868" s="5">
        <f>Tabla1[[#This Row],[Total del Pedido]]-(Tabla1[[#This Row],[Costo Total]]+N868)</f>
        <v>31.799999999999997</v>
      </c>
    </row>
    <row r="869" spans="1:15" x14ac:dyDescent="0.25">
      <c r="A869" s="1">
        <v>338</v>
      </c>
      <c r="B869" s="1">
        <v>18</v>
      </c>
      <c r="C869" s="1" t="s">
        <v>20</v>
      </c>
      <c r="D869" s="1" t="s">
        <v>41</v>
      </c>
      <c r="E869" s="2">
        <v>13</v>
      </c>
      <c r="F869" s="2">
        <v>21</v>
      </c>
      <c r="G869" s="1">
        <v>1</v>
      </c>
      <c r="H869" s="1">
        <v>10</v>
      </c>
      <c r="I869" s="7">
        <f>TIME(0,Tabla1[[#This Row],[Tiempo de Preparación]],0)</f>
        <v>6.9444444444444441E-3</v>
      </c>
      <c r="J869" s="16">
        <f>Tabla1[[#This Row],[Precio Unitario]]*Tabla1[[#This Row],[Cantidad Ordenada]]</f>
        <v>21</v>
      </c>
      <c r="K869" s="3">
        <f>Tabla1[[#This Row],[Costo Unitario]]*Tabla1[[#This Row],[Cantidad Ordenada]]</f>
        <v>13</v>
      </c>
      <c r="L869" s="3">
        <f>(Tabla1[[#This Row],[Precio Unitario]]-Tabla1[[#This Row],[Costo Unitario]])*Tabla1[[#This Row],[Cantidad Ordenada]]</f>
        <v>8</v>
      </c>
      <c r="M869" s="20">
        <v>0.1</v>
      </c>
      <c r="N869" s="5">
        <f>Tabla1[[#This Row],[Total del Pedido]]*M869</f>
        <v>2.1</v>
      </c>
      <c r="O869" s="5">
        <f>Tabla1[[#This Row],[Total del Pedido]]-(Tabla1[[#This Row],[Costo Total]]+N869)</f>
        <v>5.9</v>
      </c>
    </row>
    <row r="870" spans="1:15" x14ac:dyDescent="0.25">
      <c r="A870" s="1">
        <v>338</v>
      </c>
      <c r="B870" s="1">
        <v>18</v>
      </c>
      <c r="C870" s="1" t="s">
        <v>15</v>
      </c>
      <c r="D870" s="1" t="s">
        <v>36</v>
      </c>
      <c r="E870" s="2">
        <v>19</v>
      </c>
      <c r="F870" s="2">
        <v>32</v>
      </c>
      <c r="G870" s="1">
        <v>3</v>
      </c>
      <c r="H870" s="1">
        <v>30</v>
      </c>
      <c r="I870" s="7">
        <f>TIME(0,Tabla1[[#This Row],[Tiempo de Preparación]],0)</f>
        <v>2.0833333333333332E-2</v>
      </c>
      <c r="J870" s="16">
        <f>Tabla1[[#This Row],[Precio Unitario]]*Tabla1[[#This Row],[Cantidad Ordenada]]</f>
        <v>96</v>
      </c>
      <c r="K870" s="3">
        <f>Tabla1[[#This Row],[Costo Unitario]]*Tabla1[[#This Row],[Cantidad Ordenada]]</f>
        <v>57</v>
      </c>
      <c r="L870" s="3">
        <f>(Tabla1[[#This Row],[Precio Unitario]]-Tabla1[[#This Row],[Costo Unitario]])*Tabla1[[#This Row],[Cantidad Ordenada]]</f>
        <v>39</v>
      </c>
      <c r="M870" s="20">
        <v>0.1</v>
      </c>
      <c r="N870" s="5">
        <f>Tabla1[[#This Row],[Total del Pedido]]*M870</f>
        <v>9.6000000000000014</v>
      </c>
      <c r="O870" s="5">
        <f>Tabla1[[#This Row],[Total del Pedido]]-(Tabla1[[#This Row],[Costo Total]]+N870)</f>
        <v>29.400000000000006</v>
      </c>
    </row>
    <row r="871" spans="1:15" x14ac:dyDescent="0.25">
      <c r="A871" s="1">
        <v>338</v>
      </c>
      <c r="B871" s="1">
        <v>18</v>
      </c>
      <c r="C871" s="1" t="s">
        <v>18</v>
      </c>
      <c r="D871" s="1" t="s">
        <v>39</v>
      </c>
      <c r="E871" s="2">
        <v>12</v>
      </c>
      <c r="F871" s="2">
        <v>20</v>
      </c>
      <c r="G871" s="1">
        <v>3</v>
      </c>
      <c r="H871" s="1">
        <v>59</v>
      </c>
      <c r="I871" s="7">
        <f>TIME(0,Tabla1[[#This Row],[Tiempo de Preparación]],0)</f>
        <v>4.0972222222222222E-2</v>
      </c>
      <c r="J871" s="16">
        <f>Tabla1[[#This Row],[Precio Unitario]]*Tabla1[[#This Row],[Cantidad Ordenada]]</f>
        <v>60</v>
      </c>
      <c r="K871" s="3">
        <f>Tabla1[[#This Row],[Costo Unitario]]*Tabla1[[#This Row],[Cantidad Ordenada]]</f>
        <v>36</v>
      </c>
      <c r="L871" s="3">
        <f>(Tabla1[[#This Row],[Precio Unitario]]-Tabla1[[#This Row],[Costo Unitario]])*Tabla1[[#This Row],[Cantidad Ordenada]]</f>
        <v>24</v>
      </c>
      <c r="M871" s="20">
        <v>0.1</v>
      </c>
      <c r="N871" s="5">
        <f>Tabla1[[#This Row],[Total del Pedido]]*M871</f>
        <v>6</v>
      </c>
      <c r="O871" s="5">
        <f>Tabla1[[#This Row],[Total del Pedido]]-(Tabla1[[#This Row],[Costo Total]]+N871)</f>
        <v>18</v>
      </c>
    </row>
    <row r="872" spans="1:15" x14ac:dyDescent="0.25">
      <c r="A872" s="1">
        <v>339</v>
      </c>
      <c r="B872" s="1">
        <v>13</v>
      </c>
      <c r="C872" s="1" t="s">
        <v>10</v>
      </c>
      <c r="D872" s="1" t="s">
        <v>31</v>
      </c>
      <c r="E872" s="2">
        <v>17</v>
      </c>
      <c r="F872" s="2">
        <v>29</v>
      </c>
      <c r="G872" s="1">
        <v>2</v>
      </c>
      <c r="H872" s="1">
        <v>6</v>
      </c>
      <c r="I872" s="7">
        <f>TIME(0,Tabla1[[#This Row],[Tiempo de Preparación]],0)</f>
        <v>4.1666666666666666E-3</v>
      </c>
      <c r="J872" s="16">
        <f>Tabla1[[#This Row],[Precio Unitario]]*Tabla1[[#This Row],[Cantidad Ordenada]]</f>
        <v>58</v>
      </c>
      <c r="K872" s="3">
        <f>Tabla1[[#This Row],[Costo Unitario]]*Tabla1[[#This Row],[Cantidad Ordenada]]</f>
        <v>34</v>
      </c>
      <c r="L872" s="3">
        <f>(Tabla1[[#This Row],[Precio Unitario]]-Tabla1[[#This Row],[Costo Unitario]])*Tabla1[[#This Row],[Cantidad Ordenada]]</f>
        <v>24</v>
      </c>
      <c r="M872" s="20">
        <v>0.1</v>
      </c>
      <c r="N872" s="5">
        <f>Tabla1[[#This Row],[Total del Pedido]]*M872</f>
        <v>5.8000000000000007</v>
      </c>
      <c r="O872" s="5">
        <f>Tabla1[[#This Row],[Total del Pedido]]-(Tabla1[[#This Row],[Costo Total]]+N872)</f>
        <v>18.200000000000003</v>
      </c>
    </row>
    <row r="873" spans="1:15" x14ac:dyDescent="0.25">
      <c r="A873" s="1">
        <v>339</v>
      </c>
      <c r="B873" s="1">
        <v>13</v>
      </c>
      <c r="C873" s="1" t="s">
        <v>19</v>
      </c>
      <c r="D873" s="1" t="s">
        <v>40</v>
      </c>
      <c r="E873" s="2">
        <v>14</v>
      </c>
      <c r="F873" s="2">
        <v>23</v>
      </c>
      <c r="G873" s="1">
        <v>2</v>
      </c>
      <c r="H873" s="1">
        <v>40</v>
      </c>
      <c r="I873" s="7">
        <f>TIME(0,Tabla1[[#This Row],[Tiempo de Preparación]],0)</f>
        <v>2.7777777777777776E-2</v>
      </c>
      <c r="J873" s="16">
        <f>Tabla1[[#This Row],[Precio Unitario]]*Tabla1[[#This Row],[Cantidad Ordenada]]</f>
        <v>46</v>
      </c>
      <c r="K873" s="3">
        <f>Tabla1[[#This Row],[Costo Unitario]]*Tabla1[[#This Row],[Cantidad Ordenada]]</f>
        <v>28</v>
      </c>
      <c r="L873" s="3">
        <f>(Tabla1[[#This Row],[Precio Unitario]]-Tabla1[[#This Row],[Costo Unitario]])*Tabla1[[#This Row],[Cantidad Ordenada]]</f>
        <v>18</v>
      </c>
      <c r="M873" s="20">
        <v>0.1</v>
      </c>
      <c r="N873" s="5">
        <f>Tabla1[[#This Row],[Total del Pedido]]*M873</f>
        <v>4.6000000000000005</v>
      </c>
      <c r="O873" s="5">
        <f>Tabla1[[#This Row],[Total del Pedido]]-(Tabla1[[#This Row],[Costo Total]]+N873)</f>
        <v>13.399999999999999</v>
      </c>
    </row>
    <row r="874" spans="1:15" x14ac:dyDescent="0.25">
      <c r="A874" s="1">
        <v>340</v>
      </c>
      <c r="B874" s="1">
        <v>15</v>
      </c>
      <c r="C874" s="1" t="s">
        <v>8</v>
      </c>
      <c r="D874" s="1" t="s">
        <v>29</v>
      </c>
      <c r="E874" s="2">
        <v>25</v>
      </c>
      <c r="F874" s="2">
        <v>40</v>
      </c>
      <c r="G874" s="1">
        <v>2</v>
      </c>
      <c r="H874" s="1">
        <v>35</v>
      </c>
      <c r="I874" s="7">
        <f>TIME(0,Tabla1[[#This Row],[Tiempo de Preparación]],0)</f>
        <v>2.4305555555555556E-2</v>
      </c>
      <c r="J874" s="16">
        <f>Tabla1[[#This Row],[Precio Unitario]]*Tabla1[[#This Row],[Cantidad Ordenada]]</f>
        <v>80</v>
      </c>
      <c r="K874" s="3">
        <f>Tabla1[[#This Row],[Costo Unitario]]*Tabla1[[#This Row],[Cantidad Ordenada]]</f>
        <v>50</v>
      </c>
      <c r="L874" s="3">
        <f>(Tabla1[[#This Row],[Precio Unitario]]-Tabla1[[#This Row],[Costo Unitario]])*Tabla1[[#This Row],[Cantidad Ordenada]]</f>
        <v>30</v>
      </c>
      <c r="M874" s="20">
        <v>0.1</v>
      </c>
      <c r="N874" s="5">
        <f>Tabla1[[#This Row],[Total del Pedido]]*M874</f>
        <v>8</v>
      </c>
      <c r="O874" s="5">
        <f>Tabla1[[#This Row],[Total del Pedido]]-(Tabla1[[#This Row],[Costo Total]]+N874)</f>
        <v>22</v>
      </c>
    </row>
    <row r="875" spans="1:15" x14ac:dyDescent="0.25">
      <c r="A875" s="1">
        <v>340</v>
      </c>
      <c r="B875" s="1">
        <v>15</v>
      </c>
      <c r="C875" s="1" t="s">
        <v>12</v>
      </c>
      <c r="D875" s="1" t="s">
        <v>33</v>
      </c>
      <c r="E875" s="2">
        <v>16</v>
      </c>
      <c r="F875" s="2">
        <v>28</v>
      </c>
      <c r="G875" s="1">
        <v>3</v>
      </c>
      <c r="H875" s="1">
        <v>56</v>
      </c>
      <c r="I875" s="7">
        <f>TIME(0,Tabla1[[#This Row],[Tiempo de Preparación]],0)</f>
        <v>3.888888888888889E-2</v>
      </c>
      <c r="J875" s="16">
        <f>Tabla1[[#This Row],[Precio Unitario]]*Tabla1[[#This Row],[Cantidad Ordenada]]</f>
        <v>84</v>
      </c>
      <c r="K875" s="3">
        <f>Tabla1[[#This Row],[Costo Unitario]]*Tabla1[[#This Row],[Cantidad Ordenada]]</f>
        <v>48</v>
      </c>
      <c r="L875" s="3">
        <f>(Tabla1[[#This Row],[Precio Unitario]]-Tabla1[[#This Row],[Costo Unitario]])*Tabla1[[#This Row],[Cantidad Ordenada]]</f>
        <v>36</v>
      </c>
      <c r="M875" s="20">
        <v>0.1</v>
      </c>
      <c r="N875" s="5">
        <f>Tabla1[[#This Row],[Total del Pedido]]*M875</f>
        <v>8.4</v>
      </c>
      <c r="O875" s="5">
        <f>Tabla1[[#This Row],[Total del Pedido]]-(Tabla1[[#This Row],[Costo Total]]+N875)</f>
        <v>27.6</v>
      </c>
    </row>
    <row r="876" spans="1:15" x14ac:dyDescent="0.25">
      <c r="A876" s="1">
        <v>341</v>
      </c>
      <c r="B876" s="1">
        <v>14</v>
      </c>
      <c r="C876" s="1" t="s">
        <v>12</v>
      </c>
      <c r="D876" s="1" t="s">
        <v>33</v>
      </c>
      <c r="E876" s="2">
        <v>16</v>
      </c>
      <c r="F876" s="2">
        <v>28</v>
      </c>
      <c r="G876" s="1">
        <v>1</v>
      </c>
      <c r="H876" s="1">
        <v>46</v>
      </c>
      <c r="I876" s="7">
        <f>TIME(0,Tabla1[[#This Row],[Tiempo de Preparación]],0)</f>
        <v>3.1944444444444442E-2</v>
      </c>
      <c r="J876" s="16">
        <f>Tabla1[[#This Row],[Precio Unitario]]*Tabla1[[#This Row],[Cantidad Ordenada]]</f>
        <v>28</v>
      </c>
      <c r="K876" s="3">
        <f>Tabla1[[#This Row],[Costo Unitario]]*Tabla1[[#This Row],[Cantidad Ordenada]]</f>
        <v>16</v>
      </c>
      <c r="L876" s="3">
        <f>(Tabla1[[#This Row],[Precio Unitario]]-Tabla1[[#This Row],[Costo Unitario]])*Tabla1[[#This Row],[Cantidad Ordenada]]</f>
        <v>12</v>
      </c>
      <c r="M876" s="20">
        <v>0.1</v>
      </c>
      <c r="N876" s="5">
        <f>Tabla1[[#This Row],[Total del Pedido]]*M876</f>
        <v>2.8000000000000003</v>
      </c>
      <c r="O876" s="5">
        <f>Tabla1[[#This Row],[Total del Pedido]]-(Tabla1[[#This Row],[Costo Total]]+N876)</f>
        <v>9.1999999999999993</v>
      </c>
    </row>
    <row r="877" spans="1:15" x14ac:dyDescent="0.25">
      <c r="A877" s="1">
        <v>341</v>
      </c>
      <c r="B877" s="1">
        <v>14</v>
      </c>
      <c r="C877" s="1" t="s">
        <v>16</v>
      </c>
      <c r="D877" s="1" t="s">
        <v>37</v>
      </c>
      <c r="E877" s="2">
        <v>13</v>
      </c>
      <c r="F877" s="2">
        <v>22</v>
      </c>
      <c r="G877" s="1">
        <v>2</v>
      </c>
      <c r="H877" s="1">
        <v>34</v>
      </c>
      <c r="I877" s="7">
        <f>TIME(0,Tabla1[[#This Row],[Tiempo de Preparación]],0)</f>
        <v>2.361111111111111E-2</v>
      </c>
      <c r="J877" s="16">
        <f>Tabla1[[#This Row],[Precio Unitario]]*Tabla1[[#This Row],[Cantidad Ordenada]]</f>
        <v>44</v>
      </c>
      <c r="K877" s="3">
        <f>Tabla1[[#This Row],[Costo Unitario]]*Tabla1[[#This Row],[Cantidad Ordenada]]</f>
        <v>26</v>
      </c>
      <c r="L877" s="3">
        <f>(Tabla1[[#This Row],[Precio Unitario]]-Tabla1[[#This Row],[Costo Unitario]])*Tabla1[[#This Row],[Cantidad Ordenada]]</f>
        <v>18</v>
      </c>
      <c r="M877" s="20">
        <v>0.1</v>
      </c>
      <c r="N877" s="5">
        <f>Tabla1[[#This Row],[Total del Pedido]]*M877</f>
        <v>4.4000000000000004</v>
      </c>
      <c r="O877" s="5">
        <f>Tabla1[[#This Row],[Total del Pedido]]-(Tabla1[[#This Row],[Costo Total]]+N877)</f>
        <v>13.600000000000001</v>
      </c>
    </row>
    <row r="878" spans="1:15" x14ac:dyDescent="0.25">
      <c r="A878" s="1">
        <v>341</v>
      </c>
      <c r="B878" s="1">
        <v>14</v>
      </c>
      <c r="C878" s="1" t="s">
        <v>14</v>
      </c>
      <c r="D878" s="1" t="s">
        <v>35</v>
      </c>
      <c r="E878" s="2">
        <v>21</v>
      </c>
      <c r="F878" s="2">
        <v>35</v>
      </c>
      <c r="G878" s="1">
        <v>3</v>
      </c>
      <c r="H878" s="1">
        <v>8</v>
      </c>
      <c r="I878" s="7">
        <f>TIME(0,Tabla1[[#This Row],[Tiempo de Preparación]],0)</f>
        <v>5.5555555555555558E-3</v>
      </c>
      <c r="J878" s="16">
        <f>Tabla1[[#This Row],[Precio Unitario]]*Tabla1[[#This Row],[Cantidad Ordenada]]</f>
        <v>105</v>
      </c>
      <c r="K878" s="3">
        <f>Tabla1[[#This Row],[Costo Unitario]]*Tabla1[[#This Row],[Cantidad Ordenada]]</f>
        <v>63</v>
      </c>
      <c r="L878" s="3">
        <f>(Tabla1[[#This Row],[Precio Unitario]]-Tabla1[[#This Row],[Costo Unitario]])*Tabla1[[#This Row],[Cantidad Ordenada]]</f>
        <v>42</v>
      </c>
      <c r="M878" s="20">
        <v>0.1</v>
      </c>
      <c r="N878" s="5">
        <f>Tabla1[[#This Row],[Total del Pedido]]*M878</f>
        <v>10.5</v>
      </c>
      <c r="O878" s="5">
        <f>Tabla1[[#This Row],[Total del Pedido]]-(Tabla1[[#This Row],[Costo Total]]+N878)</f>
        <v>31.5</v>
      </c>
    </row>
    <row r="879" spans="1:15" x14ac:dyDescent="0.25">
      <c r="A879" s="1">
        <v>342</v>
      </c>
      <c r="B879" s="1">
        <v>19</v>
      </c>
      <c r="C879" s="1" t="s">
        <v>19</v>
      </c>
      <c r="D879" s="1" t="s">
        <v>40</v>
      </c>
      <c r="E879" s="2">
        <v>14</v>
      </c>
      <c r="F879" s="2">
        <v>23</v>
      </c>
      <c r="G879" s="1">
        <v>2</v>
      </c>
      <c r="H879" s="1">
        <v>23</v>
      </c>
      <c r="I879" s="7">
        <f>TIME(0,Tabla1[[#This Row],[Tiempo de Preparación]],0)</f>
        <v>1.5972222222222221E-2</v>
      </c>
      <c r="J879" s="16">
        <f>Tabla1[[#This Row],[Precio Unitario]]*Tabla1[[#This Row],[Cantidad Ordenada]]</f>
        <v>46</v>
      </c>
      <c r="K879" s="3">
        <f>Tabla1[[#This Row],[Costo Unitario]]*Tabla1[[#This Row],[Cantidad Ordenada]]</f>
        <v>28</v>
      </c>
      <c r="L879" s="3">
        <f>(Tabla1[[#This Row],[Precio Unitario]]-Tabla1[[#This Row],[Costo Unitario]])*Tabla1[[#This Row],[Cantidad Ordenada]]</f>
        <v>18</v>
      </c>
      <c r="M879" s="20">
        <v>0.1</v>
      </c>
      <c r="N879" s="5">
        <f>Tabla1[[#This Row],[Total del Pedido]]*M879</f>
        <v>4.6000000000000005</v>
      </c>
      <c r="O879" s="5">
        <f>Tabla1[[#This Row],[Total del Pedido]]-(Tabla1[[#This Row],[Costo Total]]+N879)</f>
        <v>13.399999999999999</v>
      </c>
    </row>
    <row r="880" spans="1:15" x14ac:dyDescent="0.25">
      <c r="A880" s="1">
        <v>342</v>
      </c>
      <c r="B880" s="1">
        <v>19</v>
      </c>
      <c r="C880" s="1" t="s">
        <v>12</v>
      </c>
      <c r="D880" s="1" t="s">
        <v>33</v>
      </c>
      <c r="E880" s="2">
        <v>16</v>
      </c>
      <c r="F880" s="2">
        <v>28</v>
      </c>
      <c r="G880" s="1">
        <v>2</v>
      </c>
      <c r="H880" s="1">
        <v>31</v>
      </c>
      <c r="I880" s="7">
        <f>TIME(0,Tabla1[[#This Row],[Tiempo de Preparación]],0)</f>
        <v>2.1527777777777778E-2</v>
      </c>
      <c r="J880" s="16">
        <f>Tabla1[[#This Row],[Precio Unitario]]*Tabla1[[#This Row],[Cantidad Ordenada]]</f>
        <v>56</v>
      </c>
      <c r="K880" s="3">
        <f>Tabla1[[#This Row],[Costo Unitario]]*Tabla1[[#This Row],[Cantidad Ordenada]]</f>
        <v>32</v>
      </c>
      <c r="L880" s="3">
        <f>(Tabla1[[#This Row],[Precio Unitario]]-Tabla1[[#This Row],[Costo Unitario]])*Tabla1[[#This Row],[Cantidad Ordenada]]</f>
        <v>24</v>
      </c>
      <c r="M880" s="20">
        <v>0.1</v>
      </c>
      <c r="N880" s="5">
        <f>Tabla1[[#This Row],[Total del Pedido]]*M880</f>
        <v>5.6000000000000005</v>
      </c>
      <c r="O880" s="5">
        <f>Tabla1[[#This Row],[Total del Pedido]]-(Tabla1[[#This Row],[Costo Total]]+N880)</f>
        <v>18.399999999999999</v>
      </c>
    </row>
    <row r="881" spans="1:15" x14ac:dyDescent="0.25">
      <c r="A881" s="1">
        <v>343</v>
      </c>
      <c r="B881" s="1">
        <v>12</v>
      </c>
      <c r="C881" s="1" t="s">
        <v>17</v>
      </c>
      <c r="D881" s="1" t="s">
        <v>38</v>
      </c>
      <c r="E881" s="2">
        <v>20</v>
      </c>
      <c r="F881" s="2">
        <v>34</v>
      </c>
      <c r="G881" s="1">
        <v>2</v>
      </c>
      <c r="H881" s="1">
        <v>58</v>
      </c>
      <c r="I881" s="7">
        <f>TIME(0,Tabla1[[#This Row],[Tiempo de Preparación]],0)</f>
        <v>4.027777777777778E-2</v>
      </c>
      <c r="J881" s="16">
        <f>Tabla1[[#This Row],[Precio Unitario]]*Tabla1[[#This Row],[Cantidad Ordenada]]</f>
        <v>68</v>
      </c>
      <c r="K881" s="3">
        <f>Tabla1[[#This Row],[Costo Unitario]]*Tabla1[[#This Row],[Cantidad Ordenada]]</f>
        <v>40</v>
      </c>
      <c r="L881" s="3">
        <f>(Tabla1[[#This Row],[Precio Unitario]]-Tabla1[[#This Row],[Costo Unitario]])*Tabla1[[#This Row],[Cantidad Ordenada]]</f>
        <v>28</v>
      </c>
      <c r="M881" s="20">
        <v>0.1</v>
      </c>
      <c r="N881" s="5">
        <f>Tabla1[[#This Row],[Total del Pedido]]*M881</f>
        <v>6.8000000000000007</v>
      </c>
      <c r="O881" s="5">
        <f>Tabla1[[#This Row],[Total del Pedido]]-(Tabla1[[#This Row],[Costo Total]]+N881)</f>
        <v>21.200000000000003</v>
      </c>
    </row>
    <row r="882" spans="1:15" x14ac:dyDescent="0.25">
      <c r="A882" s="1">
        <v>343</v>
      </c>
      <c r="B882" s="1">
        <v>12</v>
      </c>
      <c r="C882" s="1" t="s">
        <v>19</v>
      </c>
      <c r="D882" s="1" t="s">
        <v>40</v>
      </c>
      <c r="E882" s="2">
        <v>14</v>
      </c>
      <c r="F882" s="2">
        <v>23</v>
      </c>
      <c r="G882" s="1">
        <v>3</v>
      </c>
      <c r="H882" s="1">
        <v>43</v>
      </c>
      <c r="I882" s="7">
        <f>TIME(0,Tabla1[[#This Row],[Tiempo de Preparación]],0)</f>
        <v>2.9861111111111113E-2</v>
      </c>
      <c r="J882" s="16">
        <f>Tabla1[[#This Row],[Precio Unitario]]*Tabla1[[#This Row],[Cantidad Ordenada]]</f>
        <v>69</v>
      </c>
      <c r="K882" s="3">
        <f>Tabla1[[#This Row],[Costo Unitario]]*Tabla1[[#This Row],[Cantidad Ordenada]]</f>
        <v>42</v>
      </c>
      <c r="L882" s="3">
        <f>(Tabla1[[#This Row],[Precio Unitario]]-Tabla1[[#This Row],[Costo Unitario]])*Tabla1[[#This Row],[Cantidad Ordenada]]</f>
        <v>27</v>
      </c>
      <c r="M882" s="20">
        <v>0.1</v>
      </c>
      <c r="N882" s="5">
        <f>Tabla1[[#This Row],[Total del Pedido]]*M882</f>
        <v>6.9</v>
      </c>
      <c r="O882" s="5">
        <f>Tabla1[[#This Row],[Total del Pedido]]-(Tabla1[[#This Row],[Costo Total]]+N882)</f>
        <v>20.100000000000001</v>
      </c>
    </row>
    <row r="883" spans="1:15" x14ac:dyDescent="0.25">
      <c r="A883" s="1">
        <v>344</v>
      </c>
      <c r="B883" s="1">
        <v>15</v>
      </c>
      <c r="C883" s="1" t="s">
        <v>14</v>
      </c>
      <c r="D883" s="1" t="s">
        <v>35</v>
      </c>
      <c r="E883" s="2">
        <v>21</v>
      </c>
      <c r="F883" s="2">
        <v>35</v>
      </c>
      <c r="G883" s="1">
        <v>1</v>
      </c>
      <c r="H883" s="1">
        <v>11</v>
      </c>
      <c r="I883" s="7">
        <f>TIME(0,Tabla1[[#This Row],[Tiempo de Preparación]],0)</f>
        <v>7.6388888888888886E-3</v>
      </c>
      <c r="J883" s="16">
        <f>Tabla1[[#This Row],[Precio Unitario]]*Tabla1[[#This Row],[Cantidad Ordenada]]</f>
        <v>35</v>
      </c>
      <c r="K883" s="3">
        <f>Tabla1[[#This Row],[Costo Unitario]]*Tabla1[[#This Row],[Cantidad Ordenada]]</f>
        <v>21</v>
      </c>
      <c r="L883" s="3">
        <f>(Tabla1[[#This Row],[Precio Unitario]]-Tabla1[[#This Row],[Costo Unitario]])*Tabla1[[#This Row],[Cantidad Ordenada]]</f>
        <v>14</v>
      </c>
      <c r="M883" s="20">
        <v>0.1</v>
      </c>
      <c r="N883" s="5">
        <f>Tabla1[[#This Row],[Total del Pedido]]*M883</f>
        <v>3.5</v>
      </c>
      <c r="O883" s="5">
        <f>Tabla1[[#This Row],[Total del Pedido]]-(Tabla1[[#This Row],[Costo Total]]+N883)</f>
        <v>10.5</v>
      </c>
    </row>
    <row r="884" spans="1:15" x14ac:dyDescent="0.25">
      <c r="A884" s="1">
        <v>344</v>
      </c>
      <c r="B884" s="1">
        <v>15</v>
      </c>
      <c r="C884" s="1" t="s">
        <v>6</v>
      </c>
      <c r="D884" s="1" t="s">
        <v>27</v>
      </c>
      <c r="E884" s="2">
        <v>19</v>
      </c>
      <c r="F884" s="2">
        <v>31</v>
      </c>
      <c r="G884" s="1">
        <v>2</v>
      </c>
      <c r="H884" s="1">
        <v>28</v>
      </c>
      <c r="I884" s="7">
        <f>TIME(0,Tabla1[[#This Row],[Tiempo de Preparación]],0)</f>
        <v>1.9444444444444445E-2</v>
      </c>
      <c r="J884" s="16">
        <f>Tabla1[[#This Row],[Precio Unitario]]*Tabla1[[#This Row],[Cantidad Ordenada]]</f>
        <v>62</v>
      </c>
      <c r="K884" s="3">
        <f>Tabla1[[#This Row],[Costo Unitario]]*Tabla1[[#This Row],[Cantidad Ordenada]]</f>
        <v>38</v>
      </c>
      <c r="L884" s="3">
        <f>(Tabla1[[#This Row],[Precio Unitario]]-Tabla1[[#This Row],[Costo Unitario]])*Tabla1[[#This Row],[Cantidad Ordenada]]</f>
        <v>24</v>
      </c>
      <c r="M884" s="20">
        <v>0.1</v>
      </c>
      <c r="N884" s="5">
        <f>Tabla1[[#This Row],[Total del Pedido]]*M884</f>
        <v>6.2</v>
      </c>
      <c r="O884" s="5">
        <f>Tabla1[[#This Row],[Total del Pedido]]-(Tabla1[[#This Row],[Costo Total]]+N884)</f>
        <v>17.799999999999997</v>
      </c>
    </row>
    <row r="885" spans="1:15" x14ac:dyDescent="0.25">
      <c r="A885" s="1">
        <v>344</v>
      </c>
      <c r="B885" s="1">
        <v>15</v>
      </c>
      <c r="C885" s="1" t="s">
        <v>15</v>
      </c>
      <c r="D885" s="1" t="s">
        <v>36</v>
      </c>
      <c r="E885" s="2">
        <v>19</v>
      </c>
      <c r="F885" s="2">
        <v>32</v>
      </c>
      <c r="G885" s="1">
        <v>2</v>
      </c>
      <c r="H885" s="1">
        <v>19</v>
      </c>
      <c r="I885" s="7">
        <f>TIME(0,Tabla1[[#This Row],[Tiempo de Preparación]],0)</f>
        <v>1.3194444444444444E-2</v>
      </c>
      <c r="J885" s="16">
        <f>Tabla1[[#This Row],[Precio Unitario]]*Tabla1[[#This Row],[Cantidad Ordenada]]</f>
        <v>64</v>
      </c>
      <c r="K885" s="3">
        <f>Tabla1[[#This Row],[Costo Unitario]]*Tabla1[[#This Row],[Cantidad Ordenada]]</f>
        <v>38</v>
      </c>
      <c r="L885" s="3">
        <f>(Tabla1[[#This Row],[Precio Unitario]]-Tabla1[[#This Row],[Costo Unitario]])*Tabla1[[#This Row],[Cantidad Ordenada]]</f>
        <v>26</v>
      </c>
      <c r="M885" s="20">
        <v>0.1</v>
      </c>
      <c r="N885" s="5">
        <f>Tabla1[[#This Row],[Total del Pedido]]*M885</f>
        <v>6.4</v>
      </c>
      <c r="O885" s="5">
        <f>Tabla1[[#This Row],[Total del Pedido]]-(Tabla1[[#This Row],[Costo Total]]+N885)</f>
        <v>19.600000000000001</v>
      </c>
    </row>
    <row r="886" spans="1:15" x14ac:dyDescent="0.25">
      <c r="A886" s="1">
        <v>344</v>
      </c>
      <c r="B886" s="1">
        <v>15</v>
      </c>
      <c r="C886" s="1" t="s">
        <v>16</v>
      </c>
      <c r="D886" s="1" t="s">
        <v>37</v>
      </c>
      <c r="E886" s="2">
        <v>13</v>
      </c>
      <c r="F886" s="2">
        <v>22</v>
      </c>
      <c r="G886" s="1">
        <v>1</v>
      </c>
      <c r="H886" s="1">
        <v>28</v>
      </c>
      <c r="I886" s="7">
        <f>TIME(0,Tabla1[[#This Row],[Tiempo de Preparación]],0)</f>
        <v>1.9444444444444445E-2</v>
      </c>
      <c r="J886" s="16">
        <f>Tabla1[[#This Row],[Precio Unitario]]*Tabla1[[#This Row],[Cantidad Ordenada]]</f>
        <v>22</v>
      </c>
      <c r="K886" s="3">
        <f>Tabla1[[#This Row],[Costo Unitario]]*Tabla1[[#This Row],[Cantidad Ordenada]]</f>
        <v>13</v>
      </c>
      <c r="L886" s="3">
        <f>(Tabla1[[#This Row],[Precio Unitario]]-Tabla1[[#This Row],[Costo Unitario]])*Tabla1[[#This Row],[Cantidad Ordenada]]</f>
        <v>9</v>
      </c>
      <c r="M886" s="20">
        <v>0.1</v>
      </c>
      <c r="N886" s="5">
        <f>Tabla1[[#This Row],[Total del Pedido]]*M886</f>
        <v>2.2000000000000002</v>
      </c>
      <c r="O886" s="5">
        <f>Tabla1[[#This Row],[Total del Pedido]]-(Tabla1[[#This Row],[Costo Total]]+N886)</f>
        <v>6.8000000000000007</v>
      </c>
    </row>
    <row r="887" spans="1:15" x14ac:dyDescent="0.25">
      <c r="A887" s="1">
        <v>345</v>
      </c>
      <c r="B887" s="1">
        <v>16</v>
      </c>
      <c r="C887" s="1" t="s">
        <v>13</v>
      </c>
      <c r="D887" s="1" t="s">
        <v>34</v>
      </c>
      <c r="E887" s="2">
        <v>11</v>
      </c>
      <c r="F887" s="2">
        <v>19</v>
      </c>
      <c r="G887" s="1">
        <v>2</v>
      </c>
      <c r="H887" s="1">
        <v>18</v>
      </c>
      <c r="I887" s="7">
        <f>TIME(0,Tabla1[[#This Row],[Tiempo de Preparación]],0)</f>
        <v>1.2500000000000001E-2</v>
      </c>
      <c r="J887" s="16">
        <f>Tabla1[[#This Row],[Precio Unitario]]*Tabla1[[#This Row],[Cantidad Ordenada]]</f>
        <v>38</v>
      </c>
      <c r="K887" s="3">
        <f>Tabla1[[#This Row],[Costo Unitario]]*Tabla1[[#This Row],[Cantidad Ordenada]]</f>
        <v>22</v>
      </c>
      <c r="L887" s="3">
        <f>(Tabla1[[#This Row],[Precio Unitario]]-Tabla1[[#This Row],[Costo Unitario]])*Tabla1[[#This Row],[Cantidad Ordenada]]</f>
        <v>16</v>
      </c>
      <c r="M887" s="20">
        <v>0.1</v>
      </c>
      <c r="N887" s="5">
        <f>Tabla1[[#This Row],[Total del Pedido]]*M887</f>
        <v>3.8000000000000003</v>
      </c>
      <c r="O887" s="5">
        <f>Tabla1[[#This Row],[Total del Pedido]]-(Tabla1[[#This Row],[Costo Total]]+N887)</f>
        <v>12.2</v>
      </c>
    </row>
    <row r="888" spans="1:15" x14ac:dyDescent="0.25">
      <c r="A888" s="1">
        <v>346</v>
      </c>
      <c r="B888" s="1">
        <v>1</v>
      </c>
      <c r="C888" s="1" t="s">
        <v>9</v>
      </c>
      <c r="D888" s="1" t="s">
        <v>30</v>
      </c>
      <c r="E888" s="2">
        <v>22</v>
      </c>
      <c r="F888" s="2">
        <v>36</v>
      </c>
      <c r="G888" s="1">
        <v>2</v>
      </c>
      <c r="H888" s="1">
        <v>22</v>
      </c>
      <c r="I888" s="7">
        <f>TIME(0,Tabla1[[#This Row],[Tiempo de Preparación]],0)</f>
        <v>1.5277777777777777E-2</v>
      </c>
      <c r="J888" s="16">
        <f>Tabla1[[#This Row],[Precio Unitario]]*Tabla1[[#This Row],[Cantidad Ordenada]]</f>
        <v>72</v>
      </c>
      <c r="K888" s="3">
        <f>Tabla1[[#This Row],[Costo Unitario]]*Tabla1[[#This Row],[Cantidad Ordenada]]</f>
        <v>44</v>
      </c>
      <c r="L888" s="3">
        <f>(Tabla1[[#This Row],[Precio Unitario]]-Tabla1[[#This Row],[Costo Unitario]])*Tabla1[[#This Row],[Cantidad Ordenada]]</f>
        <v>28</v>
      </c>
      <c r="M888" s="20">
        <v>0.1</v>
      </c>
      <c r="N888" s="5">
        <f>Tabla1[[#This Row],[Total del Pedido]]*M888</f>
        <v>7.2</v>
      </c>
      <c r="O888" s="5">
        <f>Tabla1[[#This Row],[Total del Pedido]]-(Tabla1[[#This Row],[Costo Total]]+N888)</f>
        <v>20.799999999999997</v>
      </c>
    </row>
    <row r="889" spans="1:15" x14ac:dyDescent="0.25">
      <c r="A889" s="1">
        <v>347</v>
      </c>
      <c r="B889" s="1">
        <v>7</v>
      </c>
      <c r="C889" s="1" t="s">
        <v>14</v>
      </c>
      <c r="D889" s="1" t="s">
        <v>35</v>
      </c>
      <c r="E889" s="2">
        <v>21</v>
      </c>
      <c r="F889" s="2">
        <v>35</v>
      </c>
      <c r="G889" s="1">
        <v>2</v>
      </c>
      <c r="H889" s="1">
        <v>44</v>
      </c>
      <c r="I889" s="7">
        <f>TIME(0,Tabla1[[#This Row],[Tiempo de Preparación]],0)</f>
        <v>3.0555555555555555E-2</v>
      </c>
      <c r="J889" s="16">
        <f>Tabla1[[#This Row],[Precio Unitario]]*Tabla1[[#This Row],[Cantidad Ordenada]]</f>
        <v>70</v>
      </c>
      <c r="K889" s="3">
        <f>Tabla1[[#This Row],[Costo Unitario]]*Tabla1[[#This Row],[Cantidad Ordenada]]</f>
        <v>42</v>
      </c>
      <c r="L889" s="3">
        <f>(Tabla1[[#This Row],[Precio Unitario]]-Tabla1[[#This Row],[Costo Unitario]])*Tabla1[[#This Row],[Cantidad Ordenada]]</f>
        <v>28</v>
      </c>
      <c r="M889" s="20">
        <v>0.1</v>
      </c>
      <c r="N889" s="5">
        <f>Tabla1[[#This Row],[Total del Pedido]]*M889</f>
        <v>7</v>
      </c>
      <c r="O889" s="5">
        <f>Tabla1[[#This Row],[Total del Pedido]]-(Tabla1[[#This Row],[Costo Total]]+N889)</f>
        <v>21</v>
      </c>
    </row>
    <row r="890" spans="1:15" x14ac:dyDescent="0.25">
      <c r="A890" s="1">
        <v>348</v>
      </c>
      <c r="B890" s="1">
        <v>16</v>
      </c>
      <c r="C890" s="1" t="s">
        <v>22</v>
      </c>
      <c r="D890" s="1" t="s">
        <v>43</v>
      </c>
      <c r="E890" s="2">
        <v>15</v>
      </c>
      <c r="F890" s="2">
        <v>26</v>
      </c>
      <c r="G890" s="1">
        <v>1</v>
      </c>
      <c r="H890" s="1">
        <v>31</v>
      </c>
      <c r="I890" s="7">
        <f>TIME(0,Tabla1[[#This Row],[Tiempo de Preparación]],0)</f>
        <v>2.1527777777777778E-2</v>
      </c>
      <c r="J890" s="16">
        <f>Tabla1[[#This Row],[Precio Unitario]]*Tabla1[[#This Row],[Cantidad Ordenada]]</f>
        <v>26</v>
      </c>
      <c r="K890" s="3">
        <f>Tabla1[[#This Row],[Costo Unitario]]*Tabla1[[#This Row],[Cantidad Ordenada]]</f>
        <v>15</v>
      </c>
      <c r="L890" s="3">
        <f>(Tabla1[[#This Row],[Precio Unitario]]-Tabla1[[#This Row],[Costo Unitario]])*Tabla1[[#This Row],[Cantidad Ordenada]]</f>
        <v>11</v>
      </c>
      <c r="M890" s="20">
        <v>0.1</v>
      </c>
      <c r="N890" s="5">
        <f>Tabla1[[#This Row],[Total del Pedido]]*M890</f>
        <v>2.6</v>
      </c>
      <c r="O890" s="5">
        <f>Tabla1[[#This Row],[Total del Pedido]]-(Tabla1[[#This Row],[Costo Total]]+N890)</f>
        <v>8.3999999999999986</v>
      </c>
    </row>
    <row r="891" spans="1:15" x14ac:dyDescent="0.25">
      <c r="A891" s="1">
        <v>348</v>
      </c>
      <c r="B891" s="1">
        <v>16</v>
      </c>
      <c r="C891" s="1" t="s">
        <v>18</v>
      </c>
      <c r="D891" s="1" t="s">
        <v>39</v>
      </c>
      <c r="E891" s="2">
        <v>12</v>
      </c>
      <c r="F891" s="2">
        <v>20</v>
      </c>
      <c r="G891" s="1">
        <v>3</v>
      </c>
      <c r="H891" s="1">
        <v>57</v>
      </c>
      <c r="I891" s="7">
        <f>TIME(0,Tabla1[[#This Row],[Tiempo de Preparación]],0)</f>
        <v>3.9583333333333331E-2</v>
      </c>
      <c r="J891" s="16">
        <f>Tabla1[[#This Row],[Precio Unitario]]*Tabla1[[#This Row],[Cantidad Ordenada]]</f>
        <v>60</v>
      </c>
      <c r="K891" s="3">
        <f>Tabla1[[#This Row],[Costo Unitario]]*Tabla1[[#This Row],[Cantidad Ordenada]]</f>
        <v>36</v>
      </c>
      <c r="L891" s="3">
        <f>(Tabla1[[#This Row],[Precio Unitario]]-Tabla1[[#This Row],[Costo Unitario]])*Tabla1[[#This Row],[Cantidad Ordenada]]</f>
        <v>24</v>
      </c>
      <c r="M891" s="20">
        <v>0.1</v>
      </c>
      <c r="N891" s="5">
        <f>Tabla1[[#This Row],[Total del Pedido]]*M891</f>
        <v>6</v>
      </c>
      <c r="O891" s="5">
        <f>Tabla1[[#This Row],[Total del Pedido]]-(Tabla1[[#This Row],[Costo Total]]+N891)</f>
        <v>18</v>
      </c>
    </row>
    <row r="892" spans="1:15" x14ac:dyDescent="0.25">
      <c r="A892" s="1">
        <v>349</v>
      </c>
      <c r="B892" s="1">
        <v>13</v>
      </c>
      <c r="C892" s="1" t="s">
        <v>5</v>
      </c>
      <c r="D892" s="1" t="s">
        <v>26</v>
      </c>
      <c r="E892" s="2">
        <v>18</v>
      </c>
      <c r="F892" s="2">
        <v>30</v>
      </c>
      <c r="G892" s="1">
        <v>2</v>
      </c>
      <c r="H892" s="1">
        <v>25</v>
      </c>
      <c r="I892" s="7">
        <f>TIME(0,Tabla1[[#This Row],[Tiempo de Preparación]],0)</f>
        <v>1.7361111111111112E-2</v>
      </c>
      <c r="J892" s="16">
        <f>Tabla1[[#This Row],[Precio Unitario]]*Tabla1[[#This Row],[Cantidad Ordenada]]</f>
        <v>60</v>
      </c>
      <c r="K892" s="3">
        <f>Tabla1[[#This Row],[Costo Unitario]]*Tabla1[[#This Row],[Cantidad Ordenada]]</f>
        <v>36</v>
      </c>
      <c r="L892" s="3">
        <f>(Tabla1[[#This Row],[Precio Unitario]]-Tabla1[[#This Row],[Costo Unitario]])*Tabla1[[#This Row],[Cantidad Ordenada]]</f>
        <v>24</v>
      </c>
      <c r="M892" s="20">
        <v>0.1</v>
      </c>
      <c r="N892" s="5">
        <f>Tabla1[[#This Row],[Total del Pedido]]*M892</f>
        <v>6</v>
      </c>
      <c r="O892" s="5">
        <f>Tabla1[[#This Row],[Total del Pedido]]-(Tabla1[[#This Row],[Costo Total]]+N892)</f>
        <v>18</v>
      </c>
    </row>
    <row r="893" spans="1:15" x14ac:dyDescent="0.25">
      <c r="A893" s="1">
        <v>349</v>
      </c>
      <c r="B893" s="1">
        <v>13</v>
      </c>
      <c r="C893" s="1" t="s">
        <v>13</v>
      </c>
      <c r="D893" s="1" t="s">
        <v>34</v>
      </c>
      <c r="E893" s="2">
        <v>11</v>
      </c>
      <c r="F893" s="2">
        <v>19</v>
      </c>
      <c r="G893" s="1">
        <v>3</v>
      </c>
      <c r="H893" s="1">
        <v>7</v>
      </c>
      <c r="I893" s="7">
        <f>TIME(0,Tabla1[[#This Row],[Tiempo de Preparación]],0)</f>
        <v>4.8611111111111112E-3</v>
      </c>
      <c r="J893" s="16">
        <f>Tabla1[[#This Row],[Precio Unitario]]*Tabla1[[#This Row],[Cantidad Ordenada]]</f>
        <v>57</v>
      </c>
      <c r="K893" s="3">
        <f>Tabla1[[#This Row],[Costo Unitario]]*Tabla1[[#This Row],[Cantidad Ordenada]]</f>
        <v>33</v>
      </c>
      <c r="L893" s="3">
        <f>(Tabla1[[#This Row],[Precio Unitario]]-Tabla1[[#This Row],[Costo Unitario]])*Tabla1[[#This Row],[Cantidad Ordenada]]</f>
        <v>24</v>
      </c>
      <c r="M893" s="20">
        <v>0.1</v>
      </c>
      <c r="N893" s="5">
        <f>Tabla1[[#This Row],[Total del Pedido]]*M893</f>
        <v>5.7</v>
      </c>
      <c r="O893" s="5">
        <f>Tabla1[[#This Row],[Total del Pedido]]-(Tabla1[[#This Row],[Costo Total]]+N893)</f>
        <v>18.299999999999997</v>
      </c>
    </row>
    <row r="894" spans="1:15" x14ac:dyDescent="0.25">
      <c r="A894" s="1">
        <v>349</v>
      </c>
      <c r="B894" s="1">
        <v>13</v>
      </c>
      <c r="C894" s="1" t="s">
        <v>14</v>
      </c>
      <c r="D894" s="1" t="s">
        <v>35</v>
      </c>
      <c r="E894" s="2">
        <v>21</v>
      </c>
      <c r="F894" s="2">
        <v>35</v>
      </c>
      <c r="G894" s="1">
        <v>1</v>
      </c>
      <c r="H894" s="1">
        <v>53</v>
      </c>
      <c r="I894" s="7">
        <f>TIME(0,Tabla1[[#This Row],[Tiempo de Preparación]],0)</f>
        <v>3.6805555555555557E-2</v>
      </c>
      <c r="J894" s="16">
        <f>Tabla1[[#This Row],[Precio Unitario]]*Tabla1[[#This Row],[Cantidad Ordenada]]</f>
        <v>35</v>
      </c>
      <c r="K894" s="3">
        <f>Tabla1[[#This Row],[Costo Unitario]]*Tabla1[[#This Row],[Cantidad Ordenada]]</f>
        <v>21</v>
      </c>
      <c r="L894" s="3">
        <f>(Tabla1[[#This Row],[Precio Unitario]]-Tabla1[[#This Row],[Costo Unitario]])*Tabla1[[#This Row],[Cantidad Ordenada]]</f>
        <v>14</v>
      </c>
      <c r="M894" s="20">
        <v>0.1</v>
      </c>
      <c r="N894" s="5">
        <f>Tabla1[[#This Row],[Total del Pedido]]*M894</f>
        <v>3.5</v>
      </c>
      <c r="O894" s="5">
        <f>Tabla1[[#This Row],[Total del Pedido]]-(Tabla1[[#This Row],[Costo Total]]+N894)</f>
        <v>10.5</v>
      </c>
    </row>
    <row r="895" spans="1:15" x14ac:dyDescent="0.25">
      <c r="A895" s="1">
        <v>350</v>
      </c>
      <c r="B895" s="1">
        <v>2</v>
      </c>
      <c r="C895" s="1" t="s">
        <v>6</v>
      </c>
      <c r="D895" s="1" t="s">
        <v>27</v>
      </c>
      <c r="E895" s="2">
        <v>19</v>
      </c>
      <c r="F895" s="2">
        <v>31</v>
      </c>
      <c r="G895" s="1">
        <v>2</v>
      </c>
      <c r="H895" s="1">
        <v>52</v>
      </c>
      <c r="I895" s="7">
        <f>TIME(0,Tabla1[[#This Row],[Tiempo de Preparación]],0)</f>
        <v>3.6111111111111108E-2</v>
      </c>
      <c r="J895" s="16">
        <f>Tabla1[[#This Row],[Precio Unitario]]*Tabla1[[#This Row],[Cantidad Ordenada]]</f>
        <v>62</v>
      </c>
      <c r="K895" s="3">
        <f>Tabla1[[#This Row],[Costo Unitario]]*Tabla1[[#This Row],[Cantidad Ordenada]]</f>
        <v>38</v>
      </c>
      <c r="L895" s="3">
        <f>(Tabla1[[#This Row],[Precio Unitario]]-Tabla1[[#This Row],[Costo Unitario]])*Tabla1[[#This Row],[Cantidad Ordenada]]</f>
        <v>24</v>
      </c>
      <c r="M895" s="20">
        <v>0.1</v>
      </c>
      <c r="N895" s="5">
        <f>Tabla1[[#This Row],[Total del Pedido]]*M895</f>
        <v>6.2</v>
      </c>
      <c r="O895" s="5">
        <f>Tabla1[[#This Row],[Total del Pedido]]-(Tabla1[[#This Row],[Costo Total]]+N895)</f>
        <v>17.799999999999997</v>
      </c>
    </row>
    <row r="896" spans="1:15" x14ac:dyDescent="0.25">
      <c r="A896" s="1">
        <v>350</v>
      </c>
      <c r="B896" s="1">
        <v>2</v>
      </c>
      <c r="C896" s="1" t="s">
        <v>7</v>
      </c>
      <c r="D896" s="1" t="s">
        <v>28</v>
      </c>
      <c r="E896" s="2">
        <v>16</v>
      </c>
      <c r="F896" s="2">
        <v>27</v>
      </c>
      <c r="G896" s="1">
        <v>3</v>
      </c>
      <c r="H896" s="1">
        <v>57</v>
      </c>
      <c r="I896" s="7">
        <f>TIME(0,Tabla1[[#This Row],[Tiempo de Preparación]],0)</f>
        <v>3.9583333333333331E-2</v>
      </c>
      <c r="J896" s="16">
        <f>Tabla1[[#This Row],[Precio Unitario]]*Tabla1[[#This Row],[Cantidad Ordenada]]</f>
        <v>81</v>
      </c>
      <c r="K896" s="3">
        <f>Tabla1[[#This Row],[Costo Unitario]]*Tabla1[[#This Row],[Cantidad Ordenada]]</f>
        <v>48</v>
      </c>
      <c r="L896" s="3">
        <f>(Tabla1[[#This Row],[Precio Unitario]]-Tabla1[[#This Row],[Costo Unitario]])*Tabla1[[#This Row],[Cantidad Ordenada]]</f>
        <v>33</v>
      </c>
      <c r="M896" s="20">
        <v>0.1</v>
      </c>
      <c r="N896" s="5">
        <f>Tabla1[[#This Row],[Total del Pedido]]*M896</f>
        <v>8.1</v>
      </c>
      <c r="O896" s="5">
        <f>Tabla1[[#This Row],[Total del Pedido]]-(Tabla1[[#This Row],[Costo Total]]+N896)</f>
        <v>24.9</v>
      </c>
    </row>
    <row r="897" spans="1:15" x14ac:dyDescent="0.25">
      <c r="A897" s="1">
        <v>351</v>
      </c>
      <c r="B897" s="1">
        <v>1</v>
      </c>
      <c r="C897" s="1" t="s">
        <v>15</v>
      </c>
      <c r="D897" s="1" t="s">
        <v>36</v>
      </c>
      <c r="E897" s="2">
        <v>19</v>
      </c>
      <c r="F897" s="2">
        <v>32</v>
      </c>
      <c r="G897" s="1">
        <v>3</v>
      </c>
      <c r="H897" s="1">
        <v>18</v>
      </c>
      <c r="I897" s="7">
        <f>TIME(0,Tabla1[[#This Row],[Tiempo de Preparación]],0)</f>
        <v>1.2500000000000001E-2</v>
      </c>
      <c r="J897" s="16">
        <f>Tabla1[[#This Row],[Precio Unitario]]*Tabla1[[#This Row],[Cantidad Ordenada]]</f>
        <v>96</v>
      </c>
      <c r="K897" s="3">
        <f>Tabla1[[#This Row],[Costo Unitario]]*Tabla1[[#This Row],[Cantidad Ordenada]]</f>
        <v>57</v>
      </c>
      <c r="L897" s="3">
        <f>(Tabla1[[#This Row],[Precio Unitario]]-Tabla1[[#This Row],[Costo Unitario]])*Tabla1[[#This Row],[Cantidad Ordenada]]</f>
        <v>39</v>
      </c>
      <c r="M897" s="20">
        <v>0.1</v>
      </c>
      <c r="N897" s="5">
        <f>Tabla1[[#This Row],[Total del Pedido]]*M897</f>
        <v>9.6000000000000014</v>
      </c>
      <c r="O897" s="5">
        <f>Tabla1[[#This Row],[Total del Pedido]]-(Tabla1[[#This Row],[Costo Total]]+N897)</f>
        <v>29.400000000000006</v>
      </c>
    </row>
    <row r="898" spans="1:15" x14ac:dyDescent="0.25">
      <c r="A898" s="1">
        <v>351</v>
      </c>
      <c r="B898" s="1">
        <v>1</v>
      </c>
      <c r="C898" s="1" t="s">
        <v>14</v>
      </c>
      <c r="D898" s="1" t="s">
        <v>35</v>
      </c>
      <c r="E898" s="2">
        <v>21</v>
      </c>
      <c r="F898" s="2">
        <v>35</v>
      </c>
      <c r="G898" s="1">
        <v>3</v>
      </c>
      <c r="H898" s="1">
        <v>7</v>
      </c>
      <c r="I898" s="7">
        <f>TIME(0,Tabla1[[#This Row],[Tiempo de Preparación]],0)</f>
        <v>4.8611111111111112E-3</v>
      </c>
      <c r="J898" s="16">
        <f>Tabla1[[#This Row],[Precio Unitario]]*Tabla1[[#This Row],[Cantidad Ordenada]]</f>
        <v>105</v>
      </c>
      <c r="K898" s="3">
        <f>Tabla1[[#This Row],[Costo Unitario]]*Tabla1[[#This Row],[Cantidad Ordenada]]</f>
        <v>63</v>
      </c>
      <c r="L898" s="3">
        <f>(Tabla1[[#This Row],[Precio Unitario]]-Tabla1[[#This Row],[Costo Unitario]])*Tabla1[[#This Row],[Cantidad Ordenada]]</f>
        <v>42</v>
      </c>
      <c r="M898" s="20">
        <v>0.1</v>
      </c>
      <c r="N898" s="5">
        <f>Tabla1[[#This Row],[Total del Pedido]]*M898</f>
        <v>10.5</v>
      </c>
      <c r="O898" s="5">
        <f>Tabla1[[#This Row],[Total del Pedido]]-(Tabla1[[#This Row],[Costo Total]]+N898)</f>
        <v>31.5</v>
      </c>
    </row>
    <row r="899" spans="1:15" x14ac:dyDescent="0.25">
      <c r="A899" s="1">
        <v>352</v>
      </c>
      <c r="B899" s="1">
        <v>1</v>
      </c>
      <c r="C899" s="1" t="s">
        <v>11</v>
      </c>
      <c r="D899" s="1" t="s">
        <v>32</v>
      </c>
      <c r="E899" s="2">
        <v>20</v>
      </c>
      <c r="F899" s="2">
        <v>33</v>
      </c>
      <c r="G899" s="1">
        <v>3</v>
      </c>
      <c r="H899" s="1">
        <v>7</v>
      </c>
      <c r="I899" s="7">
        <f>TIME(0,Tabla1[[#This Row],[Tiempo de Preparación]],0)</f>
        <v>4.8611111111111112E-3</v>
      </c>
      <c r="J899" s="16">
        <f>Tabla1[[#This Row],[Precio Unitario]]*Tabla1[[#This Row],[Cantidad Ordenada]]</f>
        <v>99</v>
      </c>
      <c r="K899" s="3">
        <f>Tabla1[[#This Row],[Costo Unitario]]*Tabla1[[#This Row],[Cantidad Ordenada]]</f>
        <v>60</v>
      </c>
      <c r="L899" s="3">
        <f>(Tabla1[[#This Row],[Precio Unitario]]-Tabla1[[#This Row],[Costo Unitario]])*Tabla1[[#This Row],[Cantidad Ordenada]]</f>
        <v>39</v>
      </c>
      <c r="M899" s="20">
        <v>0.1</v>
      </c>
      <c r="N899" s="5">
        <f>Tabla1[[#This Row],[Total del Pedido]]*M899</f>
        <v>9.9</v>
      </c>
      <c r="O899" s="5">
        <f>Tabla1[[#This Row],[Total del Pedido]]-(Tabla1[[#This Row],[Costo Total]]+N899)</f>
        <v>29.099999999999994</v>
      </c>
    </row>
    <row r="900" spans="1:15" x14ac:dyDescent="0.25">
      <c r="A900" s="1">
        <v>353</v>
      </c>
      <c r="B900" s="1">
        <v>7</v>
      </c>
      <c r="C900" s="1" t="s">
        <v>16</v>
      </c>
      <c r="D900" s="1" t="s">
        <v>37</v>
      </c>
      <c r="E900" s="2">
        <v>13</v>
      </c>
      <c r="F900" s="2">
        <v>22</v>
      </c>
      <c r="G900" s="1">
        <v>2</v>
      </c>
      <c r="H900" s="1">
        <v>50</v>
      </c>
      <c r="I900" s="7">
        <f>TIME(0,Tabla1[[#This Row],[Tiempo de Preparación]],0)</f>
        <v>3.4722222222222224E-2</v>
      </c>
      <c r="J900" s="16">
        <f>Tabla1[[#This Row],[Precio Unitario]]*Tabla1[[#This Row],[Cantidad Ordenada]]</f>
        <v>44</v>
      </c>
      <c r="K900" s="3">
        <f>Tabla1[[#This Row],[Costo Unitario]]*Tabla1[[#This Row],[Cantidad Ordenada]]</f>
        <v>26</v>
      </c>
      <c r="L900" s="3">
        <f>(Tabla1[[#This Row],[Precio Unitario]]-Tabla1[[#This Row],[Costo Unitario]])*Tabla1[[#This Row],[Cantidad Ordenada]]</f>
        <v>18</v>
      </c>
      <c r="M900" s="20">
        <v>0.1</v>
      </c>
      <c r="N900" s="5">
        <f>Tabla1[[#This Row],[Total del Pedido]]*M900</f>
        <v>4.4000000000000004</v>
      </c>
      <c r="O900" s="5">
        <f>Tabla1[[#This Row],[Total del Pedido]]-(Tabla1[[#This Row],[Costo Total]]+N900)</f>
        <v>13.600000000000001</v>
      </c>
    </row>
    <row r="901" spans="1:15" x14ac:dyDescent="0.25">
      <c r="A901" s="1">
        <v>353</v>
      </c>
      <c r="B901" s="1">
        <v>7</v>
      </c>
      <c r="C901" s="1" t="s">
        <v>5</v>
      </c>
      <c r="D901" s="1" t="s">
        <v>26</v>
      </c>
      <c r="E901" s="2">
        <v>18</v>
      </c>
      <c r="F901" s="2">
        <v>30</v>
      </c>
      <c r="G901" s="1">
        <v>1</v>
      </c>
      <c r="H901" s="1">
        <v>16</v>
      </c>
      <c r="I901" s="7">
        <f>TIME(0,Tabla1[[#This Row],[Tiempo de Preparación]],0)</f>
        <v>1.1111111111111112E-2</v>
      </c>
      <c r="J901" s="16">
        <f>Tabla1[[#This Row],[Precio Unitario]]*Tabla1[[#This Row],[Cantidad Ordenada]]</f>
        <v>30</v>
      </c>
      <c r="K901" s="3">
        <f>Tabla1[[#This Row],[Costo Unitario]]*Tabla1[[#This Row],[Cantidad Ordenada]]</f>
        <v>18</v>
      </c>
      <c r="L901" s="3">
        <f>(Tabla1[[#This Row],[Precio Unitario]]-Tabla1[[#This Row],[Costo Unitario]])*Tabla1[[#This Row],[Cantidad Ordenada]]</f>
        <v>12</v>
      </c>
      <c r="M901" s="20">
        <v>0.1</v>
      </c>
      <c r="N901" s="5">
        <f>Tabla1[[#This Row],[Total del Pedido]]*M901</f>
        <v>3</v>
      </c>
      <c r="O901" s="5">
        <f>Tabla1[[#This Row],[Total del Pedido]]-(Tabla1[[#This Row],[Costo Total]]+N901)</f>
        <v>9</v>
      </c>
    </row>
    <row r="902" spans="1:15" x14ac:dyDescent="0.25">
      <c r="A902" s="1">
        <v>353</v>
      </c>
      <c r="B902" s="1">
        <v>7</v>
      </c>
      <c r="C902" s="1" t="s">
        <v>14</v>
      </c>
      <c r="D902" s="1" t="s">
        <v>35</v>
      </c>
      <c r="E902" s="2">
        <v>21</v>
      </c>
      <c r="F902" s="2">
        <v>35</v>
      </c>
      <c r="G902" s="1">
        <v>2</v>
      </c>
      <c r="H902" s="1">
        <v>37</v>
      </c>
      <c r="I902" s="7">
        <f>TIME(0,Tabla1[[#This Row],[Tiempo de Preparación]],0)</f>
        <v>2.5694444444444443E-2</v>
      </c>
      <c r="J902" s="16">
        <f>Tabla1[[#This Row],[Precio Unitario]]*Tabla1[[#This Row],[Cantidad Ordenada]]</f>
        <v>70</v>
      </c>
      <c r="K902" s="3">
        <f>Tabla1[[#This Row],[Costo Unitario]]*Tabla1[[#This Row],[Cantidad Ordenada]]</f>
        <v>42</v>
      </c>
      <c r="L902" s="3">
        <f>(Tabla1[[#This Row],[Precio Unitario]]-Tabla1[[#This Row],[Costo Unitario]])*Tabla1[[#This Row],[Cantidad Ordenada]]</f>
        <v>28</v>
      </c>
      <c r="M902" s="20">
        <v>0.1</v>
      </c>
      <c r="N902" s="5">
        <f>Tabla1[[#This Row],[Total del Pedido]]*M902</f>
        <v>7</v>
      </c>
      <c r="O902" s="5">
        <f>Tabla1[[#This Row],[Total del Pedido]]-(Tabla1[[#This Row],[Costo Total]]+N902)</f>
        <v>21</v>
      </c>
    </row>
    <row r="903" spans="1:15" x14ac:dyDescent="0.25">
      <c r="A903" s="1">
        <v>353</v>
      </c>
      <c r="B903" s="1">
        <v>7</v>
      </c>
      <c r="C903" s="1" t="s">
        <v>17</v>
      </c>
      <c r="D903" s="1" t="s">
        <v>38</v>
      </c>
      <c r="E903" s="2">
        <v>20</v>
      </c>
      <c r="F903" s="2">
        <v>34</v>
      </c>
      <c r="G903" s="1">
        <v>2</v>
      </c>
      <c r="H903" s="1">
        <v>25</v>
      </c>
      <c r="I903" s="7">
        <f>TIME(0,Tabla1[[#This Row],[Tiempo de Preparación]],0)</f>
        <v>1.7361111111111112E-2</v>
      </c>
      <c r="J903" s="16">
        <f>Tabla1[[#This Row],[Precio Unitario]]*Tabla1[[#This Row],[Cantidad Ordenada]]</f>
        <v>68</v>
      </c>
      <c r="K903" s="3">
        <f>Tabla1[[#This Row],[Costo Unitario]]*Tabla1[[#This Row],[Cantidad Ordenada]]</f>
        <v>40</v>
      </c>
      <c r="L903" s="3">
        <f>(Tabla1[[#This Row],[Precio Unitario]]-Tabla1[[#This Row],[Costo Unitario]])*Tabla1[[#This Row],[Cantidad Ordenada]]</f>
        <v>28</v>
      </c>
      <c r="M903" s="20">
        <v>0.1</v>
      </c>
      <c r="N903" s="5">
        <f>Tabla1[[#This Row],[Total del Pedido]]*M903</f>
        <v>6.8000000000000007</v>
      </c>
      <c r="O903" s="5">
        <f>Tabla1[[#This Row],[Total del Pedido]]-(Tabla1[[#This Row],[Costo Total]]+N903)</f>
        <v>21.200000000000003</v>
      </c>
    </row>
    <row r="904" spans="1:15" x14ac:dyDescent="0.25">
      <c r="A904" s="1">
        <v>354</v>
      </c>
      <c r="B904" s="1">
        <v>12</v>
      </c>
      <c r="C904" s="1" t="s">
        <v>13</v>
      </c>
      <c r="D904" s="1" t="s">
        <v>34</v>
      </c>
      <c r="E904" s="2">
        <v>11</v>
      </c>
      <c r="F904" s="2">
        <v>19</v>
      </c>
      <c r="G904" s="1">
        <v>3</v>
      </c>
      <c r="H904" s="1">
        <v>32</v>
      </c>
      <c r="I904" s="7">
        <f>TIME(0,Tabla1[[#This Row],[Tiempo de Preparación]],0)</f>
        <v>2.2222222222222223E-2</v>
      </c>
      <c r="J904" s="16">
        <f>Tabla1[[#This Row],[Precio Unitario]]*Tabla1[[#This Row],[Cantidad Ordenada]]</f>
        <v>57</v>
      </c>
      <c r="K904" s="3">
        <f>Tabla1[[#This Row],[Costo Unitario]]*Tabla1[[#This Row],[Cantidad Ordenada]]</f>
        <v>33</v>
      </c>
      <c r="L904" s="3">
        <f>(Tabla1[[#This Row],[Precio Unitario]]-Tabla1[[#This Row],[Costo Unitario]])*Tabla1[[#This Row],[Cantidad Ordenada]]</f>
        <v>24</v>
      </c>
      <c r="M904" s="20">
        <v>0.1</v>
      </c>
      <c r="N904" s="5">
        <f>Tabla1[[#This Row],[Total del Pedido]]*M904</f>
        <v>5.7</v>
      </c>
      <c r="O904" s="5">
        <f>Tabla1[[#This Row],[Total del Pedido]]-(Tabla1[[#This Row],[Costo Total]]+N904)</f>
        <v>18.299999999999997</v>
      </c>
    </row>
    <row r="905" spans="1:15" x14ac:dyDescent="0.25">
      <c r="A905" s="1">
        <v>354</v>
      </c>
      <c r="B905" s="1">
        <v>12</v>
      </c>
      <c r="C905" s="1" t="s">
        <v>15</v>
      </c>
      <c r="D905" s="1" t="s">
        <v>36</v>
      </c>
      <c r="E905" s="2">
        <v>19</v>
      </c>
      <c r="F905" s="2">
        <v>32</v>
      </c>
      <c r="G905" s="1">
        <v>2</v>
      </c>
      <c r="H905" s="1">
        <v>49</v>
      </c>
      <c r="I905" s="7">
        <f>TIME(0,Tabla1[[#This Row],[Tiempo de Preparación]],0)</f>
        <v>3.4027777777777775E-2</v>
      </c>
      <c r="J905" s="16">
        <f>Tabla1[[#This Row],[Precio Unitario]]*Tabla1[[#This Row],[Cantidad Ordenada]]</f>
        <v>64</v>
      </c>
      <c r="K905" s="3">
        <f>Tabla1[[#This Row],[Costo Unitario]]*Tabla1[[#This Row],[Cantidad Ordenada]]</f>
        <v>38</v>
      </c>
      <c r="L905" s="3">
        <f>(Tabla1[[#This Row],[Precio Unitario]]-Tabla1[[#This Row],[Costo Unitario]])*Tabla1[[#This Row],[Cantidad Ordenada]]</f>
        <v>26</v>
      </c>
      <c r="M905" s="20">
        <v>0.1</v>
      </c>
      <c r="N905" s="5">
        <f>Tabla1[[#This Row],[Total del Pedido]]*M905</f>
        <v>6.4</v>
      </c>
      <c r="O905" s="5">
        <f>Tabla1[[#This Row],[Total del Pedido]]-(Tabla1[[#This Row],[Costo Total]]+N905)</f>
        <v>19.600000000000001</v>
      </c>
    </row>
    <row r="906" spans="1:15" x14ac:dyDescent="0.25">
      <c r="A906" s="1">
        <v>354</v>
      </c>
      <c r="B906" s="1">
        <v>12</v>
      </c>
      <c r="C906" s="1" t="s">
        <v>21</v>
      </c>
      <c r="D906" s="1" t="s">
        <v>42</v>
      </c>
      <c r="E906" s="2">
        <v>10</v>
      </c>
      <c r="F906" s="2">
        <v>18</v>
      </c>
      <c r="G906" s="1">
        <v>2</v>
      </c>
      <c r="H906" s="1">
        <v>7</v>
      </c>
      <c r="I906" s="7">
        <f>TIME(0,Tabla1[[#This Row],[Tiempo de Preparación]],0)</f>
        <v>4.8611111111111112E-3</v>
      </c>
      <c r="J906" s="16">
        <f>Tabla1[[#This Row],[Precio Unitario]]*Tabla1[[#This Row],[Cantidad Ordenada]]</f>
        <v>36</v>
      </c>
      <c r="K906" s="3">
        <f>Tabla1[[#This Row],[Costo Unitario]]*Tabla1[[#This Row],[Cantidad Ordenada]]</f>
        <v>20</v>
      </c>
      <c r="L906" s="3">
        <f>(Tabla1[[#This Row],[Precio Unitario]]-Tabla1[[#This Row],[Costo Unitario]])*Tabla1[[#This Row],[Cantidad Ordenada]]</f>
        <v>16</v>
      </c>
      <c r="M906" s="20">
        <v>0.1</v>
      </c>
      <c r="N906" s="5">
        <f>Tabla1[[#This Row],[Total del Pedido]]*M906</f>
        <v>3.6</v>
      </c>
      <c r="O906" s="5">
        <f>Tabla1[[#This Row],[Total del Pedido]]-(Tabla1[[#This Row],[Costo Total]]+N906)</f>
        <v>12.399999999999999</v>
      </c>
    </row>
    <row r="907" spans="1:15" x14ac:dyDescent="0.25">
      <c r="A907" s="1">
        <v>354</v>
      </c>
      <c r="B907" s="1">
        <v>12</v>
      </c>
      <c r="C907" s="1" t="s">
        <v>4</v>
      </c>
      <c r="D907" s="1" t="s">
        <v>25</v>
      </c>
      <c r="E907" s="2">
        <v>14</v>
      </c>
      <c r="F907" s="2">
        <v>24</v>
      </c>
      <c r="G907" s="1">
        <v>1</v>
      </c>
      <c r="H907" s="1">
        <v>49</v>
      </c>
      <c r="I907" s="7">
        <f>TIME(0,Tabla1[[#This Row],[Tiempo de Preparación]],0)</f>
        <v>3.4027777777777775E-2</v>
      </c>
      <c r="J907" s="16">
        <f>Tabla1[[#This Row],[Precio Unitario]]*Tabla1[[#This Row],[Cantidad Ordenada]]</f>
        <v>24</v>
      </c>
      <c r="K907" s="3">
        <f>Tabla1[[#This Row],[Costo Unitario]]*Tabla1[[#This Row],[Cantidad Ordenada]]</f>
        <v>14</v>
      </c>
      <c r="L907" s="3">
        <f>(Tabla1[[#This Row],[Precio Unitario]]-Tabla1[[#This Row],[Costo Unitario]])*Tabla1[[#This Row],[Cantidad Ordenada]]</f>
        <v>10</v>
      </c>
      <c r="M907" s="20">
        <v>0.1</v>
      </c>
      <c r="N907" s="5">
        <f>Tabla1[[#This Row],[Total del Pedido]]*M907</f>
        <v>2.4000000000000004</v>
      </c>
      <c r="O907" s="5">
        <f>Tabla1[[#This Row],[Total del Pedido]]-(Tabla1[[#This Row],[Costo Total]]+N907)</f>
        <v>7.6000000000000014</v>
      </c>
    </row>
    <row r="908" spans="1:15" x14ac:dyDescent="0.25">
      <c r="A908" s="1">
        <v>355</v>
      </c>
      <c r="B908" s="1">
        <v>4</v>
      </c>
      <c r="C908" s="1" t="s">
        <v>22</v>
      </c>
      <c r="D908" s="1" t="s">
        <v>43</v>
      </c>
      <c r="E908" s="2">
        <v>15</v>
      </c>
      <c r="F908" s="2">
        <v>26</v>
      </c>
      <c r="G908" s="1">
        <v>1</v>
      </c>
      <c r="H908" s="1">
        <v>7</v>
      </c>
      <c r="I908" s="7">
        <f>TIME(0,Tabla1[[#This Row],[Tiempo de Preparación]],0)</f>
        <v>4.8611111111111112E-3</v>
      </c>
      <c r="J908" s="16">
        <f>Tabla1[[#This Row],[Precio Unitario]]*Tabla1[[#This Row],[Cantidad Ordenada]]</f>
        <v>26</v>
      </c>
      <c r="K908" s="3">
        <f>Tabla1[[#This Row],[Costo Unitario]]*Tabla1[[#This Row],[Cantidad Ordenada]]</f>
        <v>15</v>
      </c>
      <c r="L908" s="3">
        <f>(Tabla1[[#This Row],[Precio Unitario]]-Tabla1[[#This Row],[Costo Unitario]])*Tabla1[[#This Row],[Cantidad Ordenada]]</f>
        <v>11</v>
      </c>
      <c r="M908" s="20">
        <v>0.1</v>
      </c>
      <c r="N908" s="5">
        <f>Tabla1[[#This Row],[Total del Pedido]]*M908</f>
        <v>2.6</v>
      </c>
      <c r="O908" s="5">
        <f>Tabla1[[#This Row],[Total del Pedido]]-(Tabla1[[#This Row],[Costo Total]]+N908)</f>
        <v>8.3999999999999986</v>
      </c>
    </row>
    <row r="909" spans="1:15" x14ac:dyDescent="0.25">
      <c r="A909" s="1">
        <v>356</v>
      </c>
      <c r="B909" s="1">
        <v>1</v>
      </c>
      <c r="C909" s="1" t="s">
        <v>21</v>
      </c>
      <c r="D909" s="1" t="s">
        <v>42</v>
      </c>
      <c r="E909" s="2">
        <v>10</v>
      </c>
      <c r="F909" s="2">
        <v>18</v>
      </c>
      <c r="G909" s="1">
        <v>2</v>
      </c>
      <c r="H909" s="1">
        <v>7</v>
      </c>
      <c r="I909" s="7">
        <f>TIME(0,Tabla1[[#This Row],[Tiempo de Preparación]],0)</f>
        <v>4.8611111111111112E-3</v>
      </c>
      <c r="J909" s="16">
        <f>Tabla1[[#This Row],[Precio Unitario]]*Tabla1[[#This Row],[Cantidad Ordenada]]</f>
        <v>36</v>
      </c>
      <c r="K909" s="3">
        <f>Tabla1[[#This Row],[Costo Unitario]]*Tabla1[[#This Row],[Cantidad Ordenada]]</f>
        <v>20</v>
      </c>
      <c r="L909" s="3">
        <f>(Tabla1[[#This Row],[Precio Unitario]]-Tabla1[[#This Row],[Costo Unitario]])*Tabla1[[#This Row],[Cantidad Ordenada]]</f>
        <v>16</v>
      </c>
      <c r="M909" s="20">
        <v>0.1</v>
      </c>
      <c r="N909" s="5">
        <f>Tabla1[[#This Row],[Total del Pedido]]*M909</f>
        <v>3.6</v>
      </c>
      <c r="O909" s="5">
        <f>Tabla1[[#This Row],[Total del Pedido]]-(Tabla1[[#This Row],[Costo Total]]+N909)</f>
        <v>12.399999999999999</v>
      </c>
    </row>
    <row r="910" spans="1:15" x14ac:dyDescent="0.25">
      <c r="A910" s="1">
        <v>357</v>
      </c>
      <c r="B910" s="1">
        <v>17</v>
      </c>
      <c r="C910" s="1" t="s">
        <v>23</v>
      </c>
      <c r="D910" s="1" t="s">
        <v>44</v>
      </c>
      <c r="E910" s="2">
        <v>15</v>
      </c>
      <c r="F910" s="2">
        <v>25</v>
      </c>
      <c r="G910" s="1">
        <v>1</v>
      </c>
      <c r="H910" s="1">
        <v>12</v>
      </c>
      <c r="I910" s="7">
        <f>TIME(0,Tabla1[[#This Row],[Tiempo de Preparación]],0)</f>
        <v>8.3333333333333332E-3</v>
      </c>
      <c r="J910" s="16">
        <f>Tabla1[[#This Row],[Precio Unitario]]*Tabla1[[#This Row],[Cantidad Ordenada]]</f>
        <v>25</v>
      </c>
      <c r="K910" s="3">
        <f>Tabla1[[#This Row],[Costo Unitario]]*Tabla1[[#This Row],[Cantidad Ordenada]]</f>
        <v>15</v>
      </c>
      <c r="L910" s="3">
        <f>(Tabla1[[#This Row],[Precio Unitario]]-Tabla1[[#This Row],[Costo Unitario]])*Tabla1[[#This Row],[Cantidad Ordenada]]</f>
        <v>10</v>
      </c>
      <c r="M910" s="20">
        <v>0.1</v>
      </c>
      <c r="N910" s="5">
        <f>Tabla1[[#This Row],[Total del Pedido]]*M910</f>
        <v>2.5</v>
      </c>
      <c r="O910" s="5">
        <f>Tabla1[[#This Row],[Total del Pedido]]-(Tabla1[[#This Row],[Costo Total]]+N910)</f>
        <v>7.5</v>
      </c>
    </row>
    <row r="911" spans="1:15" x14ac:dyDescent="0.25">
      <c r="A911" s="1">
        <v>357</v>
      </c>
      <c r="B911" s="1">
        <v>17</v>
      </c>
      <c r="C911" s="1" t="s">
        <v>18</v>
      </c>
      <c r="D911" s="1" t="s">
        <v>39</v>
      </c>
      <c r="E911" s="2">
        <v>12</v>
      </c>
      <c r="F911" s="2">
        <v>20</v>
      </c>
      <c r="G911" s="1">
        <v>2</v>
      </c>
      <c r="H911" s="1">
        <v>5</v>
      </c>
      <c r="I911" s="7">
        <f>TIME(0,Tabla1[[#This Row],[Tiempo de Preparación]],0)</f>
        <v>3.472222222222222E-3</v>
      </c>
      <c r="J911" s="16">
        <f>Tabla1[[#This Row],[Precio Unitario]]*Tabla1[[#This Row],[Cantidad Ordenada]]</f>
        <v>40</v>
      </c>
      <c r="K911" s="3">
        <f>Tabla1[[#This Row],[Costo Unitario]]*Tabla1[[#This Row],[Cantidad Ordenada]]</f>
        <v>24</v>
      </c>
      <c r="L911" s="3">
        <f>(Tabla1[[#This Row],[Precio Unitario]]-Tabla1[[#This Row],[Costo Unitario]])*Tabla1[[#This Row],[Cantidad Ordenada]]</f>
        <v>16</v>
      </c>
      <c r="M911" s="20">
        <v>0.1</v>
      </c>
      <c r="N911" s="5">
        <f>Tabla1[[#This Row],[Total del Pedido]]*M911</f>
        <v>4</v>
      </c>
      <c r="O911" s="5">
        <f>Tabla1[[#This Row],[Total del Pedido]]-(Tabla1[[#This Row],[Costo Total]]+N911)</f>
        <v>12</v>
      </c>
    </row>
    <row r="912" spans="1:15" x14ac:dyDescent="0.25">
      <c r="A912" s="1">
        <v>357</v>
      </c>
      <c r="B912" s="1">
        <v>17</v>
      </c>
      <c r="C912" s="1" t="s">
        <v>7</v>
      </c>
      <c r="D912" s="1" t="s">
        <v>28</v>
      </c>
      <c r="E912" s="2">
        <v>16</v>
      </c>
      <c r="F912" s="2">
        <v>27</v>
      </c>
      <c r="G912" s="1">
        <v>3</v>
      </c>
      <c r="H912" s="1">
        <v>31</v>
      </c>
      <c r="I912" s="7">
        <f>TIME(0,Tabla1[[#This Row],[Tiempo de Preparación]],0)</f>
        <v>2.1527777777777778E-2</v>
      </c>
      <c r="J912" s="16">
        <f>Tabla1[[#This Row],[Precio Unitario]]*Tabla1[[#This Row],[Cantidad Ordenada]]</f>
        <v>81</v>
      </c>
      <c r="K912" s="3">
        <f>Tabla1[[#This Row],[Costo Unitario]]*Tabla1[[#This Row],[Cantidad Ordenada]]</f>
        <v>48</v>
      </c>
      <c r="L912" s="3">
        <f>(Tabla1[[#This Row],[Precio Unitario]]-Tabla1[[#This Row],[Costo Unitario]])*Tabla1[[#This Row],[Cantidad Ordenada]]</f>
        <v>33</v>
      </c>
      <c r="M912" s="20">
        <v>0.1</v>
      </c>
      <c r="N912" s="5">
        <f>Tabla1[[#This Row],[Total del Pedido]]*M912</f>
        <v>8.1</v>
      </c>
      <c r="O912" s="5">
        <f>Tabla1[[#This Row],[Total del Pedido]]-(Tabla1[[#This Row],[Costo Total]]+N912)</f>
        <v>24.9</v>
      </c>
    </row>
    <row r="913" spans="1:15" x14ac:dyDescent="0.25">
      <c r="A913" s="1">
        <v>357</v>
      </c>
      <c r="B913" s="1">
        <v>17</v>
      </c>
      <c r="C913" s="1" t="s">
        <v>16</v>
      </c>
      <c r="D913" s="1" t="s">
        <v>37</v>
      </c>
      <c r="E913" s="2">
        <v>13</v>
      </c>
      <c r="F913" s="2">
        <v>22</v>
      </c>
      <c r="G913" s="1">
        <v>1</v>
      </c>
      <c r="H913" s="1">
        <v>48</v>
      </c>
      <c r="I913" s="7">
        <f>TIME(0,Tabla1[[#This Row],[Tiempo de Preparación]],0)</f>
        <v>3.3333333333333333E-2</v>
      </c>
      <c r="J913" s="16">
        <f>Tabla1[[#This Row],[Precio Unitario]]*Tabla1[[#This Row],[Cantidad Ordenada]]</f>
        <v>22</v>
      </c>
      <c r="K913" s="3">
        <f>Tabla1[[#This Row],[Costo Unitario]]*Tabla1[[#This Row],[Cantidad Ordenada]]</f>
        <v>13</v>
      </c>
      <c r="L913" s="3">
        <f>(Tabla1[[#This Row],[Precio Unitario]]-Tabla1[[#This Row],[Costo Unitario]])*Tabla1[[#This Row],[Cantidad Ordenada]]</f>
        <v>9</v>
      </c>
      <c r="M913" s="20">
        <v>0.1</v>
      </c>
      <c r="N913" s="5">
        <f>Tabla1[[#This Row],[Total del Pedido]]*M913</f>
        <v>2.2000000000000002</v>
      </c>
      <c r="O913" s="5">
        <f>Tabla1[[#This Row],[Total del Pedido]]-(Tabla1[[#This Row],[Costo Total]]+N913)</f>
        <v>6.8000000000000007</v>
      </c>
    </row>
    <row r="914" spans="1:15" x14ac:dyDescent="0.25">
      <c r="A914" s="1">
        <v>358</v>
      </c>
      <c r="B914" s="1">
        <v>13</v>
      </c>
      <c r="C914" s="1" t="s">
        <v>22</v>
      </c>
      <c r="D914" s="1" t="s">
        <v>43</v>
      </c>
      <c r="E914" s="2">
        <v>15</v>
      </c>
      <c r="F914" s="2">
        <v>26</v>
      </c>
      <c r="G914" s="1">
        <v>2</v>
      </c>
      <c r="H914" s="1">
        <v>50</v>
      </c>
      <c r="I914" s="7">
        <f>TIME(0,Tabla1[[#This Row],[Tiempo de Preparación]],0)</f>
        <v>3.4722222222222224E-2</v>
      </c>
      <c r="J914" s="16">
        <f>Tabla1[[#This Row],[Precio Unitario]]*Tabla1[[#This Row],[Cantidad Ordenada]]</f>
        <v>52</v>
      </c>
      <c r="K914" s="3">
        <f>Tabla1[[#This Row],[Costo Unitario]]*Tabla1[[#This Row],[Cantidad Ordenada]]</f>
        <v>30</v>
      </c>
      <c r="L914" s="3">
        <f>(Tabla1[[#This Row],[Precio Unitario]]-Tabla1[[#This Row],[Costo Unitario]])*Tabla1[[#This Row],[Cantidad Ordenada]]</f>
        <v>22</v>
      </c>
      <c r="M914" s="20">
        <v>0.1</v>
      </c>
      <c r="N914" s="5">
        <f>Tabla1[[#This Row],[Total del Pedido]]*M914</f>
        <v>5.2</v>
      </c>
      <c r="O914" s="5">
        <f>Tabla1[[#This Row],[Total del Pedido]]-(Tabla1[[#This Row],[Costo Total]]+N914)</f>
        <v>16.799999999999997</v>
      </c>
    </row>
    <row r="915" spans="1:15" x14ac:dyDescent="0.25">
      <c r="A915" s="1">
        <v>358</v>
      </c>
      <c r="B915" s="1">
        <v>13</v>
      </c>
      <c r="C915" s="1" t="s">
        <v>21</v>
      </c>
      <c r="D915" s="1" t="s">
        <v>42</v>
      </c>
      <c r="E915" s="2">
        <v>10</v>
      </c>
      <c r="F915" s="2">
        <v>18</v>
      </c>
      <c r="G915" s="1">
        <v>3</v>
      </c>
      <c r="H915" s="1">
        <v>50</v>
      </c>
      <c r="I915" s="7">
        <f>TIME(0,Tabla1[[#This Row],[Tiempo de Preparación]],0)</f>
        <v>3.4722222222222224E-2</v>
      </c>
      <c r="J915" s="16">
        <f>Tabla1[[#This Row],[Precio Unitario]]*Tabla1[[#This Row],[Cantidad Ordenada]]</f>
        <v>54</v>
      </c>
      <c r="K915" s="3">
        <f>Tabla1[[#This Row],[Costo Unitario]]*Tabla1[[#This Row],[Cantidad Ordenada]]</f>
        <v>30</v>
      </c>
      <c r="L915" s="3">
        <f>(Tabla1[[#This Row],[Precio Unitario]]-Tabla1[[#This Row],[Costo Unitario]])*Tabla1[[#This Row],[Cantidad Ordenada]]</f>
        <v>24</v>
      </c>
      <c r="M915" s="20">
        <v>0.1</v>
      </c>
      <c r="N915" s="5">
        <f>Tabla1[[#This Row],[Total del Pedido]]*M915</f>
        <v>5.4</v>
      </c>
      <c r="O915" s="5">
        <f>Tabla1[[#This Row],[Total del Pedido]]-(Tabla1[[#This Row],[Costo Total]]+N915)</f>
        <v>18.600000000000001</v>
      </c>
    </row>
    <row r="916" spans="1:15" x14ac:dyDescent="0.25">
      <c r="A916" s="1">
        <v>358</v>
      </c>
      <c r="B916" s="1">
        <v>13</v>
      </c>
      <c r="C916" s="1" t="s">
        <v>18</v>
      </c>
      <c r="D916" s="1" t="s">
        <v>39</v>
      </c>
      <c r="E916" s="2">
        <v>12</v>
      </c>
      <c r="F916" s="2">
        <v>20</v>
      </c>
      <c r="G916" s="1">
        <v>3</v>
      </c>
      <c r="H916" s="1">
        <v>52</v>
      </c>
      <c r="I916" s="7">
        <f>TIME(0,Tabla1[[#This Row],[Tiempo de Preparación]],0)</f>
        <v>3.6111111111111108E-2</v>
      </c>
      <c r="J916" s="16">
        <f>Tabla1[[#This Row],[Precio Unitario]]*Tabla1[[#This Row],[Cantidad Ordenada]]</f>
        <v>60</v>
      </c>
      <c r="K916" s="3">
        <f>Tabla1[[#This Row],[Costo Unitario]]*Tabla1[[#This Row],[Cantidad Ordenada]]</f>
        <v>36</v>
      </c>
      <c r="L916" s="3">
        <f>(Tabla1[[#This Row],[Precio Unitario]]-Tabla1[[#This Row],[Costo Unitario]])*Tabla1[[#This Row],[Cantidad Ordenada]]</f>
        <v>24</v>
      </c>
      <c r="M916" s="20">
        <v>0.1</v>
      </c>
      <c r="N916" s="5">
        <f>Tabla1[[#This Row],[Total del Pedido]]*M916</f>
        <v>6</v>
      </c>
      <c r="O916" s="5">
        <f>Tabla1[[#This Row],[Total del Pedido]]-(Tabla1[[#This Row],[Costo Total]]+N916)</f>
        <v>18</v>
      </c>
    </row>
    <row r="917" spans="1:15" x14ac:dyDescent="0.25">
      <c r="A917" s="1">
        <v>359</v>
      </c>
      <c r="B917" s="1">
        <v>11</v>
      </c>
      <c r="C917" s="1" t="s">
        <v>16</v>
      </c>
      <c r="D917" s="1" t="s">
        <v>37</v>
      </c>
      <c r="E917" s="2">
        <v>13</v>
      </c>
      <c r="F917" s="2">
        <v>22</v>
      </c>
      <c r="G917" s="1">
        <v>1</v>
      </c>
      <c r="H917" s="1">
        <v>26</v>
      </c>
      <c r="I917" s="7">
        <f>TIME(0,Tabla1[[#This Row],[Tiempo de Preparación]],0)</f>
        <v>1.8055555555555554E-2</v>
      </c>
      <c r="J917" s="16">
        <f>Tabla1[[#This Row],[Precio Unitario]]*Tabla1[[#This Row],[Cantidad Ordenada]]</f>
        <v>22</v>
      </c>
      <c r="K917" s="3">
        <f>Tabla1[[#This Row],[Costo Unitario]]*Tabla1[[#This Row],[Cantidad Ordenada]]</f>
        <v>13</v>
      </c>
      <c r="L917" s="3">
        <f>(Tabla1[[#This Row],[Precio Unitario]]-Tabla1[[#This Row],[Costo Unitario]])*Tabla1[[#This Row],[Cantidad Ordenada]]</f>
        <v>9</v>
      </c>
      <c r="M917" s="20">
        <v>0.1</v>
      </c>
      <c r="N917" s="5">
        <f>Tabla1[[#This Row],[Total del Pedido]]*M917</f>
        <v>2.2000000000000002</v>
      </c>
      <c r="O917" s="5">
        <f>Tabla1[[#This Row],[Total del Pedido]]-(Tabla1[[#This Row],[Costo Total]]+N917)</f>
        <v>6.8000000000000007</v>
      </c>
    </row>
    <row r="918" spans="1:15" x14ac:dyDescent="0.25">
      <c r="A918" s="1">
        <v>359</v>
      </c>
      <c r="B918" s="1">
        <v>11</v>
      </c>
      <c r="C918" s="1" t="s">
        <v>12</v>
      </c>
      <c r="D918" s="1" t="s">
        <v>33</v>
      </c>
      <c r="E918" s="2">
        <v>16</v>
      </c>
      <c r="F918" s="2">
        <v>28</v>
      </c>
      <c r="G918" s="1">
        <v>3</v>
      </c>
      <c r="H918" s="1">
        <v>57</v>
      </c>
      <c r="I918" s="7">
        <f>TIME(0,Tabla1[[#This Row],[Tiempo de Preparación]],0)</f>
        <v>3.9583333333333331E-2</v>
      </c>
      <c r="J918" s="16">
        <f>Tabla1[[#This Row],[Precio Unitario]]*Tabla1[[#This Row],[Cantidad Ordenada]]</f>
        <v>84</v>
      </c>
      <c r="K918" s="3">
        <f>Tabla1[[#This Row],[Costo Unitario]]*Tabla1[[#This Row],[Cantidad Ordenada]]</f>
        <v>48</v>
      </c>
      <c r="L918" s="3">
        <f>(Tabla1[[#This Row],[Precio Unitario]]-Tabla1[[#This Row],[Costo Unitario]])*Tabla1[[#This Row],[Cantidad Ordenada]]</f>
        <v>36</v>
      </c>
      <c r="M918" s="20">
        <v>0.1</v>
      </c>
      <c r="N918" s="5">
        <f>Tabla1[[#This Row],[Total del Pedido]]*M918</f>
        <v>8.4</v>
      </c>
      <c r="O918" s="5">
        <f>Tabla1[[#This Row],[Total del Pedido]]-(Tabla1[[#This Row],[Costo Total]]+N918)</f>
        <v>27.6</v>
      </c>
    </row>
    <row r="919" spans="1:15" x14ac:dyDescent="0.25">
      <c r="A919" s="1">
        <v>359</v>
      </c>
      <c r="B919" s="1">
        <v>11</v>
      </c>
      <c r="C919" s="1" t="s">
        <v>10</v>
      </c>
      <c r="D919" s="1" t="s">
        <v>31</v>
      </c>
      <c r="E919" s="2">
        <v>17</v>
      </c>
      <c r="F919" s="2">
        <v>29</v>
      </c>
      <c r="G919" s="1">
        <v>2</v>
      </c>
      <c r="H919" s="1">
        <v>12</v>
      </c>
      <c r="I919" s="7">
        <f>TIME(0,Tabla1[[#This Row],[Tiempo de Preparación]],0)</f>
        <v>8.3333333333333332E-3</v>
      </c>
      <c r="J919" s="16">
        <f>Tabla1[[#This Row],[Precio Unitario]]*Tabla1[[#This Row],[Cantidad Ordenada]]</f>
        <v>58</v>
      </c>
      <c r="K919" s="3">
        <f>Tabla1[[#This Row],[Costo Unitario]]*Tabla1[[#This Row],[Cantidad Ordenada]]</f>
        <v>34</v>
      </c>
      <c r="L919" s="3">
        <f>(Tabla1[[#This Row],[Precio Unitario]]-Tabla1[[#This Row],[Costo Unitario]])*Tabla1[[#This Row],[Cantidad Ordenada]]</f>
        <v>24</v>
      </c>
      <c r="M919" s="20">
        <v>0.1</v>
      </c>
      <c r="N919" s="5">
        <f>Tabla1[[#This Row],[Total del Pedido]]*M919</f>
        <v>5.8000000000000007</v>
      </c>
      <c r="O919" s="5">
        <f>Tabla1[[#This Row],[Total del Pedido]]-(Tabla1[[#This Row],[Costo Total]]+N919)</f>
        <v>18.200000000000003</v>
      </c>
    </row>
    <row r="920" spans="1:15" x14ac:dyDescent="0.25">
      <c r="A920" s="1">
        <v>359</v>
      </c>
      <c r="B920" s="1">
        <v>11</v>
      </c>
      <c r="C920" s="1" t="s">
        <v>22</v>
      </c>
      <c r="D920" s="1" t="s">
        <v>43</v>
      </c>
      <c r="E920" s="2">
        <v>15</v>
      </c>
      <c r="F920" s="2">
        <v>26</v>
      </c>
      <c r="G920" s="1">
        <v>1</v>
      </c>
      <c r="H920" s="1">
        <v>50</v>
      </c>
      <c r="I920" s="7">
        <f>TIME(0,Tabla1[[#This Row],[Tiempo de Preparación]],0)</f>
        <v>3.4722222222222224E-2</v>
      </c>
      <c r="J920" s="16">
        <f>Tabla1[[#This Row],[Precio Unitario]]*Tabla1[[#This Row],[Cantidad Ordenada]]</f>
        <v>26</v>
      </c>
      <c r="K920" s="3">
        <f>Tabla1[[#This Row],[Costo Unitario]]*Tabla1[[#This Row],[Cantidad Ordenada]]</f>
        <v>15</v>
      </c>
      <c r="L920" s="3">
        <f>(Tabla1[[#This Row],[Precio Unitario]]-Tabla1[[#This Row],[Costo Unitario]])*Tabla1[[#This Row],[Cantidad Ordenada]]</f>
        <v>11</v>
      </c>
      <c r="M920" s="20">
        <v>0.1</v>
      </c>
      <c r="N920" s="5">
        <f>Tabla1[[#This Row],[Total del Pedido]]*M920</f>
        <v>2.6</v>
      </c>
      <c r="O920" s="5">
        <f>Tabla1[[#This Row],[Total del Pedido]]-(Tabla1[[#This Row],[Costo Total]]+N920)</f>
        <v>8.3999999999999986</v>
      </c>
    </row>
    <row r="921" spans="1:15" x14ac:dyDescent="0.25">
      <c r="A921" s="1">
        <v>360</v>
      </c>
      <c r="B921" s="1">
        <v>16</v>
      </c>
      <c r="C921" s="1" t="s">
        <v>20</v>
      </c>
      <c r="D921" s="1" t="s">
        <v>41</v>
      </c>
      <c r="E921" s="2">
        <v>13</v>
      </c>
      <c r="F921" s="2">
        <v>21</v>
      </c>
      <c r="G921" s="1">
        <v>1</v>
      </c>
      <c r="H921" s="1">
        <v>42</v>
      </c>
      <c r="I921" s="7">
        <f>TIME(0,Tabla1[[#This Row],[Tiempo de Preparación]],0)</f>
        <v>2.9166666666666667E-2</v>
      </c>
      <c r="J921" s="16">
        <f>Tabla1[[#This Row],[Precio Unitario]]*Tabla1[[#This Row],[Cantidad Ordenada]]</f>
        <v>21</v>
      </c>
      <c r="K921" s="3">
        <f>Tabla1[[#This Row],[Costo Unitario]]*Tabla1[[#This Row],[Cantidad Ordenada]]</f>
        <v>13</v>
      </c>
      <c r="L921" s="3">
        <f>(Tabla1[[#This Row],[Precio Unitario]]-Tabla1[[#This Row],[Costo Unitario]])*Tabla1[[#This Row],[Cantidad Ordenada]]</f>
        <v>8</v>
      </c>
      <c r="M921" s="20">
        <v>0.1</v>
      </c>
      <c r="N921" s="5">
        <f>Tabla1[[#This Row],[Total del Pedido]]*M921</f>
        <v>2.1</v>
      </c>
      <c r="O921" s="5">
        <f>Tabla1[[#This Row],[Total del Pedido]]-(Tabla1[[#This Row],[Costo Total]]+N921)</f>
        <v>5.9</v>
      </c>
    </row>
    <row r="922" spans="1:15" x14ac:dyDescent="0.25">
      <c r="A922" s="1">
        <v>360</v>
      </c>
      <c r="B922" s="1">
        <v>16</v>
      </c>
      <c r="C922" s="1" t="s">
        <v>5</v>
      </c>
      <c r="D922" s="1" t="s">
        <v>26</v>
      </c>
      <c r="E922" s="2">
        <v>18</v>
      </c>
      <c r="F922" s="2">
        <v>30</v>
      </c>
      <c r="G922" s="1">
        <v>3</v>
      </c>
      <c r="H922" s="1">
        <v>36</v>
      </c>
      <c r="I922" s="7">
        <f>TIME(0,Tabla1[[#This Row],[Tiempo de Preparación]],0)</f>
        <v>2.5000000000000001E-2</v>
      </c>
      <c r="J922" s="16">
        <f>Tabla1[[#This Row],[Precio Unitario]]*Tabla1[[#This Row],[Cantidad Ordenada]]</f>
        <v>90</v>
      </c>
      <c r="K922" s="3">
        <f>Tabla1[[#This Row],[Costo Unitario]]*Tabla1[[#This Row],[Cantidad Ordenada]]</f>
        <v>54</v>
      </c>
      <c r="L922" s="3">
        <f>(Tabla1[[#This Row],[Precio Unitario]]-Tabla1[[#This Row],[Costo Unitario]])*Tabla1[[#This Row],[Cantidad Ordenada]]</f>
        <v>36</v>
      </c>
      <c r="M922" s="20">
        <v>0.1</v>
      </c>
      <c r="N922" s="5">
        <f>Tabla1[[#This Row],[Total del Pedido]]*M922</f>
        <v>9</v>
      </c>
      <c r="O922" s="5">
        <f>Tabla1[[#This Row],[Total del Pedido]]-(Tabla1[[#This Row],[Costo Total]]+N922)</f>
        <v>27</v>
      </c>
    </row>
    <row r="923" spans="1:15" x14ac:dyDescent="0.25">
      <c r="A923" s="1">
        <v>360</v>
      </c>
      <c r="B923" s="1">
        <v>16</v>
      </c>
      <c r="C923" s="1" t="s">
        <v>22</v>
      </c>
      <c r="D923" s="1" t="s">
        <v>43</v>
      </c>
      <c r="E923" s="2">
        <v>15</v>
      </c>
      <c r="F923" s="2">
        <v>26</v>
      </c>
      <c r="G923" s="1">
        <v>1</v>
      </c>
      <c r="H923" s="1">
        <v>51</v>
      </c>
      <c r="I923" s="7">
        <f>TIME(0,Tabla1[[#This Row],[Tiempo de Preparación]],0)</f>
        <v>3.5416666666666666E-2</v>
      </c>
      <c r="J923" s="16">
        <f>Tabla1[[#This Row],[Precio Unitario]]*Tabla1[[#This Row],[Cantidad Ordenada]]</f>
        <v>26</v>
      </c>
      <c r="K923" s="3">
        <f>Tabla1[[#This Row],[Costo Unitario]]*Tabla1[[#This Row],[Cantidad Ordenada]]</f>
        <v>15</v>
      </c>
      <c r="L923" s="3">
        <f>(Tabla1[[#This Row],[Precio Unitario]]-Tabla1[[#This Row],[Costo Unitario]])*Tabla1[[#This Row],[Cantidad Ordenada]]</f>
        <v>11</v>
      </c>
      <c r="M923" s="20">
        <v>0.1</v>
      </c>
      <c r="N923" s="5">
        <f>Tabla1[[#This Row],[Total del Pedido]]*M923</f>
        <v>2.6</v>
      </c>
      <c r="O923" s="5">
        <f>Tabla1[[#This Row],[Total del Pedido]]-(Tabla1[[#This Row],[Costo Total]]+N923)</f>
        <v>8.3999999999999986</v>
      </c>
    </row>
    <row r="924" spans="1:15" x14ac:dyDescent="0.25">
      <c r="A924" s="1">
        <v>360</v>
      </c>
      <c r="B924" s="1">
        <v>16</v>
      </c>
      <c r="C924" s="1" t="s">
        <v>15</v>
      </c>
      <c r="D924" s="1" t="s">
        <v>36</v>
      </c>
      <c r="E924" s="2">
        <v>19</v>
      </c>
      <c r="F924" s="2">
        <v>32</v>
      </c>
      <c r="G924" s="1">
        <v>3</v>
      </c>
      <c r="H924" s="1">
        <v>30</v>
      </c>
      <c r="I924" s="7">
        <f>TIME(0,Tabla1[[#This Row],[Tiempo de Preparación]],0)</f>
        <v>2.0833333333333332E-2</v>
      </c>
      <c r="J924" s="16">
        <f>Tabla1[[#This Row],[Precio Unitario]]*Tabla1[[#This Row],[Cantidad Ordenada]]</f>
        <v>96</v>
      </c>
      <c r="K924" s="3">
        <f>Tabla1[[#This Row],[Costo Unitario]]*Tabla1[[#This Row],[Cantidad Ordenada]]</f>
        <v>57</v>
      </c>
      <c r="L924" s="3">
        <f>(Tabla1[[#This Row],[Precio Unitario]]-Tabla1[[#This Row],[Costo Unitario]])*Tabla1[[#This Row],[Cantidad Ordenada]]</f>
        <v>39</v>
      </c>
      <c r="M924" s="20">
        <v>0.1</v>
      </c>
      <c r="N924" s="5">
        <f>Tabla1[[#This Row],[Total del Pedido]]*M924</f>
        <v>9.6000000000000014</v>
      </c>
      <c r="O924" s="5">
        <f>Tabla1[[#This Row],[Total del Pedido]]-(Tabla1[[#This Row],[Costo Total]]+N924)</f>
        <v>29.400000000000006</v>
      </c>
    </row>
    <row r="925" spans="1:15" x14ac:dyDescent="0.25">
      <c r="A925" s="1">
        <v>361</v>
      </c>
      <c r="B925" s="1">
        <v>16</v>
      </c>
      <c r="C925" s="1" t="s">
        <v>10</v>
      </c>
      <c r="D925" s="1" t="s">
        <v>31</v>
      </c>
      <c r="E925" s="2">
        <v>17</v>
      </c>
      <c r="F925" s="2">
        <v>29</v>
      </c>
      <c r="G925" s="1">
        <v>1</v>
      </c>
      <c r="H925" s="1">
        <v>58</v>
      </c>
      <c r="I925" s="7">
        <f>TIME(0,Tabla1[[#This Row],[Tiempo de Preparación]],0)</f>
        <v>4.027777777777778E-2</v>
      </c>
      <c r="J925" s="16">
        <f>Tabla1[[#This Row],[Precio Unitario]]*Tabla1[[#This Row],[Cantidad Ordenada]]</f>
        <v>29</v>
      </c>
      <c r="K925" s="3">
        <f>Tabla1[[#This Row],[Costo Unitario]]*Tabla1[[#This Row],[Cantidad Ordenada]]</f>
        <v>17</v>
      </c>
      <c r="L925" s="3">
        <f>(Tabla1[[#This Row],[Precio Unitario]]-Tabla1[[#This Row],[Costo Unitario]])*Tabla1[[#This Row],[Cantidad Ordenada]]</f>
        <v>12</v>
      </c>
      <c r="M925" s="20">
        <v>0.1</v>
      </c>
      <c r="N925" s="5">
        <f>Tabla1[[#This Row],[Total del Pedido]]*M925</f>
        <v>2.9000000000000004</v>
      </c>
      <c r="O925" s="5">
        <f>Tabla1[[#This Row],[Total del Pedido]]-(Tabla1[[#This Row],[Costo Total]]+N925)</f>
        <v>9.1000000000000014</v>
      </c>
    </row>
    <row r="926" spans="1:15" x14ac:dyDescent="0.25">
      <c r="A926" s="1">
        <v>361</v>
      </c>
      <c r="B926" s="1">
        <v>16</v>
      </c>
      <c r="C926" s="1" t="s">
        <v>4</v>
      </c>
      <c r="D926" s="1" t="s">
        <v>25</v>
      </c>
      <c r="E926" s="2">
        <v>14</v>
      </c>
      <c r="F926" s="2">
        <v>24</v>
      </c>
      <c r="G926" s="1">
        <v>3</v>
      </c>
      <c r="H926" s="1">
        <v>54</v>
      </c>
      <c r="I926" s="7">
        <f>TIME(0,Tabla1[[#This Row],[Tiempo de Preparación]],0)</f>
        <v>3.7499999999999999E-2</v>
      </c>
      <c r="J926" s="16">
        <f>Tabla1[[#This Row],[Precio Unitario]]*Tabla1[[#This Row],[Cantidad Ordenada]]</f>
        <v>72</v>
      </c>
      <c r="K926" s="3">
        <f>Tabla1[[#This Row],[Costo Unitario]]*Tabla1[[#This Row],[Cantidad Ordenada]]</f>
        <v>42</v>
      </c>
      <c r="L926" s="3">
        <f>(Tabla1[[#This Row],[Precio Unitario]]-Tabla1[[#This Row],[Costo Unitario]])*Tabla1[[#This Row],[Cantidad Ordenada]]</f>
        <v>30</v>
      </c>
      <c r="M926" s="20">
        <v>0.1</v>
      </c>
      <c r="N926" s="5">
        <f>Tabla1[[#This Row],[Total del Pedido]]*M926</f>
        <v>7.2</v>
      </c>
      <c r="O926" s="5">
        <f>Tabla1[[#This Row],[Total del Pedido]]-(Tabla1[[#This Row],[Costo Total]]+N926)</f>
        <v>22.799999999999997</v>
      </c>
    </row>
    <row r="927" spans="1:15" x14ac:dyDescent="0.25">
      <c r="A927" s="1">
        <v>362</v>
      </c>
      <c r="B927" s="1">
        <v>15</v>
      </c>
      <c r="C927" s="1" t="s">
        <v>18</v>
      </c>
      <c r="D927" s="1" t="s">
        <v>39</v>
      </c>
      <c r="E927" s="2">
        <v>12</v>
      </c>
      <c r="F927" s="2">
        <v>20</v>
      </c>
      <c r="G927" s="1">
        <v>1</v>
      </c>
      <c r="H927" s="1">
        <v>41</v>
      </c>
      <c r="I927" s="7">
        <f>TIME(0,Tabla1[[#This Row],[Tiempo de Preparación]],0)</f>
        <v>2.8472222222222222E-2</v>
      </c>
      <c r="J927" s="16">
        <f>Tabla1[[#This Row],[Precio Unitario]]*Tabla1[[#This Row],[Cantidad Ordenada]]</f>
        <v>20</v>
      </c>
      <c r="K927" s="3">
        <f>Tabla1[[#This Row],[Costo Unitario]]*Tabla1[[#This Row],[Cantidad Ordenada]]</f>
        <v>12</v>
      </c>
      <c r="L927" s="3">
        <f>(Tabla1[[#This Row],[Precio Unitario]]-Tabla1[[#This Row],[Costo Unitario]])*Tabla1[[#This Row],[Cantidad Ordenada]]</f>
        <v>8</v>
      </c>
      <c r="M927" s="20">
        <v>0.1</v>
      </c>
      <c r="N927" s="5">
        <f>Tabla1[[#This Row],[Total del Pedido]]*M927</f>
        <v>2</v>
      </c>
      <c r="O927" s="5">
        <f>Tabla1[[#This Row],[Total del Pedido]]-(Tabla1[[#This Row],[Costo Total]]+N927)</f>
        <v>6</v>
      </c>
    </row>
    <row r="928" spans="1:15" x14ac:dyDescent="0.25">
      <c r="A928" s="1">
        <v>362</v>
      </c>
      <c r="B928" s="1">
        <v>15</v>
      </c>
      <c r="C928" s="1" t="s">
        <v>4</v>
      </c>
      <c r="D928" s="1" t="s">
        <v>25</v>
      </c>
      <c r="E928" s="2">
        <v>14</v>
      </c>
      <c r="F928" s="2">
        <v>24</v>
      </c>
      <c r="G928" s="1">
        <v>1</v>
      </c>
      <c r="H928" s="1">
        <v>58</v>
      </c>
      <c r="I928" s="7">
        <f>TIME(0,Tabla1[[#This Row],[Tiempo de Preparación]],0)</f>
        <v>4.027777777777778E-2</v>
      </c>
      <c r="J928" s="16">
        <f>Tabla1[[#This Row],[Precio Unitario]]*Tabla1[[#This Row],[Cantidad Ordenada]]</f>
        <v>24</v>
      </c>
      <c r="K928" s="3">
        <f>Tabla1[[#This Row],[Costo Unitario]]*Tabla1[[#This Row],[Cantidad Ordenada]]</f>
        <v>14</v>
      </c>
      <c r="L928" s="3">
        <f>(Tabla1[[#This Row],[Precio Unitario]]-Tabla1[[#This Row],[Costo Unitario]])*Tabla1[[#This Row],[Cantidad Ordenada]]</f>
        <v>10</v>
      </c>
      <c r="M928" s="20">
        <v>0.1</v>
      </c>
      <c r="N928" s="5">
        <f>Tabla1[[#This Row],[Total del Pedido]]*M928</f>
        <v>2.4000000000000004</v>
      </c>
      <c r="O928" s="5">
        <f>Tabla1[[#This Row],[Total del Pedido]]-(Tabla1[[#This Row],[Costo Total]]+N928)</f>
        <v>7.6000000000000014</v>
      </c>
    </row>
    <row r="929" spans="1:15" x14ac:dyDescent="0.25">
      <c r="A929" s="1">
        <v>362</v>
      </c>
      <c r="B929" s="1">
        <v>15</v>
      </c>
      <c r="C929" s="1" t="s">
        <v>21</v>
      </c>
      <c r="D929" s="1" t="s">
        <v>42</v>
      </c>
      <c r="E929" s="2">
        <v>10</v>
      </c>
      <c r="F929" s="2">
        <v>18</v>
      </c>
      <c r="G929" s="1">
        <v>1</v>
      </c>
      <c r="H929" s="1">
        <v>24</v>
      </c>
      <c r="I929" s="7">
        <f>TIME(0,Tabla1[[#This Row],[Tiempo de Preparación]],0)</f>
        <v>1.6666666666666666E-2</v>
      </c>
      <c r="J929" s="16">
        <f>Tabla1[[#This Row],[Precio Unitario]]*Tabla1[[#This Row],[Cantidad Ordenada]]</f>
        <v>18</v>
      </c>
      <c r="K929" s="3">
        <f>Tabla1[[#This Row],[Costo Unitario]]*Tabla1[[#This Row],[Cantidad Ordenada]]</f>
        <v>10</v>
      </c>
      <c r="L929" s="3">
        <f>(Tabla1[[#This Row],[Precio Unitario]]-Tabla1[[#This Row],[Costo Unitario]])*Tabla1[[#This Row],[Cantidad Ordenada]]</f>
        <v>8</v>
      </c>
      <c r="M929" s="20">
        <v>0.1</v>
      </c>
      <c r="N929" s="5">
        <f>Tabla1[[#This Row],[Total del Pedido]]*M929</f>
        <v>1.8</v>
      </c>
      <c r="O929" s="5">
        <f>Tabla1[[#This Row],[Total del Pedido]]-(Tabla1[[#This Row],[Costo Total]]+N929)</f>
        <v>6.1999999999999993</v>
      </c>
    </row>
    <row r="930" spans="1:15" x14ac:dyDescent="0.25">
      <c r="A930" s="1">
        <v>363</v>
      </c>
      <c r="B930" s="1">
        <v>5</v>
      </c>
      <c r="C930" s="1" t="s">
        <v>5</v>
      </c>
      <c r="D930" s="1" t="s">
        <v>26</v>
      </c>
      <c r="E930" s="2">
        <v>18</v>
      </c>
      <c r="F930" s="2">
        <v>30</v>
      </c>
      <c r="G930" s="1">
        <v>1</v>
      </c>
      <c r="H930" s="1">
        <v>48</v>
      </c>
      <c r="I930" s="7">
        <f>TIME(0,Tabla1[[#This Row],[Tiempo de Preparación]],0)</f>
        <v>3.3333333333333333E-2</v>
      </c>
      <c r="J930" s="16">
        <f>Tabla1[[#This Row],[Precio Unitario]]*Tabla1[[#This Row],[Cantidad Ordenada]]</f>
        <v>30</v>
      </c>
      <c r="K930" s="3">
        <f>Tabla1[[#This Row],[Costo Unitario]]*Tabla1[[#This Row],[Cantidad Ordenada]]</f>
        <v>18</v>
      </c>
      <c r="L930" s="3">
        <f>(Tabla1[[#This Row],[Precio Unitario]]-Tabla1[[#This Row],[Costo Unitario]])*Tabla1[[#This Row],[Cantidad Ordenada]]</f>
        <v>12</v>
      </c>
      <c r="M930" s="20">
        <v>0.1</v>
      </c>
      <c r="N930" s="5">
        <f>Tabla1[[#This Row],[Total del Pedido]]*M930</f>
        <v>3</v>
      </c>
      <c r="O930" s="5">
        <f>Tabla1[[#This Row],[Total del Pedido]]-(Tabla1[[#This Row],[Costo Total]]+N930)</f>
        <v>9</v>
      </c>
    </row>
    <row r="931" spans="1:15" x14ac:dyDescent="0.25">
      <c r="A931" s="1">
        <v>363</v>
      </c>
      <c r="B931" s="1">
        <v>5</v>
      </c>
      <c r="C931" s="1" t="s">
        <v>4</v>
      </c>
      <c r="D931" s="1" t="s">
        <v>25</v>
      </c>
      <c r="E931" s="2">
        <v>14</v>
      </c>
      <c r="F931" s="2">
        <v>24</v>
      </c>
      <c r="G931" s="1">
        <v>3</v>
      </c>
      <c r="H931" s="1">
        <v>41</v>
      </c>
      <c r="I931" s="7">
        <f>TIME(0,Tabla1[[#This Row],[Tiempo de Preparación]],0)</f>
        <v>2.8472222222222222E-2</v>
      </c>
      <c r="J931" s="16">
        <f>Tabla1[[#This Row],[Precio Unitario]]*Tabla1[[#This Row],[Cantidad Ordenada]]</f>
        <v>72</v>
      </c>
      <c r="K931" s="3">
        <f>Tabla1[[#This Row],[Costo Unitario]]*Tabla1[[#This Row],[Cantidad Ordenada]]</f>
        <v>42</v>
      </c>
      <c r="L931" s="3">
        <f>(Tabla1[[#This Row],[Precio Unitario]]-Tabla1[[#This Row],[Costo Unitario]])*Tabla1[[#This Row],[Cantidad Ordenada]]</f>
        <v>30</v>
      </c>
      <c r="M931" s="20">
        <v>0.1</v>
      </c>
      <c r="N931" s="5">
        <f>Tabla1[[#This Row],[Total del Pedido]]*M931</f>
        <v>7.2</v>
      </c>
      <c r="O931" s="5">
        <f>Tabla1[[#This Row],[Total del Pedido]]-(Tabla1[[#This Row],[Costo Total]]+N931)</f>
        <v>22.799999999999997</v>
      </c>
    </row>
    <row r="932" spans="1:15" x14ac:dyDescent="0.25">
      <c r="A932" s="1">
        <v>363</v>
      </c>
      <c r="B932" s="1">
        <v>5</v>
      </c>
      <c r="C932" s="1" t="s">
        <v>9</v>
      </c>
      <c r="D932" s="1" t="s">
        <v>30</v>
      </c>
      <c r="E932" s="2">
        <v>22</v>
      </c>
      <c r="F932" s="2">
        <v>36</v>
      </c>
      <c r="G932" s="1">
        <v>2</v>
      </c>
      <c r="H932" s="1">
        <v>42</v>
      </c>
      <c r="I932" s="7">
        <f>TIME(0,Tabla1[[#This Row],[Tiempo de Preparación]],0)</f>
        <v>2.9166666666666667E-2</v>
      </c>
      <c r="J932" s="16">
        <f>Tabla1[[#This Row],[Precio Unitario]]*Tabla1[[#This Row],[Cantidad Ordenada]]</f>
        <v>72</v>
      </c>
      <c r="K932" s="3">
        <f>Tabla1[[#This Row],[Costo Unitario]]*Tabla1[[#This Row],[Cantidad Ordenada]]</f>
        <v>44</v>
      </c>
      <c r="L932" s="3">
        <f>(Tabla1[[#This Row],[Precio Unitario]]-Tabla1[[#This Row],[Costo Unitario]])*Tabla1[[#This Row],[Cantidad Ordenada]]</f>
        <v>28</v>
      </c>
      <c r="M932" s="20">
        <v>0.1</v>
      </c>
      <c r="N932" s="5">
        <f>Tabla1[[#This Row],[Total del Pedido]]*M932</f>
        <v>7.2</v>
      </c>
      <c r="O932" s="5">
        <f>Tabla1[[#This Row],[Total del Pedido]]-(Tabla1[[#This Row],[Costo Total]]+N932)</f>
        <v>20.799999999999997</v>
      </c>
    </row>
    <row r="933" spans="1:15" x14ac:dyDescent="0.25">
      <c r="A933" s="1">
        <v>363</v>
      </c>
      <c r="B933" s="1">
        <v>5</v>
      </c>
      <c r="C933" s="1" t="s">
        <v>11</v>
      </c>
      <c r="D933" s="1" t="s">
        <v>32</v>
      </c>
      <c r="E933" s="2">
        <v>20</v>
      </c>
      <c r="F933" s="2">
        <v>33</v>
      </c>
      <c r="G933" s="1">
        <v>2</v>
      </c>
      <c r="H933" s="1">
        <v>18</v>
      </c>
      <c r="I933" s="7">
        <f>TIME(0,Tabla1[[#This Row],[Tiempo de Preparación]],0)</f>
        <v>1.2500000000000001E-2</v>
      </c>
      <c r="J933" s="16">
        <f>Tabla1[[#This Row],[Precio Unitario]]*Tabla1[[#This Row],[Cantidad Ordenada]]</f>
        <v>66</v>
      </c>
      <c r="K933" s="3">
        <f>Tabla1[[#This Row],[Costo Unitario]]*Tabla1[[#This Row],[Cantidad Ordenada]]</f>
        <v>40</v>
      </c>
      <c r="L933" s="3">
        <f>(Tabla1[[#This Row],[Precio Unitario]]-Tabla1[[#This Row],[Costo Unitario]])*Tabla1[[#This Row],[Cantidad Ordenada]]</f>
        <v>26</v>
      </c>
      <c r="M933" s="20">
        <v>0.1</v>
      </c>
      <c r="N933" s="5">
        <f>Tabla1[[#This Row],[Total del Pedido]]*M933</f>
        <v>6.6000000000000005</v>
      </c>
      <c r="O933" s="5">
        <f>Tabla1[[#This Row],[Total del Pedido]]-(Tabla1[[#This Row],[Costo Total]]+N933)</f>
        <v>19.399999999999999</v>
      </c>
    </row>
    <row r="934" spans="1:15" x14ac:dyDescent="0.25">
      <c r="A934" s="1">
        <v>364</v>
      </c>
      <c r="B934" s="1">
        <v>15</v>
      </c>
      <c r="C934" s="1" t="s">
        <v>12</v>
      </c>
      <c r="D934" s="1" t="s">
        <v>33</v>
      </c>
      <c r="E934" s="2">
        <v>16</v>
      </c>
      <c r="F934" s="2">
        <v>28</v>
      </c>
      <c r="G934" s="1">
        <v>2</v>
      </c>
      <c r="H934" s="1">
        <v>52</v>
      </c>
      <c r="I934" s="7">
        <f>TIME(0,Tabla1[[#This Row],[Tiempo de Preparación]],0)</f>
        <v>3.6111111111111108E-2</v>
      </c>
      <c r="J934" s="16">
        <f>Tabla1[[#This Row],[Precio Unitario]]*Tabla1[[#This Row],[Cantidad Ordenada]]</f>
        <v>56</v>
      </c>
      <c r="K934" s="3">
        <f>Tabla1[[#This Row],[Costo Unitario]]*Tabla1[[#This Row],[Cantidad Ordenada]]</f>
        <v>32</v>
      </c>
      <c r="L934" s="3">
        <f>(Tabla1[[#This Row],[Precio Unitario]]-Tabla1[[#This Row],[Costo Unitario]])*Tabla1[[#This Row],[Cantidad Ordenada]]</f>
        <v>24</v>
      </c>
      <c r="M934" s="20">
        <v>0.1</v>
      </c>
      <c r="N934" s="5">
        <f>Tabla1[[#This Row],[Total del Pedido]]*M934</f>
        <v>5.6000000000000005</v>
      </c>
      <c r="O934" s="5">
        <f>Tabla1[[#This Row],[Total del Pedido]]-(Tabla1[[#This Row],[Costo Total]]+N934)</f>
        <v>18.399999999999999</v>
      </c>
    </row>
    <row r="935" spans="1:15" x14ac:dyDescent="0.25">
      <c r="A935" s="1">
        <v>364</v>
      </c>
      <c r="B935" s="1">
        <v>15</v>
      </c>
      <c r="C935" s="1" t="s">
        <v>16</v>
      </c>
      <c r="D935" s="1" t="s">
        <v>37</v>
      </c>
      <c r="E935" s="2">
        <v>13</v>
      </c>
      <c r="F935" s="2">
        <v>22</v>
      </c>
      <c r="G935" s="1">
        <v>1</v>
      </c>
      <c r="H935" s="1">
        <v>20</v>
      </c>
      <c r="I935" s="7">
        <f>TIME(0,Tabla1[[#This Row],[Tiempo de Preparación]],0)</f>
        <v>1.3888888888888888E-2</v>
      </c>
      <c r="J935" s="16">
        <f>Tabla1[[#This Row],[Precio Unitario]]*Tabla1[[#This Row],[Cantidad Ordenada]]</f>
        <v>22</v>
      </c>
      <c r="K935" s="3">
        <f>Tabla1[[#This Row],[Costo Unitario]]*Tabla1[[#This Row],[Cantidad Ordenada]]</f>
        <v>13</v>
      </c>
      <c r="L935" s="3">
        <f>(Tabla1[[#This Row],[Precio Unitario]]-Tabla1[[#This Row],[Costo Unitario]])*Tabla1[[#This Row],[Cantidad Ordenada]]</f>
        <v>9</v>
      </c>
      <c r="M935" s="20">
        <v>0.1</v>
      </c>
      <c r="N935" s="5">
        <f>Tabla1[[#This Row],[Total del Pedido]]*M935</f>
        <v>2.2000000000000002</v>
      </c>
      <c r="O935" s="5">
        <f>Tabla1[[#This Row],[Total del Pedido]]-(Tabla1[[#This Row],[Costo Total]]+N935)</f>
        <v>6.8000000000000007</v>
      </c>
    </row>
    <row r="936" spans="1:15" x14ac:dyDescent="0.25">
      <c r="A936" s="1">
        <v>364</v>
      </c>
      <c r="B936" s="1">
        <v>15</v>
      </c>
      <c r="C936" s="1" t="s">
        <v>23</v>
      </c>
      <c r="D936" s="1" t="s">
        <v>44</v>
      </c>
      <c r="E936" s="2">
        <v>15</v>
      </c>
      <c r="F936" s="2">
        <v>25</v>
      </c>
      <c r="G936" s="1">
        <v>2</v>
      </c>
      <c r="H936" s="1">
        <v>14</v>
      </c>
      <c r="I936" s="7">
        <f>TIME(0,Tabla1[[#This Row],[Tiempo de Preparación]],0)</f>
        <v>9.7222222222222224E-3</v>
      </c>
      <c r="J936" s="16">
        <f>Tabla1[[#This Row],[Precio Unitario]]*Tabla1[[#This Row],[Cantidad Ordenada]]</f>
        <v>50</v>
      </c>
      <c r="K936" s="3">
        <f>Tabla1[[#This Row],[Costo Unitario]]*Tabla1[[#This Row],[Cantidad Ordenada]]</f>
        <v>30</v>
      </c>
      <c r="L936" s="3">
        <f>(Tabla1[[#This Row],[Precio Unitario]]-Tabla1[[#This Row],[Costo Unitario]])*Tabla1[[#This Row],[Cantidad Ordenada]]</f>
        <v>20</v>
      </c>
      <c r="M936" s="20">
        <v>0.1</v>
      </c>
      <c r="N936" s="5">
        <f>Tabla1[[#This Row],[Total del Pedido]]*M936</f>
        <v>5</v>
      </c>
      <c r="O936" s="5">
        <f>Tabla1[[#This Row],[Total del Pedido]]-(Tabla1[[#This Row],[Costo Total]]+N936)</f>
        <v>15</v>
      </c>
    </row>
    <row r="937" spans="1:15" x14ac:dyDescent="0.25">
      <c r="A937" s="1">
        <v>364</v>
      </c>
      <c r="B937" s="1">
        <v>15</v>
      </c>
      <c r="C937" s="1" t="s">
        <v>10</v>
      </c>
      <c r="D937" s="1" t="s">
        <v>31</v>
      </c>
      <c r="E937" s="2">
        <v>17</v>
      </c>
      <c r="F937" s="2">
        <v>29</v>
      </c>
      <c r="G937" s="1">
        <v>1</v>
      </c>
      <c r="H937" s="1">
        <v>26</v>
      </c>
      <c r="I937" s="7">
        <f>TIME(0,Tabla1[[#This Row],[Tiempo de Preparación]],0)</f>
        <v>1.8055555555555554E-2</v>
      </c>
      <c r="J937" s="16">
        <f>Tabla1[[#This Row],[Precio Unitario]]*Tabla1[[#This Row],[Cantidad Ordenada]]</f>
        <v>29</v>
      </c>
      <c r="K937" s="3">
        <f>Tabla1[[#This Row],[Costo Unitario]]*Tabla1[[#This Row],[Cantidad Ordenada]]</f>
        <v>17</v>
      </c>
      <c r="L937" s="3">
        <f>(Tabla1[[#This Row],[Precio Unitario]]-Tabla1[[#This Row],[Costo Unitario]])*Tabla1[[#This Row],[Cantidad Ordenada]]</f>
        <v>12</v>
      </c>
      <c r="M937" s="20">
        <v>0.1</v>
      </c>
      <c r="N937" s="5">
        <f>Tabla1[[#This Row],[Total del Pedido]]*M937</f>
        <v>2.9000000000000004</v>
      </c>
      <c r="O937" s="5">
        <f>Tabla1[[#This Row],[Total del Pedido]]-(Tabla1[[#This Row],[Costo Total]]+N937)</f>
        <v>9.1000000000000014</v>
      </c>
    </row>
    <row r="938" spans="1:15" x14ac:dyDescent="0.25">
      <c r="A938" s="1">
        <v>365</v>
      </c>
      <c r="B938" s="1">
        <v>4</v>
      </c>
      <c r="C938" s="1" t="s">
        <v>9</v>
      </c>
      <c r="D938" s="1" t="s">
        <v>30</v>
      </c>
      <c r="E938" s="2">
        <v>22</v>
      </c>
      <c r="F938" s="2">
        <v>36</v>
      </c>
      <c r="G938" s="1">
        <v>3</v>
      </c>
      <c r="H938" s="1">
        <v>25</v>
      </c>
      <c r="I938" s="7">
        <f>TIME(0,Tabla1[[#This Row],[Tiempo de Preparación]],0)</f>
        <v>1.7361111111111112E-2</v>
      </c>
      <c r="J938" s="16">
        <f>Tabla1[[#This Row],[Precio Unitario]]*Tabla1[[#This Row],[Cantidad Ordenada]]</f>
        <v>108</v>
      </c>
      <c r="K938" s="3">
        <f>Tabla1[[#This Row],[Costo Unitario]]*Tabla1[[#This Row],[Cantidad Ordenada]]</f>
        <v>66</v>
      </c>
      <c r="L938" s="3">
        <f>(Tabla1[[#This Row],[Precio Unitario]]-Tabla1[[#This Row],[Costo Unitario]])*Tabla1[[#This Row],[Cantidad Ordenada]]</f>
        <v>42</v>
      </c>
      <c r="M938" s="20">
        <v>0.1</v>
      </c>
      <c r="N938" s="5">
        <f>Tabla1[[#This Row],[Total del Pedido]]*M938</f>
        <v>10.8</v>
      </c>
      <c r="O938" s="5">
        <f>Tabla1[[#This Row],[Total del Pedido]]-(Tabla1[[#This Row],[Costo Total]]+N938)</f>
        <v>31.200000000000003</v>
      </c>
    </row>
    <row r="939" spans="1:15" x14ac:dyDescent="0.25">
      <c r="A939" s="1">
        <v>366</v>
      </c>
      <c r="B939" s="1">
        <v>17</v>
      </c>
      <c r="C939" s="1" t="s">
        <v>7</v>
      </c>
      <c r="D939" s="1" t="s">
        <v>28</v>
      </c>
      <c r="E939" s="2">
        <v>16</v>
      </c>
      <c r="F939" s="2">
        <v>27</v>
      </c>
      <c r="G939" s="1">
        <v>2</v>
      </c>
      <c r="H939" s="1">
        <v>30</v>
      </c>
      <c r="I939" s="7">
        <f>TIME(0,Tabla1[[#This Row],[Tiempo de Preparación]],0)</f>
        <v>2.0833333333333332E-2</v>
      </c>
      <c r="J939" s="16">
        <f>Tabla1[[#This Row],[Precio Unitario]]*Tabla1[[#This Row],[Cantidad Ordenada]]</f>
        <v>54</v>
      </c>
      <c r="K939" s="3">
        <f>Tabla1[[#This Row],[Costo Unitario]]*Tabla1[[#This Row],[Cantidad Ordenada]]</f>
        <v>32</v>
      </c>
      <c r="L939" s="3">
        <f>(Tabla1[[#This Row],[Precio Unitario]]-Tabla1[[#This Row],[Costo Unitario]])*Tabla1[[#This Row],[Cantidad Ordenada]]</f>
        <v>22</v>
      </c>
      <c r="M939" s="20">
        <v>0.1</v>
      </c>
      <c r="N939" s="5">
        <f>Tabla1[[#This Row],[Total del Pedido]]*M939</f>
        <v>5.4</v>
      </c>
      <c r="O939" s="5">
        <f>Tabla1[[#This Row],[Total del Pedido]]-(Tabla1[[#This Row],[Costo Total]]+N939)</f>
        <v>16.600000000000001</v>
      </c>
    </row>
    <row r="940" spans="1:15" x14ac:dyDescent="0.25">
      <c r="A940" s="1">
        <v>366</v>
      </c>
      <c r="B940" s="1">
        <v>17</v>
      </c>
      <c r="C940" s="1" t="s">
        <v>14</v>
      </c>
      <c r="D940" s="1" t="s">
        <v>35</v>
      </c>
      <c r="E940" s="2">
        <v>21</v>
      </c>
      <c r="F940" s="2">
        <v>35</v>
      </c>
      <c r="G940" s="1">
        <v>3</v>
      </c>
      <c r="H940" s="1">
        <v>51</v>
      </c>
      <c r="I940" s="7">
        <f>TIME(0,Tabla1[[#This Row],[Tiempo de Preparación]],0)</f>
        <v>3.5416666666666666E-2</v>
      </c>
      <c r="J940" s="16">
        <f>Tabla1[[#This Row],[Precio Unitario]]*Tabla1[[#This Row],[Cantidad Ordenada]]</f>
        <v>105</v>
      </c>
      <c r="K940" s="3">
        <f>Tabla1[[#This Row],[Costo Unitario]]*Tabla1[[#This Row],[Cantidad Ordenada]]</f>
        <v>63</v>
      </c>
      <c r="L940" s="3">
        <f>(Tabla1[[#This Row],[Precio Unitario]]-Tabla1[[#This Row],[Costo Unitario]])*Tabla1[[#This Row],[Cantidad Ordenada]]</f>
        <v>42</v>
      </c>
      <c r="M940" s="20">
        <v>0.1</v>
      </c>
      <c r="N940" s="5">
        <f>Tabla1[[#This Row],[Total del Pedido]]*M940</f>
        <v>10.5</v>
      </c>
      <c r="O940" s="5">
        <f>Tabla1[[#This Row],[Total del Pedido]]-(Tabla1[[#This Row],[Costo Total]]+N940)</f>
        <v>31.5</v>
      </c>
    </row>
    <row r="941" spans="1:15" x14ac:dyDescent="0.25">
      <c r="A941" s="1">
        <v>366</v>
      </c>
      <c r="B941" s="1">
        <v>17</v>
      </c>
      <c r="C941" s="1" t="s">
        <v>8</v>
      </c>
      <c r="D941" s="1" t="s">
        <v>29</v>
      </c>
      <c r="E941" s="2">
        <v>25</v>
      </c>
      <c r="F941" s="2">
        <v>40</v>
      </c>
      <c r="G941" s="1">
        <v>2</v>
      </c>
      <c r="H941" s="1">
        <v>9</v>
      </c>
      <c r="I941" s="7">
        <f>TIME(0,Tabla1[[#This Row],[Tiempo de Preparación]],0)</f>
        <v>6.2500000000000003E-3</v>
      </c>
      <c r="J941" s="16">
        <f>Tabla1[[#This Row],[Precio Unitario]]*Tabla1[[#This Row],[Cantidad Ordenada]]</f>
        <v>80</v>
      </c>
      <c r="K941" s="3">
        <f>Tabla1[[#This Row],[Costo Unitario]]*Tabla1[[#This Row],[Cantidad Ordenada]]</f>
        <v>50</v>
      </c>
      <c r="L941" s="3">
        <f>(Tabla1[[#This Row],[Precio Unitario]]-Tabla1[[#This Row],[Costo Unitario]])*Tabla1[[#This Row],[Cantidad Ordenada]]</f>
        <v>30</v>
      </c>
      <c r="M941" s="20">
        <v>0.1</v>
      </c>
      <c r="N941" s="5">
        <f>Tabla1[[#This Row],[Total del Pedido]]*M941</f>
        <v>8</v>
      </c>
      <c r="O941" s="5">
        <f>Tabla1[[#This Row],[Total del Pedido]]-(Tabla1[[#This Row],[Costo Total]]+N941)</f>
        <v>22</v>
      </c>
    </row>
    <row r="942" spans="1:15" x14ac:dyDescent="0.25">
      <c r="A942" s="1">
        <v>367</v>
      </c>
      <c r="B942" s="1">
        <v>12</v>
      </c>
      <c r="C942" s="1" t="s">
        <v>22</v>
      </c>
      <c r="D942" s="1" t="s">
        <v>43</v>
      </c>
      <c r="E942" s="2">
        <v>15</v>
      </c>
      <c r="F942" s="2">
        <v>26</v>
      </c>
      <c r="G942" s="1">
        <v>2</v>
      </c>
      <c r="H942" s="1">
        <v>34</v>
      </c>
      <c r="I942" s="7">
        <f>TIME(0,Tabla1[[#This Row],[Tiempo de Preparación]],0)</f>
        <v>2.361111111111111E-2</v>
      </c>
      <c r="J942" s="16">
        <f>Tabla1[[#This Row],[Precio Unitario]]*Tabla1[[#This Row],[Cantidad Ordenada]]</f>
        <v>52</v>
      </c>
      <c r="K942" s="3">
        <f>Tabla1[[#This Row],[Costo Unitario]]*Tabla1[[#This Row],[Cantidad Ordenada]]</f>
        <v>30</v>
      </c>
      <c r="L942" s="3">
        <f>(Tabla1[[#This Row],[Precio Unitario]]-Tabla1[[#This Row],[Costo Unitario]])*Tabla1[[#This Row],[Cantidad Ordenada]]</f>
        <v>22</v>
      </c>
      <c r="M942" s="20">
        <v>0.1</v>
      </c>
      <c r="N942" s="5">
        <f>Tabla1[[#This Row],[Total del Pedido]]*M942</f>
        <v>5.2</v>
      </c>
      <c r="O942" s="5">
        <f>Tabla1[[#This Row],[Total del Pedido]]-(Tabla1[[#This Row],[Costo Total]]+N942)</f>
        <v>16.799999999999997</v>
      </c>
    </row>
    <row r="943" spans="1:15" x14ac:dyDescent="0.25">
      <c r="A943" s="1">
        <v>367</v>
      </c>
      <c r="B943" s="1">
        <v>12</v>
      </c>
      <c r="C943" s="1" t="s">
        <v>10</v>
      </c>
      <c r="D943" s="1" t="s">
        <v>31</v>
      </c>
      <c r="E943" s="2">
        <v>17</v>
      </c>
      <c r="F943" s="2">
        <v>29</v>
      </c>
      <c r="G943" s="1">
        <v>1</v>
      </c>
      <c r="H943" s="1">
        <v>26</v>
      </c>
      <c r="I943" s="7">
        <f>TIME(0,Tabla1[[#This Row],[Tiempo de Preparación]],0)</f>
        <v>1.8055555555555554E-2</v>
      </c>
      <c r="J943" s="16">
        <f>Tabla1[[#This Row],[Precio Unitario]]*Tabla1[[#This Row],[Cantidad Ordenada]]</f>
        <v>29</v>
      </c>
      <c r="K943" s="3">
        <f>Tabla1[[#This Row],[Costo Unitario]]*Tabla1[[#This Row],[Cantidad Ordenada]]</f>
        <v>17</v>
      </c>
      <c r="L943" s="3">
        <f>(Tabla1[[#This Row],[Precio Unitario]]-Tabla1[[#This Row],[Costo Unitario]])*Tabla1[[#This Row],[Cantidad Ordenada]]</f>
        <v>12</v>
      </c>
      <c r="M943" s="20">
        <v>0.1</v>
      </c>
      <c r="N943" s="5">
        <f>Tabla1[[#This Row],[Total del Pedido]]*M943</f>
        <v>2.9000000000000004</v>
      </c>
      <c r="O943" s="5">
        <f>Tabla1[[#This Row],[Total del Pedido]]-(Tabla1[[#This Row],[Costo Total]]+N943)</f>
        <v>9.1000000000000014</v>
      </c>
    </row>
    <row r="944" spans="1:15" x14ac:dyDescent="0.25">
      <c r="A944" s="1">
        <v>367</v>
      </c>
      <c r="B944" s="1">
        <v>12</v>
      </c>
      <c r="C944" s="1" t="s">
        <v>18</v>
      </c>
      <c r="D944" s="1" t="s">
        <v>39</v>
      </c>
      <c r="E944" s="2">
        <v>12</v>
      </c>
      <c r="F944" s="2">
        <v>20</v>
      </c>
      <c r="G944" s="1">
        <v>1</v>
      </c>
      <c r="H944" s="1">
        <v>13</v>
      </c>
      <c r="I944" s="7">
        <f>TIME(0,Tabla1[[#This Row],[Tiempo de Preparación]],0)</f>
        <v>9.0277777777777769E-3</v>
      </c>
      <c r="J944" s="16">
        <f>Tabla1[[#This Row],[Precio Unitario]]*Tabla1[[#This Row],[Cantidad Ordenada]]</f>
        <v>20</v>
      </c>
      <c r="K944" s="3">
        <f>Tabla1[[#This Row],[Costo Unitario]]*Tabla1[[#This Row],[Cantidad Ordenada]]</f>
        <v>12</v>
      </c>
      <c r="L944" s="3">
        <f>(Tabla1[[#This Row],[Precio Unitario]]-Tabla1[[#This Row],[Costo Unitario]])*Tabla1[[#This Row],[Cantidad Ordenada]]</f>
        <v>8</v>
      </c>
      <c r="M944" s="20">
        <v>0.1</v>
      </c>
      <c r="N944" s="5">
        <f>Tabla1[[#This Row],[Total del Pedido]]*M944</f>
        <v>2</v>
      </c>
      <c r="O944" s="5">
        <f>Tabla1[[#This Row],[Total del Pedido]]-(Tabla1[[#This Row],[Costo Total]]+N944)</f>
        <v>6</v>
      </c>
    </row>
    <row r="945" spans="1:15" x14ac:dyDescent="0.25">
      <c r="A945" s="1">
        <v>368</v>
      </c>
      <c r="B945" s="1">
        <v>13</v>
      </c>
      <c r="C945" s="1" t="s">
        <v>11</v>
      </c>
      <c r="D945" s="1" t="s">
        <v>32</v>
      </c>
      <c r="E945" s="2">
        <v>20</v>
      </c>
      <c r="F945" s="2">
        <v>33</v>
      </c>
      <c r="G945" s="1">
        <v>3</v>
      </c>
      <c r="H945" s="1">
        <v>45</v>
      </c>
      <c r="I945" s="7">
        <f>TIME(0,Tabla1[[#This Row],[Tiempo de Preparación]],0)</f>
        <v>3.125E-2</v>
      </c>
      <c r="J945" s="16">
        <f>Tabla1[[#This Row],[Precio Unitario]]*Tabla1[[#This Row],[Cantidad Ordenada]]</f>
        <v>99</v>
      </c>
      <c r="K945" s="3">
        <f>Tabla1[[#This Row],[Costo Unitario]]*Tabla1[[#This Row],[Cantidad Ordenada]]</f>
        <v>60</v>
      </c>
      <c r="L945" s="3">
        <f>(Tabla1[[#This Row],[Precio Unitario]]-Tabla1[[#This Row],[Costo Unitario]])*Tabla1[[#This Row],[Cantidad Ordenada]]</f>
        <v>39</v>
      </c>
      <c r="M945" s="20">
        <v>0.1</v>
      </c>
      <c r="N945" s="5">
        <f>Tabla1[[#This Row],[Total del Pedido]]*M945</f>
        <v>9.9</v>
      </c>
      <c r="O945" s="5">
        <f>Tabla1[[#This Row],[Total del Pedido]]-(Tabla1[[#This Row],[Costo Total]]+N945)</f>
        <v>29.099999999999994</v>
      </c>
    </row>
    <row r="946" spans="1:15" x14ac:dyDescent="0.25">
      <c r="A946" s="1">
        <v>368</v>
      </c>
      <c r="B946" s="1">
        <v>13</v>
      </c>
      <c r="C946" s="1" t="s">
        <v>4</v>
      </c>
      <c r="D946" s="1" t="s">
        <v>25</v>
      </c>
      <c r="E946" s="2">
        <v>14</v>
      </c>
      <c r="F946" s="2">
        <v>24</v>
      </c>
      <c r="G946" s="1">
        <v>1</v>
      </c>
      <c r="H946" s="1">
        <v>40</v>
      </c>
      <c r="I946" s="7">
        <f>TIME(0,Tabla1[[#This Row],[Tiempo de Preparación]],0)</f>
        <v>2.7777777777777776E-2</v>
      </c>
      <c r="J946" s="16">
        <f>Tabla1[[#This Row],[Precio Unitario]]*Tabla1[[#This Row],[Cantidad Ordenada]]</f>
        <v>24</v>
      </c>
      <c r="K946" s="3">
        <f>Tabla1[[#This Row],[Costo Unitario]]*Tabla1[[#This Row],[Cantidad Ordenada]]</f>
        <v>14</v>
      </c>
      <c r="L946" s="3">
        <f>(Tabla1[[#This Row],[Precio Unitario]]-Tabla1[[#This Row],[Costo Unitario]])*Tabla1[[#This Row],[Cantidad Ordenada]]</f>
        <v>10</v>
      </c>
      <c r="M946" s="20">
        <v>0.1</v>
      </c>
      <c r="N946" s="5">
        <f>Tabla1[[#This Row],[Total del Pedido]]*M946</f>
        <v>2.4000000000000004</v>
      </c>
      <c r="O946" s="5">
        <f>Tabla1[[#This Row],[Total del Pedido]]-(Tabla1[[#This Row],[Costo Total]]+N946)</f>
        <v>7.6000000000000014</v>
      </c>
    </row>
    <row r="947" spans="1:15" x14ac:dyDescent="0.25">
      <c r="A947" s="1">
        <v>369</v>
      </c>
      <c r="B947" s="1">
        <v>20</v>
      </c>
      <c r="C947" s="1" t="s">
        <v>6</v>
      </c>
      <c r="D947" s="1" t="s">
        <v>27</v>
      </c>
      <c r="E947" s="2">
        <v>19</v>
      </c>
      <c r="F947" s="2">
        <v>31</v>
      </c>
      <c r="G947" s="1">
        <v>2</v>
      </c>
      <c r="H947" s="1">
        <v>7</v>
      </c>
      <c r="I947" s="7">
        <f>TIME(0,Tabla1[[#This Row],[Tiempo de Preparación]],0)</f>
        <v>4.8611111111111112E-3</v>
      </c>
      <c r="J947" s="16">
        <f>Tabla1[[#This Row],[Precio Unitario]]*Tabla1[[#This Row],[Cantidad Ordenada]]</f>
        <v>62</v>
      </c>
      <c r="K947" s="3">
        <f>Tabla1[[#This Row],[Costo Unitario]]*Tabla1[[#This Row],[Cantidad Ordenada]]</f>
        <v>38</v>
      </c>
      <c r="L947" s="3">
        <f>(Tabla1[[#This Row],[Precio Unitario]]-Tabla1[[#This Row],[Costo Unitario]])*Tabla1[[#This Row],[Cantidad Ordenada]]</f>
        <v>24</v>
      </c>
      <c r="M947" s="20">
        <v>0.1</v>
      </c>
      <c r="N947" s="5">
        <f>Tabla1[[#This Row],[Total del Pedido]]*M947</f>
        <v>6.2</v>
      </c>
      <c r="O947" s="5">
        <f>Tabla1[[#This Row],[Total del Pedido]]-(Tabla1[[#This Row],[Costo Total]]+N947)</f>
        <v>17.799999999999997</v>
      </c>
    </row>
    <row r="948" spans="1:15" x14ac:dyDescent="0.25">
      <c r="A948" s="1">
        <v>369</v>
      </c>
      <c r="B948" s="1">
        <v>20</v>
      </c>
      <c r="C948" s="1" t="s">
        <v>19</v>
      </c>
      <c r="D948" s="1" t="s">
        <v>40</v>
      </c>
      <c r="E948" s="2">
        <v>14</v>
      </c>
      <c r="F948" s="2">
        <v>23</v>
      </c>
      <c r="G948" s="1">
        <v>2</v>
      </c>
      <c r="H948" s="1">
        <v>7</v>
      </c>
      <c r="I948" s="7">
        <f>TIME(0,Tabla1[[#This Row],[Tiempo de Preparación]],0)</f>
        <v>4.8611111111111112E-3</v>
      </c>
      <c r="J948" s="16">
        <f>Tabla1[[#This Row],[Precio Unitario]]*Tabla1[[#This Row],[Cantidad Ordenada]]</f>
        <v>46</v>
      </c>
      <c r="K948" s="3">
        <f>Tabla1[[#This Row],[Costo Unitario]]*Tabla1[[#This Row],[Cantidad Ordenada]]</f>
        <v>28</v>
      </c>
      <c r="L948" s="3">
        <f>(Tabla1[[#This Row],[Precio Unitario]]-Tabla1[[#This Row],[Costo Unitario]])*Tabla1[[#This Row],[Cantidad Ordenada]]</f>
        <v>18</v>
      </c>
      <c r="M948" s="20">
        <v>0.1</v>
      </c>
      <c r="N948" s="5">
        <f>Tabla1[[#This Row],[Total del Pedido]]*M948</f>
        <v>4.6000000000000005</v>
      </c>
      <c r="O948" s="5">
        <f>Tabla1[[#This Row],[Total del Pedido]]-(Tabla1[[#This Row],[Costo Total]]+N948)</f>
        <v>13.399999999999999</v>
      </c>
    </row>
    <row r="949" spans="1:15" x14ac:dyDescent="0.25">
      <c r="A949" s="1">
        <v>369</v>
      </c>
      <c r="B949" s="1">
        <v>20</v>
      </c>
      <c r="C949" s="1" t="s">
        <v>12</v>
      </c>
      <c r="D949" s="1" t="s">
        <v>33</v>
      </c>
      <c r="E949" s="2">
        <v>16</v>
      </c>
      <c r="F949" s="2">
        <v>28</v>
      </c>
      <c r="G949" s="1">
        <v>2</v>
      </c>
      <c r="H949" s="1">
        <v>8</v>
      </c>
      <c r="I949" s="7">
        <f>TIME(0,Tabla1[[#This Row],[Tiempo de Preparación]],0)</f>
        <v>5.5555555555555558E-3</v>
      </c>
      <c r="J949" s="16">
        <f>Tabla1[[#This Row],[Precio Unitario]]*Tabla1[[#This Row],[Cantidad Ordenada]]</f>
        <v>56</v>
      </c>
      <c r="K949" s="3">
        <f>Tabla1[[#This Row],[Costo Unitario]]*Tabla1[[#This Row],[Cantidad Ordenada]]</f>
        <v>32</v>
      </c>
      <c r="L949" s="3">
        <f>(Tabla1[[#This Row],[Precio Unitario]]-Tabla1[[#This Row],[Costo Unitario]])*Tabla1[[#This Row],[Cantidad Ordenada]]</f>
        <v>24</v>
      </c>
      <c r="M949" s="20">
        <v>0.1</v>
      </c>
      <c r="N949" s="5">
        <f>Tabla1[[#This Row],[Total del Pedido]]*M949</f>
        <v>5.6000000000000005</v>
      </c>
      <c r="O949" s="5">
        <f>Tabla1[[#This Row],[Total del Pedido]]-(Tabla1[[#This Row],[Costo Total]]+N949)</f>
        <v>18.399999999999999</v>
      </c>
    </row>
    <row r="950" spans="1:15" x14ac:dyDescent="0.25">
      <c r="A950" s="1">
        <v>369</v>
      </c>
      <c r="B950" s="1">
        <v>20</v>
      </c>
      <c r="C950" s="1" t="s">
        <v>22</v>
      </c>
      <c r="D950" s="1" t="s">
        <v>43</v>
      </c>
      <c r="E950" s="2">
        <v>15</v>
      </c>
      <c r="F950" s="2">
        <v>26</v>
      </c>
      <c r="G950" s="1">
        <v>3</v>
      </c>
      <c r="H950" s="1">
        <v>20</v>
      </c>
      <c r="I950" s="7">
        <f>TIME(0,Tabla1[[#This Row],[Tiempo de Preparación]],0)</f>
        <v>1.3888888888888888E-2</v>
      </c>
      <c r="J950" s="16">
        <f>Tabla1[[#This Row],[Precio Unitario]]*Tabla1[[#This Row],[Cantidad Ordenada]]</f>
        <v>78</v>
      </c>
      <c r="K950" s="3">
        <f>Tabla1[[#This Row],[Costo Unitario]]*Tabla1[[#This Row],[Cantidad Ordenada]]</f>
        <v>45</v>
      </c>
      <c r="L950" s="3">
        <f>(Tabla1[[#This Row],[Precio Unitario]]-Tabla1[[#This Row],[Costo Unitario]])*Tabla1[[#This Row],[Cantidad Ordenada]]</f>
        <v>33</v>
      </c>
      <c r="M950" s="20">
        <v>0.1</v>
      </c>
      <c r="N950" s="5">
        <f>Tabla1[[#This Row],[Total del Pedido]]*M950</f>
        <v>7.8000000000000007</v>
      </c>
      <c r="O950" s="5">
        <f>Tabla1[[#This Row],[Total del Pedido]]-(Tabla1[[#This Row],[Costo Total]]+N950)</f>
        <v>25.200000000000003</v>
      </c>
    </row>
    <row r="951" spans="1:15" x14ac:dyDescent="0.25">
      <c r="A951" s="1">
        <v>370</v>
      </c>
      <c r="B951" s="1">
        <v>13</v>
      </c>
      <c r="C951" s="1" t="s">
        <v>9</v>
      </c>
      <c r="D951" s="1" t="s">
        <v>30</v>
      </c>
      <c r="E951" s="2">
        <v>22</v>
      </c>
      <c r="F951" s="2">
        <v>36</v>
      </c>
      <c r="G951" s="1">
        <v>2</v>
      </c>
      <c r="H951" s="1">
        <v>33</v>
      </c>
      <c r="I951" s="7">
        <f>TIME(0,Tabla1[[#This Row],[Tiempo de Preparación]],0)</f>
        <v>2.2916666666666665E-2</v>
      </c>
      <c r="J951" s="16">
        <f>Tabla1[[#This Row],[Precio Unitario]]*Tabla1[[#This Row],[Cantidad Ordenada]]</f>
        <v>72</v>
      </c>
      <c r="K951" s="3">
        <f>Tabla1[[#This Row],[Costo Unitario]]*Tabla1[[#This Row],[Cantidad Ordenada]]</f>
        <v>44</v>
      </c>
      <c r="L951" s="3">
        <f>(Tabla1[[#This Row],[Precio Unitario]]-Tabla1[[#This Row],[Costo Unitario]])*Tabla1[[#This Row],[Cantidad Ordenada]]</f>
        <v>28</v>
      </c>
      <c r="M951" s="20">
        <v>0.1</v>
      </c>
      <c r="N951" s="5">
        <f>Tabla1[[#This Row],[Total del Pedido]]*M951</f>
        <v>7.2</v>
      </c>
      <c r="O951" s="5">
        <f>Tabla1[[#This Row],[Total del Pedido]]-(Tabla1[[#This Row],[Costo Total]]+N951)</f>
        <v>20.799999999999997</v>
      </c>
    </row>
    <row r="952" spans="1:15" x14ac:dyDescent="0.25">
      <c r="A952" s="1">
        <v>371</v>
      </c>
      <c r="B952" s="1">
        <v>4</v>
      </c>
      <c r="C952" s="1" t="s">
        <v>6</v>
      </c>
      <c r="D952" s="1" t="s">
        <v>27</v>
      </c>
      <c r="E952" s="2">
        <v>19</v>
      </c>
      <c r="F952" s="2">
        <v>31</v>
      </c>
      <c r="G952" s="1">
        <v>2</v>
      </c>
      <c r="H952" s="1">
        <v>11</v>
      </c>
      <c r="I952" s="7">
        <f>TIME(0,Tabla1[[#This Row],[Tiempo de Preparación]],0)</f>
        <v>7.6388888888888886E-3</v>
      </c>
      <c r="J952" s="16">
        <f>Tabla1[[#This Row],[Precio Unitario]]*Tabla1[[#This Row],[Cantidad Ordenada]]</f>
        <v>62</v>
      </c>
      <c r="K952" s="3">
        <f>Tabla1[[#This Row],[Costo Unitario]]*Tabla1[[#This Row],[Cantidad Ordenada]]</f>
        <v>38</v>
      </c>
      <c r="L952" s="3">
        <f>(Tabla1[[#This Row],[Precio Unitario]]-Tabla1[[#This Row],[Costo Unitario]])*Tabla1[[#This Row],[Cantidad Ordenada]]</f>
        <v>24</v>
      </c>
      <c r="M952" s="20">
        <v>0.1</v>
      </c>
      <c r="N952" s="5">
        <f>Tabla1[[#This Row],[Total del Pedido]]*M952</f>
        <v>6.2</v>
      </c>
      <c r="O952" s="5">
        <f>Tabla1[[#This Row],[Total del Pedido]]-(Tabla1[[#This Row],[Costo Total]]+N952)</f>
        <v>17.799999999999997</v>
      </c>
    </row>
    <row r="953" spans="1:15" x14ac:dyDescent="0.25">
      <c r="A953" s="1">
        <v>371</v>
      </c>
      <c r="B953" s="1">
        <v>4</v>
      </c>
      <c r="C953" s="1" t="s">
        <v>9</v>
      </c>
      <c r="D953" s="1" t="s">
        <v>30</v>
      </c>
      <c r="E953" s="2">
        <v>22</v>
      </c>
      <c r="F953" s="2">
        <v>36</v>
      </c>
      <c r="G953" s="1">
        <v>1</v>
      </c>
      <c r="H953" s="1">
        <v>13</v>
      </c>
      <c r="I953" s="7">
        <f>TIME(0,Tabla1[[#This Row],[Tiempo de Preparación]],0)</f>
        <v>9.0277777777777769E-3</v>
      </c>
      <c r="J953" s="16">
        <f>Tabla1[[#This Row],[Precio Unitario]]*Tabla1[[#This Row],[Cantidad Ordenada]]</f>
        <v>36</v>
      </c>
      <c r="K953" s="3">
        <f>Tabla1[[#This Row],[Costo Unitario]]*Tabla1[[#This Row],[Cantidad Ordenada]]</f>
        <v>22</v>
      </c>
      <c r="L953" s="3">
        <f>(Tabla1[[#This Row],[Precio Unitario]]-Tabla1[[#This Row],[Costo Unitario]])*Tabla1[[#This Row],[Cantidad Ordenada]]</f>
        <v>14</v>
      </c>
      <c r="M953" s="20">
        <v>0.1</v>
      </c>
      <c r="N953" s="5">
        <f>Tabla1[[#This Row],[Total del Pedido]]*M953</f>
        <v>3.6</v>
      </c>
      <c r="O953" s="5">
        <f>Tabla1[[#This Row],[Total del Pedido]]-(Tabla1[[#This Row],[Costo Total]]+N953)</f>
        <v>10.399999999999999</v>
      </c>
    </row>
    <row r="954" spans="1:15" x14ac:dyDescent="0.25">
      <c r="A954" s="1">
        <v>371</v>
      </c>
      <c r="B954" s="1">
        <v>4</v>
      </c>
      <c r="C954" s="1" t="s">
        <v>12</v>
      </c>
      <c r="D954" s="1" t="s">
        <v>33</v>
      </c>
      <c r="E954" s="2">
        <v>16</v>
      </c>
      <c r="F954" s="2">
        <v>28</v>
      </c>
      <c r="G954" s="1">
        <v>2</v>
      </c>
      <c r="H954" s="1">
        <v>11</v>
      </c>
      <c r="I954" s="7">
        <f>TIME(0,Tabla1[[#This Row],[Tiempo de Preparación]],0)</f>
        <v>7.6388888888888886E-3</v>
      </c>
      <c r="J954" s="16">
        <f>Tabla1[[#This Row],[Precio Unitario]]*Tabla1[[#This Row],[Cantidad Ordenada]]</f>
        <v>56</v>
      </c>
      <c r="K954" s="3">
        <f>Tabla1[[#This Row],[Costo Unitario]]*Tabla1[[#This Row],[Cantidad Ordenada]]</f>
        <v>32</v>
      </c>
      <c r="L954" s="3">
        <f>(Tabla1[[#This Row],[Precio Unitario]]-Tabla1[[#This Row],[Costo Unitario]])*Tabla1[[#This Row],[Cantidad Ordenada]]</f>
        <v>24</v>
      </c>
      <c r="M954" s="20">
        <v>0.1</v>
      </c>
      <c r="N954" s="5">
        <f>Tabla1[[#This Row],[Total del Pedido]]*M954</f>
        <v>5.6000000000000005</v>
      </c>
      <c r="O954" s="5">
        <f>Tabla1[[#This Row],[Total del Pedido]]-(Tabla1[[#This Row],[Costo Total]]+N954)</f>
        <v>18.399999999999999</v>
      </c>
    </row>
    <row r="955" spans="1:15" x14ac:dyDescent="0.25">
      <c r="A955" s="1">
        <v>371</v>
      </c>
      <c r="B955" s="1">
        <v>4</v>
      </c>
      <c r="C955" s="1" t="s">
        <v>19</v>
      </c>
      <c r="D955" s="1" t="s">
        <v>40</v>
      </c>
      <c r="E955" s="2">
        <v>14</v>
      </c>
      <c r="F955" s="2">
        <v>23</v>
      </c>
      <c r="G955" s="1">
        <v>2</v>
      </c>
      <c r="H955" s="1">
        <v>14</v>
      </c>
      <c r="I955" s="7">
        <f>TIME(0,Tabla1[[#This Row],[Tiempo de Preparación]],0)</f>
        <v>9.7222222222222224E-3</v>
      </c>
      <c r="J955" s="16">
        <f>Tabla1[[#This Row],[Precio Unitario]]*Tabla1[[#This Row],[Cantidad Ordenada]]</f>
        <v>46</v>
      </c>
      <c r="K955" s="3">
        <f>Tabla1[[#This Row],[Costo Unitario]]*Tabla1[[#This Row],[Cantidad Ordenada]]</f>
        <v>28</v>
      </c>
      <c r="L955" s="3">
        <f>(Tabla1[[#This Row],[Precio Unitario]]-Tabla1[[#This Row],[Costo Unitario]])*Tabla1[[#This Row],[Cantidad Ordenada]]</f>
        <v>18</v>
      </c>
      <c r="M955" s="20">
        <v>0.1</v>
      </c>
      <c r="N955" s="5">
        <f>Tabla1[[#This Row],[Total del Pedido]]*M955</f>
        <v>4.6000000000000005</v>
      </c>
      <c r="O955" s="5">
        <f>Tabla1[[#This Row],[Total del Pedido]]-(Tabla1[[#This Row],[Costo Total]]+N955)</f>
        <v>13.399999999999999</v>
      </c>
    </row>
    <row r="956" spans="1:15" x14ac:dyDescent="0.25">
      <c r="A956" s="1">
        <v>372</v>
      </c>
      <c r="B956" s="1">
        <v>14</v>
      </c>
      <c r="C956" s="1" t="s">
        <v>21</v>
      </c>
      <c r="D956" s="1" t="s">
        <v>42</v>
      </c>
      <c r="E956" s="2">
        <v>10</v>
      </c>
      <c r="F956" s="2">
        <v>18</v>
      </c>
      <c r="G956" s="1">
        <v>2</v>
      </c>
      <c r="H956" s="1">
        <v>22</v>
      </c>
      <c r="I956" s="7">
        <f>TIME(0,Tabla1[[#This Row],[Tiempo de Preparación]],0)</f>
        <v>1.5277777777777777E-2</v>
      </c>
      <c r="J956" s="16">
        <f>Tabla1[[#This Row],[Precio Unitario]]*Tabla1[[#This Row],[Cantidad Ordenada]]</f>
        <v>36</v>
      </c>
      <c r="K956" s="3">
        <f>Tabla1[[#This Row],[Costo Unitario]]*Tabla1[[#This Row],[Cantidad Ordenada]]</f>
        <v>20</v>
      </c>
      <c r="L956" s="3">
        <f>(Tabla1[[#This Row],[Precio Unitario]]-Tabla1[[#This Row],[Costo Unitario]])*Tabla1[[#This Row],[Cantidad Ordenada]]</f>
        <v>16</v>
      </c>
      <c r="M956" s="20">
        <v>0.1</v>
      </c>
      <c r="N956" s="5">
        <f>Tabla1[[#This Row],[Total del Pedido]]*M956</f>
        <v>3.6</v>
      </c>
      <c r="O956" s="5">
        <f>Tabla1[[#This Row],[Total del Pedido]]-(Tabla1[[#This Row],[Costo Total]]+N956)</f>
        <v>12.399999999999999</v>
      </c>
    </row>
    <row r="957" spans="1:15" x14ac:dyDescent="0.25">
      <c r="A957" s="1">
        <v>373</v>
      </c>
      <c r="B957" s="1">
        <v>19</v>
      </c>
      <c r="C957" s="1" t="s">
        <v>20</v>
      </c>
      <c r="D957" s="1" t="s">
        <v>41</v>
      </c>
      <c r="E957" s="2">
        <v>13</v>
      </c>
      <c r="F957" s="2">
        <v>21</v>
      </c>
      <c r="G957" s="1">
        <v>1</v>
      </c>
      <c r="H957" s="1">
        <v>41</v>
      </c>
      <c r="I957" s="7">
        <f>TIME(0,Tabla1[[#This Row],[Tiempo de Preparación]],0)</f>
        <v>2.8472222222222222E-2</v>
      </c>
      <c r="J957" s="16">
        <f>Tabla1[[#This Row],[Precio Unitario]]*Tabla1[[#This Row],[Cantidad Ordenada]]</f>
        <v>21</v>
      </c>
      <c r="K957" s="3">
        <f>Tabla1[[#This Row],[Costo Unitario]]*Tabla1[[#This Row],[Cantidad Ordenada]]</f>
        <v>13</v>
      </c>
      <c r="L957" s="3">
        <f>(Tabla1[[#This Row],[Precio Unitario]]-Tabla1[[#This Row],[Costo Unitario]])*Tabla1[[#This Row],[Cantidad Ordenada]]</f>
        <v>8</v>
      </c>
      <c r="M957" s="20">
        <v>0.1</v>
      </c>
      <c r="N957" s="5">
        <f>Tabla1[[#This Row],[Total del Pedido]]*M957</f>
        <v>2.1</v>
      </c>
      <c r="O957" s="5">
        <f>Tabla1[[#This Row],[Total del Pedido]]-(Tabla1[[#This Row],[Costo Total]]+N957)</f>
        <v>5.9</v>
      </c>
    </row>
    <row r="958" spans="1:15" x14ac:dyDescent="0.25">
      <c r="A958" s="1">
        <v>373</v>
      </c>
      <c r="B958" s="1">
        <v>19</v>
      </c>
      <c r="C958" s="1" t="s">
        <v>14</v>
      </c>
      <c r="D958" s="1" t="s">
        <v>35</v>
      </c>
      <c r="E958" s="2">
        <v>21</v>
      </c>
      <c r="F958" s="2">
        <v>35</v>
      </c>
      <c r="G958" s="1">
        <v>1</v>
      </c>
      <c r="H958" s="1">
        <v>49</v>
      </c>
      <c r="I958" s="7">
        <f>TIME(0,Tabla1[[#This Row],[Tiempo de Preparación]],0)</f>
        <v>3.4027777777777775E-2</v>
      </c>
      <c r="J958" s="16">
        <f>Tabla1[[#This Row],[Precio Unitario]]*Tabla1[[#This Row],[Cantidad Ordenada]]</f>
        <v>35</v>
      </c>
      <c r="K958" s="3">
        <f>Tabla1[[#This Row],[Costo Unitario]]*Tabla1[[#This Row],[Cantidad Ordenada]]</f>
        <v>21</v>
      </c>
      <c r="L958" s="3">
        <f>(Tabla1[[#This Row],[Precio Unitario]]-Tabla1[[#This Row],[Costo Unitario]])*Tabla1[[#This Row],[Cantidad Ordenada]]</f>
        <v>14</v>
      </c>
      <c r="M958" s="20">
        <v>0.1</v>
      </c>
      <c r="N958" s="5">
        <f>Tabla1[[#This Row],[Total del Pedido]]*M958</f>
        <v>3.5</v>
      </c>
      <c r="O958" s="5">
        <f>Tabla1[[#This Row],[Total del Pedido]]-(Tabla1[[#This Row],[Costo Total]]+N958)</f>
        <v>10.5</v>
      </c>
    </row>
    <row r="959" spans="1:15" x14ac:dyDescent="0.25">
      <c r="A959" s="1">
        <v>373</v>
      </c>
      <c r="B959" s="1">
        <v>19</v>
      </c>
      <c r="C959" s="1" t="s">
        <v>16</v>
      </c>
      <c r="D959" s="1" t="s">
        <v>37</v>
      </c>
      <c r="E959" s="2">
        <v>13</v>
      </c>
      <c r="F959" s="2">
        <v>22</v>
      </c>
      <c r="G959" s="1">
        <v>2</v>
      </c>
      <c r="H959" s="1">
        <v>17</v>
      </c>
      <c r="I959" s="7">
        <f>TIME(0,Tabla1[[#This Row],[Tiempo de Preparación]],0)</f>
        <v>1.1805555555555555E-2</v>
      </c>
      <c r="J959" s="16">
        <f>Tabla1[[#This Row],[Precio Unitario]]*Tabla1[[#This Row],[Cantidad Ordenada]]</f>
        <v>44</v>
      </c>
      <c r="K959" s="3">
        <f>Tabla1[[#This Row],[Costo Unitario]]*Tabla1[[#This Row],[Cantidad Ordenada]]</f>
        <v>26</v>
      </c>
      <c r="L959" s="3">
        <f>(Tabla1[[#This Row],[Precio Unitario]]-Tabla1[[#This Row],[Costo Unitario]])*Tabla1[[#This Row],[Cantidad Ordenada]]</f>
        <v>18</v>
      </c>
      <c r="M959" s="20">
        <v>0.1</v>
      </c>
      <c r="N959" s="5">
        <f>Tabla1[[#This Row],[Total del Pedido]]*M959</f>
        <v>4.4000000000000004</v>
      </c>
      <c r="O959" s="5">
        <f>Tabla1[[#This Row],[Total del Pedido]]-(Tabla1[[#This Row],[Costo Total]]+N959)</f>
        <v>13.600000000000001</v>
      </c>
    </row>
    <row r="960" spans="1:15" x14ac:dyDescent="0.25">
      <c r="A960" s="1">
        <v>373</v>
      </c>
      <c r="B960" s="1">
        <v>19</v>
      </c>
      <c r="C960" s="1" t="s">
        <v>18</v>
      </c>
      <c r="D960" s="1" t="s">
        <v>39</v>
      </c>
      <c r="E960" s="2">
        <v>12</v>
      </c>
      <c r="F960" s="2">
        <v>20</v>
      </c>
      <c r="G960" s="1">
        <v>3</v>
      </c>
      <c r="H960" s="1">
        <v>9</v>
      </c>
      <c r="I960" s="7">
        <f>TIME(0,Tabla1[[#This Row],[Tiempo de Preparación]],0)</f>
        <v>6.2500000000000003E-3</v>
      </c>
      <c r="J960" s="16">
        <f>Tabla1[[#This Row],[Precio Unitario]]*Tabla1[[#This Row],[Cantidad Ordenada]]</f>
        <v>60</v>
      </c>
      <c r="K960" s="3">
        <f>Tabla1[[#This Row],[Costo Unitario]]*Tabla1[[#This Row],[Cantidad Ordenada]]</f>
        <v>36</v>
      </c>
      <c r="L960" s="3">
        <f>(Tabla1[[#This Row],[Precio Unitario]]-Tabla1[[#This Row],[Costo Unitario]])*Tabla1[[#This Row],[Cantidad Ordenada]]</f>
        <v>24</v>
      </c>
      <c r="M960" s="20">
        <v>0.1</v>
      </c>
      <c r="N960" s="5">
        <f>Tabla1[[#This Row],[Total del Pedido]]*M960</f>
        <v>6</v>
      </c>
      <c r="O960" s="5">
        <f>Tabla1[[#This Row],[Total del Pedido]]-(Tabla1[[#This Row],[Costo Total]]+N960)</f>
        <v>18</v>
      </c>
    </row>
    <row r="961" spans="1:15" x14ac:dyDescent="0.25">
      <c r="A961" s="1">
        <v>374</v>
      </c>
      <c r="B961" s="1">
        <v>18</v>
      </c>
      <c r="C961" s="1" t="s">
        <v>14</v>
      </c>
      <c r="D961" s="1" t="s">
        <v>35</v>
      </c>
      <c r="E961" s="2">
        <v>21</v>
      </c>
      <c r="F961" s="2">
        <v>35</v>
      </c>
      <c r="G961" s="1">
        <v>1</v>
      </c>
      <c r="H961" s="1">
        <v>9</v>
      </c>
      <c r="I961" s="7">
        <f>TIME(0,Tabla1[[#This Row],[Tiempo de Preparación]],0)</f>
        <v>6.2500000000000003E-3</v>
      </c>
      <c r="J961" s="16">
        <f>Tabla1[[#This Row],[Precio Unitario]]*Tabla1[[#This Row],[Cantidad Ordenada]]</f>
        <v>35</v>
      </c>
      <c r="K961" s="3">
        <f>Tabla1[[#This Row],[Costo Unitario]]*Tabla1[[#This Row],[Cantidad Ordenada]]</f>
        <v>21</v>
      </c>
      <c r="L961" s="3">
        <f>(Tabla1[[#This Row],[Precio Unitario]]-Tabla1[[#This Row],[Costo Unitario]])*Tabla1[[#This Row],[Cantidad Ordenada]]</f>
        <v>14</v>
      </c>
      <c r="M961" s="20">
        <v>0.1</v>
      </c>
      <c r="N961" s="5">
        <f>Tabla1[[#This Row],[Total del Pedido]]*M961</f>
        <v>3.5</v>
      </c>
      <c r="O961" s="5">
        <f>Tabla1[[#This Row],[Total del Pedido]]-(Tabla1[[#This Row],[Costo Total]]+N961)</f>
        <v>10.5</v>
      </c>
    </row>
    <row r="962" spans="1:15" x14ac:dyDescent="0.25">
      <c r="A962" s="1">
        <v>375</v>
      </c>
      <c r="B962" s="1">
        <v>18</v>
      </c>
      <c r="C962" s="1" t="s">
        <v>6</v>
      </c>
      <c r="D962" s="1" t="s">
        <v>27</v>
      </c>
      <c r="E962" s="2">
        <v>19</v>
      </c>
      <c r="F962" s="2">
        <v>31</v>
      </c>
      <c r="G962" s="1">
        <v>3</v>
      </c>
      <c r="H962" s="1">
        <v>27</v>
      </c>
      <c r="I962" s="7">
        <f>TIME(0,Tabla1[[#This Row],[Tiempo de Preparación]],0)</f>
        <v>1.8749999999999999E-2</v>
      </c>
      <c r="J962" s="16">
        <f>Tabla1[[#This Row],[Precio Unitario]]*Tabla1[[#This Row],[Cantidad Ordenada]]</f>
        <v>93</v>
      </c>
      <c r="K962" s="3">
        <f>Tabla1[[#This Row],[Costo Unitario]]*Tabla1[[#This Row],[Cantidad Ordenada]]</f>
        <v>57</v>
      </c>
      <c r="L962" s="3">
        <f>(Tabla1[[#This Row],[Precio Unitario]]-Tabla1[[#This Row],[Costo Unitario]])*Tabla1[[#This Row],[Cantidad Ordenada]]</f>
        <v>36</v>
      </c>
      <c r="M962" s="20">
        <v>0.1</v>
      </c>
      <c r="N962" s="5">
        <f>Tabla1[[#This Row],[Total del Pedido]]*M962</f>
        <v>9.3000000000000007</v>
      </c>
      <c r="O962" s="5">
        <f>Tabla1[[#This Row],[Total del Pedido]]-(Tabla1[[#This Row],[Costo Total]]+N962)</f>
        <v>26.700000000000003</v>
      </c>
    </row>
    <row r="963" spans="1:15" x14ac:dyDescent="0.25">
      <c r="A963" s="1">
        <v>376</v>
      </c>
      <c r="B963" s="1">
        <v>16</v>
      </c>
      <c r="C963" s="1" t="s">
        <v>19</v>
      </c>
      <c r="D963" s="1" t="s">
        <v>40</v>
      </c>
      <c r="E963" s="2">
        <v>14</v>
      </c>
      <c r="F963" s="2">
        <v>23</v>
      </c>
      <c r="G963" s="1">
        <v>2</v>
      </c>
      <c r="H963" s="1">
        <v>5</v>
      </c>
      <c r="I963" s="7">
        <f>TIME(0,Tabla1[[#This Row],[Tiempo de Preparación]],0)</f>
        <v>3.472222222222222E-3</v>
      </c>
      <c r="J963" s="16">
        <f>Tabla1[[#This Row],[Precio Unitario]]*Tabla1[[#This Row],[Cantidad Ordenada]]</f>
        <v>46</v>
      </c>
      <c r="K963" s="3">
        <f>Tabla1[[#This Row],[Costo Unitario]]*Tabla1[[#This Row],[Cantidad Ordenada]]</f>
        <v>28</v>
      </c>
      <c r="L963" s="3">
        <f>(Tabla1[[#This Row],[Precio Unitario]]-Tabla1[[#This Row],[Costo Unitario]])*Tabla1[[#This Row],[Cantidad Ordenada]]</f>
        <v>18</v>
      </c>
      <c r="M963" s="20">
        <v>0.1</v>
      </c>
      <c r="N963" s="5">
        <f>Tabla1[[#This Row],[Total del Pedido]]*M963</f>
        <v>4.6000000000000005</v>
      </c>
      <c r="O963" s="5">
        <f>Tabla1[[#This Row],[Total del Pedido]]-(Tabla1[[#This Row],[Costo Total]]+N963)</f>
        <v>13.399999999999999</v>
      </c>
    </row>
    <row r="964" spans="1:15" x14ac:dyDescent="0.25">
      <c r="A964" s="1">
        <v>377</v>
      </c>
      <c r="B964" s="1">
        <v>5</v>
      </c>
      <c r="C964" s="1" t="s">
        <v>17</v>
      </c>
      <c r="D964" s="1" t="s">
        <v>38</v>
      </c>
      <c r="E964" s="2">
        <v>20</v>
      </c>
      <c r="F964" s="2">
        <v>34</v>
      </c>
      <c r="G964" s="1">
        <v>2</v>
      </c>
      <c r="H964" s="1">
        <v>13</v>
      </c>
      <c r="I964" s="7">
        <f>TIME(0,Tabla1[[#This Row],[Tiempo de Preparación]],0)</f>
        <v>9.0277777777777769E-3</v>
      </c>
      <c r="J964" s="16">
        <f>Tabla1[[#This Row],[Precio Unitario]]*Tabla1[[#This Row],[Cantidad Ordenada]]</f>
        <v>68</v>
      </c>
      <c r="K964" s="3">
        <f>Tabla1[[#This Row],[Costo Unitario]]*Tabla1[[#This Row],[Cantidad Ordenada]]</f>
        <v>40</v>
      </c>
      <c r="L964" s="3">
        <f>(Tabla1[[#This Row],[Precio Unitario]]-Tabla1[[#This Row],[Costo Unitario]])*Tabla1[[#This Row],[Cantidad Ordenada]]</f>
        <v>28</v>
      </c>
      <c r="M964" s="20">
        <v>0.1</v>
      </c>
      <c r="N964" s="5">
        <f>Tabla1[[#This Row],[Total del Pedido]]*M964</f>
        <v>6.8000000000000007</v>
      </c>
      <c r="O964" s="5">
        <f>Tabla1[[#This Row],[Total del Pedido]]-(Tabla1[[#This Row],[Costo Total]]+N964)</f>
        <v>21.200000000000003</v>
      </c>
    </row>
    <row r="965" spans="1:15" x14ac:dyDescent="0.25">
      <c r="A965" s="1">
        <v>377</v>
      </c>
      <c r="B965" s="1">
        <v>5</v>
      </c>
      <c r="C965" s="1" t="s">
        <v>15</v>
      </c>
      <c r="D965" s="1" t="s">
        <v>36</v>
      </c>
      <c r="E965" s="2">
        <v>19</v>
      </c>
      <c r="F965" s="2">
        <v>32</v>
      </c>
      <c r="G965" s="1">
        <v>1</v>
      </c>
      <c r="H965" s="1">
        <v>33</v>
      </c>
      <c r="I965" s="7">
        <f>TIME(0,Tabla1[[#This Row],[Tiempo de Preparación]],0)</f>
        <v>2.2916666666666665E-2</v>
      </c>
      <c r="J965" s="16">
        <f>Tabla1[[#This Row],[Precio Unitario]]*Tabla1[[#This Row],[Cantidad Ordenada]]</f>
        <v>32</v>
      </c>
      <c r="K965" s="3">
        <f>Tabla1[[#This Row],[Costo Unitario]]*Tabla1[[#This Row],[Cantidad Ordenada]]</f>
        <v>19</v>
      </c>
      <c r="L965" s="3">
        <f>(Tabla1[[#This Row],[Precio Unitario]]-Tabla1[[#This Row],[Costo Unitario]])*Tabla1[[#This Row],[Cantidad Ordenada]]</f>
        <v>13</v>
      </c>
      <c r="M965" s="20">
        <v>0.1</v>
      </c>
      <c r="N965" s="5">
        <f>Tabla1[[#This Row],[Total del Pedido]]*M965</f>
        <v>3.2</v>
      </c>
      <c r="O965" s="5">
        <f>Tabla1[[#This Row],[Total del Pedido]]-(Tabla1[[#This Row],[Costo Total]]+N965)</f>
        <v>9.8000000000000007</v>
      </c>
    </row>
    <row r="966" spans="1:15" x14ac:dyDescent="0.25">
      <c r="A966" s="1">
        <v>378</v>
      </c>
      <c r="B966" s="1">
        <v>3</v>
      </c>
      <c r="C966" s="1" t="s">
        <v>5</v>
      </c>
      <c r="D966" s="1" t="s">
        <v>26</v>
      </c>
      <c r="E966" s="2">
        <v>18</v>
      </c>
      <c r="F966" s="2">
        <v>30</v>
      </c>
      <c r="G966" s="1">
        <v>1</v>
      </c>
      <c r="H966" s="1">
        <v>14</v>
      </c>
      <c r="I966" s="7">
        <f>TIME(0,Tabla1[[#This Row],[Tiempo de Preparación]],0)</f>
        <v>9.7222222222222224E-3</v>
      </c>
      <c r="J966" s="16">
        <f>Tabla1[[#This Row],[Precio Unitario]]*Tabla1[[#This Row],[Cantidad Ordenada]]</f>
        <v>30</v>
      </c>
      <c r="K966" s="3">
        <f>Tabla1[[#This Row],[Costo Unitario]]*Tabla1[[#This Row],[Cantidad Ordenada]]</f>
        <v>18</v>
      </c>
      <c r="L966" s="3">
        <f>(Tabla1[[#This Row],[Precio Unitario]]-Tabla1[[#This Row],[Costo Unitario]])*Tabla1[[#This Row],[Cantidad Ordenada]]</f>
        <v>12</v>
      </c>
      <c r="M966" s="20">
        <v>0.1</v>
      </c>
      <c r="N966" s="5">
        <f>Tabla1[[#This Row],[Total del Pedido]]*M966</f>
        <v>3</v>
      </c>
      <c r="O966" s="5">
        <f>Tabla1[[#This Row],[Total del Pedido]]-(Tabla1[[#This Row],[Costo Total]]+N966)</f>
        <v>9</v>
      </c>
    </row>
    <row r="967" spans="1:15" x14ac:dyDescent="0.25">
      <c r="A967" s="1">
        <v>378</v>
      </c>
      <c r="B967" s="1">
        <v>3</v>
      </c>
      <c r="C967" s="1" t="s">
        <v>13</v>
      </c>
      <c r="D967" s="1" t="s">
        <v>34</v>
      </c>
      <c r="E967" s="2">
        <v>11</v>
      </c>
      <c r="F967" s="2">
        <v>19</v>
      </c>
      <c r="G967" s="1">
        <v>1</v>
      </c>
      <c r="H967" s="1">
        <v>7</v>
      </c>
      <c r="I967" s="7">
        <f>TIME(0,Tabla1[[#This Row],[Tiempo de Preparación]],0)</f>
        <v>4.8611111111111112E-3</v>
      </c>
      <c r="J967" s="16">
        <f>Tabla1[[#This Row],[Precio Unitario]]*Tabla1[[#This Row],[Cantidad Ordenada]]</f>
        <v>19</v>
      </c>
      <c r="K967" s="3">
        <f>Tabla1[[#This Row],[Costo Unitario]]*Tabla1[[#This Row],[Cantidad Ordenada]]</f>
        <v>11</v>
      </c>
      <c r="L967" s="3">
        <f>(Tabla1[[#This Row],[Precio Unitario]]-Tabla1[[#This Row],[Costo Unitario]])*Tabla1[[#This Row],[Cantidad Ordenada]]</f>
        <v>8</v>
      </c>
      <c r="M967" s="20">
        <v>0.1</v>
      </c>
      <c r="N967" s="5">
        <f>Tabla1[[#This Row],[Total del Pedido]]*M967</f>
        <v>1.9000000000000001</v>
      </c>
      <c r="O967" s="5">
        <f>Tabla1[[#This Row],[Total del Pedido]]-(Tabla1[[#This Row],[Costo Total]]+N967)</f>
        <v>6.1</v>
      </c>
    </row>
    <row r="968" spans="1:15" x14ac:dyDescent="0.25">
      <c r="A968" s="1">
        <v>379</v>
      </c>
      <c r="B968" s="1">
        <v>4</v>
      </c>
      <c r="C968" s="1" t="s">
        <v>14</v>
      </c>
      <c r="D968" s="1" t="s">
        <v>35</v>
      </c>
      <c r="E968" s="2">
        <v>21</v>
      </c>
      <c r="F968" s="2">
        <v>35</v>
      </c>
      <c r="G968" s="1">
        <v>2</v>
      </c>
      <c r="H968" s="1">
        <v>6</v>
      </c>
      <c r="I968" s="7">
        <f>TIME(0,Tabla1[[#This Row],[Tiempo de Preparación]],0)</f>
        <v>4.1666666666666666E-3</v>
      </c>
      <c r="J968" s="16">
        <f>Tabla1[[#This Row],[Precio Unitario]]*Tabla1[[#This Row],[Cantidad Ordenada]]</f>
        <v>70</v>
      </c>
      <c r="K968" s="3">
        <f>Tabla1[[#This Row],[Costo Unitario]]*Tabla1[[#This Row],[Cantidad Ordenada]]</f>
        <v>42</v>
      </c>
      <c r="L968" s="3">
        <f>(Tabla1[[#This Row],[Precio Unitario]]-Tabla1[[#This Row],[Costo Unitario]])*Tabla1[[#This Row],[Cantidad Ordenada]]</f>
        <v>28</v>
      </c>
      <c r="M968" s="20">
        <v>0.1</v>
      </c>
      <c r="N968" s="5">
        <f>Tabla1[[#This Row],[Total del Pedido]]*M968</f>
        <v>7</v>
      </c>
      <c r="O968" s="5">
        <f>Tabla1[[#This Row],[Total del Pedido]]-(Tabla1[[#This Row],[Costo Total]]+N968)</f>
        <v>21</v>
      </c>
    </row>
    <row r="969" spans="1:15" x14ac:dyDescent="0.25">
      <c r="A969" s="1">
        <v>380</v>
      </c>
      <c r="B969" s="1">
        <v>5</v>
      </c>
      <c r="C969" s="1" t="s">
        <v>11</v>
      </c>
      <c r="D969" s="1" t="s">
        <v>32</v>
      </c>
      <c r="E969" s="2">
        <v>20</v>
      </c>
      <c r="F969" s="2">
        <v>33</v>
      </c>
      <c r="G969" s="1">
        <v>3</v>
      </c>
      <c r="H969" s="1">
        <v>58</v>
      </c>
      <c r="I969" s="7">
        <f>TIME(0,Tabla1[[#This Row],[Tiempo de Preparación]],0)</f>
        <v>4.027777777777778E-2</v>
      </c>
      <c r="J969" s="16">
        <f>Tabla1[[#This Row],[Precio Unitario]]*Tabla1[[#This Row],[Cantidad Ordenada]]</f>
        <v>99</v>
      </c>
      <c r="K969" s="3">
        <f>Tabla1[[#This Row],[Costo Unitario]]*Tabla1[[#This Row],[Cantidad Ordenada]]</f>
        <v>60</v>
      </c>
      <c r="L969" s="3">
        <f>(Tabla1[[#This Row],[Precio Unitario]]-Tabla1[[#This Row],[Costo Unitario]])*Tabla1[[#This Row],[Cantidad Ordenada]]</f>
        <v>39</v>
      </c>
      <c r="M969" s="20">
        <v>0.1</v>
      </c>
      <c r="N969" s="5">
        <f>Tabla1[[#This Row],[Total del Pedido]]*M969</f>
        <v>9.9</v>
      </c>
      <c r="O969" s="5">
        <f>Tabla1[[#This Row],[Total del Pedido]]-(Tabla1[[#This Row],[Costo Total]]+N969)</f>
        <v>29.099999999999994</v>
      </c>
    </row>
    <row r="970" spans="1:15" x14ac:dyDescent="0.25">
      <c r="A970" s="1">
        <v>380</v>
      </c>
      <c r="B970" s="1">
        <v>5</v>
      </c>
      <c r="C970" s="1" t="s">
        <v>13</v>
      </c>
      <c r="D970" s="1" t="s">
        <v>34</v>
      </c>
      <c r="E970" s="2">
        <v>11</v>
      </c>
      <c r="F970" s="2">
        <v>19</v>
      </c>
      <c r="G970" s="1">
        <v>2</v>
      </c>
      <c r="H970" s="1">
        <v>35</v>
      </c>
      <c r="I970" s="7">
        <f>TIME(0,Tabla1[[#This Row],[Tiempo de Preparación]],0)</f>
        <v>2.4305555555555556E-2</v>
      </c>
      <c r="J970" s="16">
        <f>Tabla1[[#This Row],[Precio Unitario]]*Tabla1[[#This Row],[Cantidad Ordenada]]</f>
        <v>38</v>
      </c>
      <c r="K970" s="3">
        <f>Tabla1[[#This Row],[Costo Unitario]]*Tabla1[[#This Row],[Cantidad Ordenada]]</f>
        <v>22</v>
      </c>
      <c r="L970" s="3">
        <f>(Tabla1[[#This Row],[Precio Unitario]]-Tabla1[[#This Row],[Costo Unitario]])*Tabla1[[#This Row],[Cantidad Ordenada]]</f>
        <v>16</v>
      </c>
      <c r="M970" s="20">
        <v>0.1</v>
      </c>
      <c r="N970" s="5">
        <f>Tabla1[[#This Row],[Total del Pedido]]*M970</f>
        <v>3.8000000000000003</v>
      </c>
      <c r="O970" s="5">
        <f>Tabla1[[#This Row],[Total del Pedido]]-(Tabla1[[#This Row],[Costo Total]]+N970)</f>
        <v>12.2</v>
      </c>
    </row>
    <row r="971" spans="1:15" x14ac:dyDescent="0.25">
      <c r="A971" s="1">
        <v>381</v>
      </c>
      <c r="B971" s="1">
        <v>4</v>
      </c>
      <c r="C971" s="1" t="s">
        <v>22</v>
      </c>
      <c r="D971" s="1" t="s">
        <v>43</v>
      </c>
      <c r="E971" s="2">
        <v>15</v>
      </c>
      <c r="F971" s="2">
        <v>26</v>
      </c>
      <c r="G971" s="1">
        <v>3</v>
      </c>
      <c r="H971" s="1">
        <v>35</v>
      </c>
      <c r="I971" s="7">
        <f>TIME(0,Tabla1[[#This Row],[Tiempo de Preparación]],0)</f>
        <v>2.4305555555555556E-2</v>
      </c>
      <c r="J971" s="16">
        <f>Tabla1[[#This Row],[Precio Unitario]]*Tabla1[[#This Row],[Cantidad Ordenada]]</f>
        <v>78</v>
      </c>
      <c r="K971" s="3">
        <f>Tabla1[[#This Row],[Costo Unitario]]*Tabla1[[#This Row],[Cantidad Ordenada]]</f>
        <v>45</v>
      </c>
      <c r="L971" s="3">
        <f>(Tabla1[[#This Row],[Precio Unitario]]-Tabla1[[#This Row],[Costo Unitario]])*Tabla1[[#This Row],[Cantidad Ordenada]]</f>
        <v>33</v>
      </c>
      <c r="M971" s="20">
        <v>0.1</v>
      </c>
      <c r="N971" s="5">
        <f>Tabla1[[#This Row],[Total del Pedido]]*M971</f>
        <v>7.8000000000000007</v>
      </c>
      <c r="O971" s="5">
        <f>Tabla1[[#This Row],[Total del Pedido]]-(Tabla1[[#This Row],[Costo Total]]+N971)</f>
        <v>25.200000000000003</v>
      </c>
    </row>
    <row r="972" spans="1:15" x14ac:dyDescent="0.25">
      <c r="A972" s="1">
        <v>381</v>
      </c>
      <c r="B972" s="1">
        <v>4</v>
      </c>
      <c r="C972" s="1" t="s">
        <v>11</v>
      </c>
      <c r="D972" s="1" t="s">
        <v>32</v>
      </c>
      <c r="E972" s="2">
        <v>20</v>
      </c>
      <c r="F972" s="2">
        <v>33</v>
      </c>
      <c r="G972" s="1">
        <v>2</v>
      </c>
      <c r="H972" s="1">
        <v>12</v>
      </c>
      <c r="I972" s="7">
        <f>TIME(0,Tabla1[[#This Row],[Tiempo de Preparación]],0)</f>
        <v>8.3333333333333332E-3</v>
      </c>
      <c r="J972" s="16">
        <f>Tabla1[[#This Row],[Precio Unitario]]*Tabla1[[#This Row],[Cantidad Ordenada]]</f>
        <v>66</v>
      </c>
      <c r="K972" s="3">
        <f>Tabla1[[#This Row],[Costo Unitario]]*Tabla1[[#This Row],[Cantidad Ordenada]]</f>
        <v>40</v>
      </c>
      <c r="L972" s="3">
        <f>(Tabla1[[#This Row],[Precio Unitario]]-Tabla1[[#This Row],[Costo Unitario]])*Tabla1[[#This Row],[Cantidad Ordenada]]</f>
        <v>26</v>
      </c>
      <c r="M972" s="20">
        <v>0.1</v>
      </c>
      <c r="N972" s="5">
        <f>Tabla1[[#This Row],[Total del Pedido]]*M972</f>
        <v>6.6000000000000005</v>
      </c>
      <c r="O972" s="5">
        <f>Tabla1[[#This Row],[Total del Pedido]]-(Tabla1[[#This Row],[Costo Total]]+N972)</f>
        <v>19.399999999999999</v>
      </c>
    </row>
    <row r="973" spans="1:15" x14ac:dyDescent="0.25">
      <c r="A973" s="1">
        <v>382</v>
      </c>
      <c r="B973" s="1">
        <v>20</v>
      </c>
      <c r="C973" s="1" t="s">
        <v>10</v>
      </c>
      <c r="D973" s="1" t="s">
        <v>31</v>
      </c>
      <c r="E973" s="2">
        <v>17</v>
      </c>
      <c r="F973" s="2">
        <v>29</v>
      </c>
      <c r="G973" s="1">
        <v>3</v>
      </c>
      <c r="H973" s="1">
        <v>54</v>
      </c>
      <c r="I973" s="7">
        <f>TIME(0,Tabla1[[#This Row],[Tiempo de Preparación]],0)</f>
        <v>3.7499999999999999E-2</v>
      </c>
      <c r="J973" s="16">
        <f>Tabla1[[#This Row],[Precio Unitario]]*Tabla1[[#This Row],[Cantidad Ordenada]]</f>
        <v>87</v>
      </c>
      <c r="K973" s="3">
        <f>Tabla1[[#This Row],[Costo Unitario]]*Tabla1[[#This Row],[Cantidad Ordenada]]</f>
        <v>51</v>
      </c>
      <c r="L973" s="3">
        <f>(Tabla1[[#This Row],[Precio Unitario]]-Tabla1[[#This Row],[Costo Unitario]])*Tabla1[[#This Row],[Cantidad Ordenada]]</f>
        <v>36</v>
      </c>
      <c r="M973" s="20">
        <v>0.1</v>
      </c>
      <c r="N973" s="5">
        <f>Tabla1[[#This Row],[Total del Pedido]]*M973</f>
        <v>8.7000000000000011</v>
      </c>
      <c r="O973" s="5">
        <f>Tabla1[[#This Row],[Total del Pedido]]-(Tabla1[[#This Row],[Costo Total]]+N973)</f>
        <v>27.299999999999997</v>
      </c>
    </row>
    <row r="974" spans="1:15" x14ac:dyDescent="0.25">
      <c r="A974" s="1">
        <v>383</v>
      </c>
      <c r="B974" s="1">
        <v>6</v>
      </c>
      <c r="C974" s="1" t="s">
        <v>9</v>
      </c>
      <c r="D974" s="1" t="s">
        <v>30</v>
      </c>
      <c r="E974" s="2">
        <v>22</v>
      </c>
      <c r="F974" s="2">
        <v>36</v>
      </c>
      <c r="G974" s="1">
        <v>3</v>
      </c>
      <c r="H974" s="1">
        <v>9</v>
      </c>
      <c r="I974" s="7">
        <f>TIME(0,Tabla1[[#This Row],[Tiempo de Preparación]],0)</f>
        <v>6.2500000000000003E-3</v>
      </c>
      <c r="J974" s="16">
        <f>Tabla1[[#This Row],[Precio Unitario]]*Tabla1[[#This Row],[Cantidad Ordenada]]</f>
        <v>108</v>
      </c>
      <c r="K974" s="3">
        <f>Tabla1[[#This Row],[Costo Unitario]]*Tabla1[[#This Row],[Cantidad Ordenada]]</f>
        <v>66</v>
      </c>
      <c r="L974" s="3">
        <f>(Tabla1[[#This Row],[Precio Unitario]]-Tabla1[[#This Row],[Costo Unitario]])*Tabla1[[#This Row],[Cantidad Ordenada]]</f>
        <v>42</v>
      </c>
      <c r="M974" s="20">
        <v>0.1</v>
      </c>
      <c r="N974" s="5">
        <f>Tabla1[[#This Row],[Total del Pedido]]*M974</f>
        <v>10.8</v>
      </c>
      <c r="O974" s="5">
        <f>Tabla1[[#This Row],[Total del Pedido]]-(Tabla1[[#This Row],[Costo Total]]+N974)</f>
        <v>31.200000000000003</v>
      </c>
    </row>
    <row r="975" spans="1:15" x14ac:dyDescent="0.25">
      <c r="A975" s="1">
        <v>384</v>
      </c>
      <c r="B975" s="1">
        <v>1</v>
      </c>
      <c r="C975" s="1" t="s">
        <v>21</v>
      </c>
      <c r="D975" s="1" t="s">
        <v>42</v>
      </c>
      <c r="E975" s="2">
        <v>10</v>
      </c>
      <c r="F975" s="2">
        <v>18</v>
      </c>
      <c r="G975" s="1">
        <v>2</v>
      </c>
      <c r="H975" s="1">
        <v>26</v>
      </c>
      <c r="I975" s="7">
        <f>TIME(0,Tabla1[[#This Row],[Tiempo de Preparación]],0)</f>
        <v>1.8055555555555554E-2</v>
      </c>
      <c r="J975" s="16">
        <f>Tabla1[[#This Row],[Precio Unitario]]*Tabla1[[#This Row],[Cantidad Ordenada]]</f>
        <v>36</v>
      </c>
      <c r="K975" s="3">
        <f>Tabla1[[#This Row],[Costo Unitario]]*Tabla1[[#This Row],[Cantidad Ordenada]]</f>
        <v>20</v>
      </c>
      <c r="L975" s="3">
        <f>(Tabla1[[#This Row],[Precio Unitario]]-Tabla1[[#This Row],[Costo Unitario]])*Tabla1[[#This Row],[Cantidad Ordenada]]</f>
        <v>16</v>
      </c>
      <c r="M975" s="20">
        <v>0.1</v>
      </c>
      <c r="N975" s="5">
        <f>Tabla1[[#This Row],[Total del Pedido]]*M975</f>
        <v>3.6</v>
      </c>
      <c r="O975" s="5">
        <f>Tabla1[[#This Row],[Total del Pedido]]-(Tabla1[[#This Row],[Costo Total]]+N975)</f>
        <v>12.399999999999999</v>
      </c>
    </row>
    <row r="976" spans="1:15" x14ac:dyDescent="0.25">
      <c r="A976" s="1">
        <v>384</v>
      </c>
      <c r="B976" s="1">
        <v>1</v>
      </c>
      <c r="C976" s="1" t="s">
        <v>13</v>
      </c>
      <c r="D976" s="1" t="s">
        <v>34</v>
      </c>
      <c r="E976" s="2">
        <v>11</v>
      </c>
      <c r="F976" s="2">
        <v>19</v>
      </c>
      <c r="G976" s="1">
        <v>3</v>
      </c>
      <c r="H976" s="1">
        <v>35</v>
      </c>
      <c r="I976" s="7">
        <f>TIME(0,Tabla1[[#This Row],[Tiempo de Preparación]],0)</f>
        <v>2.4305555555555556E-2</v>
      </c>
      <c r="J976" s="16">
        <f>Tabla1[[#This Row],[Precio Unitario]]*Tabla1[[#This Row],[Cantidad Ordenada]]</f>
        <v>57</v>
      </c>
      <c r="K976" s="3">
        <f>Tabla1[[#This Row],[Costo Unitario]]*Tabla1[[#This Row],[Cantidad Ordenada]]</f>
        <v>33</v>
      </c>
      <c r="L976" s="3">
        <f>(Tabla1[[#This Row],[Precio Unitario]]-Tabla1[[#This Row],[Costo Unitario]])*Tabla1[[#This Row],[Cantidad Ordenada]]</f>
        <v>24</v>
      </c>
      <c r="M976" s="20">
        <v>0.1</v>
      </c>
      <c r="N976" s="5">
        <f>Tabla1[[#This Row],[Total del Pedido]]*M976</f>
        <v>5.7</v>
      </c>
      <c r="O976" s="5">
        <f>Tabla1[[#This Row],[Total del Pedido]]-(Tabla1[[#This Row],[Costo Total]]+N976)</f>
        <v>18.299999999999997</v>
      </c>
    </row>
    <row r="977" spans="1:15" x14ac:dyDescent="0.25">
      <c r="A977" s="1">
        <v>384</v>
      </c>
      <c r="B977" s="1">
        <v>1</v>
      </c>
      <c r="C977" s="1" t="s">
        <v>7</v>
      </c>
      <c r="D977" s="1" t="s">
        <v>28</v>
      </c>
      <c r="E977" s="2">
        <v>16</v>
      </c>
      <c r="F977" s="2">
        <v>27</v>
      </c>
      <c r="G977" s="1">
        <v>1</v>
      </c>
      <c r="H977" s="1">
        <v>49</v>
      </c>
      <c r="I977" s="7">
        <f>TIME(0,Tabla1[[#This Row],[Tiempo de Preparación]],0)</f>
        <v>3.4027777777777775E-2</v>
      </c>
      <c r="J977" s="16">
        <f>Tabla1[[#This Row],[Precio Unitario]]*Tabla1[[#This Row],[Cantidad Ordenada]]</f>
        <v>27</v>
      </c>
      <c r="K977" s="3">
        <f>Tabla1[[#This Row],[Costo Unitario]]*Tabla1[[#This Row],[Cantidad Ordenada]]</f>
        <v>16</v>
      </c>
      <c r="L977" s="3">
        <f>(Tabla1[[#This Row],[Precio Unitario]]-Tabla1[[#This Row],[Costo Unitario]])*Tabla1[[#This Row],[Cantidad Ordenada]]</f>
        <v>11</v>
      </c>
      <c r="M977" s="20">
        <v>0.1</v>
      </c>
      <c r="N977" s="5">
        <f>Tabla1[[#This Row],[Total del Pedido]]*M977</f>
        <v>2.7</v>
      </c>
      <c r="O977" s="5">
        <f>Tabla1[[#This Row],[Total del Pedido]]-(Tabla1[[#This Row],[Costo Total]]+N977)</f>
        <v>8.3000000000000007</v>
      </c>
    </row>
    <row r="978" spans="1:15" x14ac:dyDescent="0.25">
      <c r="A978" s="1">
        <v>385</v>
      </c>
      <c r="B978" s="1">
        <v>6</v>
      </c>
      <c r="C978" s="1" t="s">
        <v>5</v>
      </c>
      <c r="D978" s="1" t="s">
        <v>26</v>
      </c>
      <c r="E978" s="2">
        <v>18</v>
      </c>
      <c r="F978" s="2">
        <v>30</v>
      </c>
      <c r="G978" s="1">
        <v>2</v>
      </c>
      <c r="H978" s="1">
        <v>22</v>
      </c>
      <c r="I978" s="7">
        <f>TIME(0,Tabla1[[#This Row],[Tiempo de Preparación]],0)</f>
        <v>1.5277777777777777E-2</v>
      </c>
      <c r="J978" s="16">
        <f>Tabla1[[#This Row],[Precio Unitario]]*Tabla1[[#This Row],[Cantidad Ordenada]]</f>
        <v>60</v>
      </c>
      <c r="K978" s="3">
        <f>Tabla1[[#This Row],[Costo Unitario]]*Tabla1[[#This Row],[Cantidad Ordenada]]</f>
        <v>36</v>
      </c>
      <c r="L978" s="3">
        <f>(Tabla1[[#This Row],[Precio Unitario]]-Tabla1[[#This Row],[Costo Unitario]])*Tabla1[[#This Row],[Cantidad Ordenada]]</f>
        <v>24</v>
      </c>
      <c r="M978" s="20">
        <v>0.1</v>
      </c>
      <c r="N978" s="5">
        <f>Tabla1[[#This Row],[Total del Pedido]]*M978</f>
        <v>6</v>
      </c>
      <c r="O978" s="5">
        <f>Tabla1[[#This Row],[Total del Pedido]]-(Tabla1[[#This Row],[Costo Total]]+N978)</f>
        <v>18</v>
      </c>
    </row>
    <row r="979" spans="1:15" x14ac:dyDescent="0.25">
      <c r="A979" s="1">
        <v>386</v>
      </c>
      <c r="B979" s="1">
        <v>5</v>
      </c>
      <c r="C979" s="1" t="s">
        <v>11</v>
      </c>
      <c r="D979" s="1" t="s">
        <v>32</v>
      </c>
      <c r="E979" s="2">
        <v>20</v>
      </c>
      <c r="F979" s="2">
        <v>33</v>
      </c>
      <c r="G979" s="1">
        <v>3</v>
      </c>
      <c r="H979" s="1">
        <v>40</v>
      </c>
      <c r="I979" s="7">
        <f>TIME(0,Tabla1[[#This Row],[Tiempo de Preparación]],0)</f>
        <v>2.7777777777777776E-2</v>
      </c>
      <c r="J979" s="16">
        <f>Tabla1[[#This Row],[Precio Unitario]]*Tabla1[[#This Row],[Cantidad Ordenada]]</f>
        <v>99</v>
      </c>
      <c r="K979" s="3">
        <f>Tabla1[[#This Row],[Costo Unitario]]*Tabla1[[#This Row],[Cantidad Ordenada]]</f>
        <v>60</v>
      </c>
      <c r="L979" s="3">
        <f>(Tabla1[[#This Row],[Precio Unitario]]-Tabla1[[#This Row],[Costo Unitario]])*Tabla1[[#This Row],[Cantidad Ordenada]]</f>
        <v>39</v>
      </c>
      <c r="M979" s="20">
        <v>0.1</v>
      </c>
      <c r="N979" s="5">
        <f>Tabla1[[#This Row],[Total del Pedido]]*M979</f>
        <v>9.9</v>
      </c>
      <c r="O979" s="5">
        <f>Tabla1[[#This Row],[Total del Pedido]]-(Tabla1[[#This Row],[Costo Total]]+N979)</f>
        <v>29.099999999999994</v>
      </c>
    </row>
    <row r="980" spans="1:15" x14ac:dyDescent="0.25">
      <c r="A980" s="1">
        <v>387</v>
      </c>
      <c r="B980" s="1">
        <v>6</v>
      </c>
      <c r="C980" s="1" t="s">
        <v>6</v>
      </c>
      <c r="D980" s="1" t="s">
        <v>27</v>
      </c>
      <c r="E980" s="2">
        <v>19</v>
      </c>
      <c r="F980" s="2">
        <v>31</v>
      </c>
      <c r="G980" s="1">
        <v>3</v>
      </c>
      <c r="H980" s="1">
        <v>18</v>
      </c>
      <c r="I980" s="7">
        <f>TIME(0,Tabla1[[#This Row],[Tiempo de Preparación]],0)</f>
        <v>1.2500000000000001E-2</v>
      </c>
      <c r="J980" s="16">
        <f>Tabla1[[#This Row],[Precio Unitario]]*Tabla1[[#This Row],[Cantidad Ordenada]]</f>
        <v>93</v>
      </c>
      <c r="K980" s="3">
        <f>Tabla1[[#This Row],[Costo Unitario]]*Tabla1[[#This Row],[Cantidad Ordenada]]</f>
        <v>57</v>
      </c>
      <c r="L980" s="3">
        <f>(Tabla1[[#This Row],[Precio Unitario]]-Tabla1[[#This Row],[Costo Unitario]])*Tabla1[[#This Row],[Cantidad Ordenada]]</f>
        <v>36</v>
      </c>
      <c r="M980" s="20">
        <v>0.1</v>
      </c>
      <c r="N980" s="5">
        <f>Tabla1[[#This Row],[Total del Pedido]]*M980</f>
        <v>9.3000000000000007</v>
      </c>
      <c r="O980" s="5">
        <f>Tabla1[[#This Row],[Total del Pedido]]-(Tabla1[[#This Row],[Costo Total]]+N980)</f>
        <v>26.700000000000003</v>
      </c>
    </row>
    <row r="981" spans="1:15" x14ac:dyDescent="0.25">
      <c r="A981" s="1">
        <v>388</v>
      </c>
      <c r="B981" s="1">
        <v>18</v>
      </c>
      <c r="C981" s="1" t="s">
        <v>6</v>
      </c>
      <c r="D981" s="1" t="s">
        <v>27</v>
      </c>
      <c r="E981" s="2">
        <v>19</v>
      </c>
      <c r="F981" s="2">
        <v>31</v>
      </c>
      <c r="G981" s="1">
        <v>2</v>
      </c>
      <c r="H981" s="1">
        <v>52</v>
      </c>
      <c r="I981" s="7">
        <f>TIME(0,Tabla1[[#This Row],[Tiempo de Preparación]],0)</f>
        <v>3.6111111111111108E-2</v>
      </c>
      <c r="J981" s="16">
        <f>Tabla1[[#This Row],[Precio Unitario]]*Tabla1[[#This Row],[Cantidad Ordenada]]</f>
        <v>62</v>
      </c>
      <c r="K981" s="3">
        <f>Tabla1[[#This Row],[Costo Unitario]]*Tabla1[[#This Row],[Cantidad Ordenada]]</f>
        <v>38</v>
      </c>
      <c r="L981" s="3">
        <f>(Tabla1[[#This Row],[Precio Unitario]]-Tabla1[[#This Row],[Costo Unitario]])*Tabla1[[#This Row],[Cantidad Ordenada]]</f>
        <v>24</v>
      </c>
      <c r="M981" s="20">
        <v>0.1</v>
      </c>
      <c r="N981" s="5">
        <f>Tabla1[[#This Row],[Total del Pedido]]*M981</f>
        <v>6.2</v>
      </c>
      <c r="O981" s="5">
        <f>Tabla1[[#This Row],[Total del Pedido]]-(Tabla1[[#This Row],[Costo Total]]+N981)</f>
        <v>17.799999999999997</v>
      </c>
    </row>
    <row r="982" spans="1:15" x14ac:dyDescent="0.25">
      <c r="A982" s="1">
        <v>388</v>
      </c>
      <c r="B982" s="1">
        <v>18</v>
      </c>
      <c r="C982" s="1" t="s">
        <v>9</v>
      </c>
      <c r="D982" s="1" t="s">
        <v>30</v>
      </c>
      <c r="E982" s="2">
        <v>22</v>
      </c>
      <c r="F982" s="2">
        <v>36</v>
      </c>
      <c r="G982" s="1">
        <v>2</v>
      </c>
      <c r="H982" s="1">
        <v>37</v>
      </c>
      <c r="I982" s="7">
        <f>TIME(0,Tabla1[[#This Row],[Tiempo de Preparación]],0)</f>
        <v>2.5694444444444443E-2</v>
      </c>
      <c r="J982" s="16">
        <f>Tabla1[[#This Row],[Precio Unitario]]*Tabla1[[#This Row],[Cantidad Ordenada]]</f>
        <v>72</v>
      </c>
      <c r="K982" s="3">
        <f>Tabla1[[#This Row],[Costo Unitario]]*Tabla1[[#This Row],[Cantidad Ordenada]]</f>
        <v>44</v>
      </c>
      <c r="L982" s="3">
        <f>(Tabla1[[#This Row],[Precio Unitario]]-Tabla1[[#This Row],[Costo Unitario]])*Tabla1[[#This Row],[Cantidad Ordenada]]</f>
        <v>28</v>
      </c>
      <c r="M982" s="20">
        <v>0.1</v>
      </c>
      <c r="N982" s="5">
        <f>Tabla1[[#This Row],[Total del Pedido]]*M982</f>
        <v>7.2</v>
      </c>
      <c r="O982" s="5">
        <f>Tabla1[[#This Row],[Total del Pedido]]-(Tabla1[[#This Row],[Costo Total]]+N982)</f>
        <v>20.799999999999997</v>
      </c>
    </row>
    <row r="983" spans="1:15" x14ac:dyDescent="0.25">
      <c r="A983" s="1">
        <v>388</v>
      </c>
      <c r="B983" s="1">
        <v>18</v>
      </c>
      <c r="C983" s="1" t="s">
        <v>10</v>
      </c>
      <c r="D983" s="1" t="s">
        <v>31</v>
      </c>
      <c r="E983" s="2">
        <v>17</v>
      </c>
      <c r="F983" s="2">
        <v>29</v>
      </c>
      <c r="G983" s="1">
        <v>2</v>
      </c>
      <c r="H983" s="1">
        <v>31</v>
      </c>
      <c r="I983" s="7">
        <f>TIME(0,Tabla1[[#This Row],[Tiempo de Preparación]],0)</f>
        <v>2.1527777777777778E-2</v>
      </c>
      <c r="J983" s="16">
        <f>Tabla1[[#This Row],[Precio Unitario]]*Tabla1[[#This Row],[Cantidad Ordenada]]</f>
        <v>58</v>
      </c>
      <c r="K983" s="3">
        <f>Tabla1[[#This Row],[Costo Unitario]]*Tabla1[[#This Row],[Cantidad Ordenada]]</f>
        <v>34</v>
      </c>
      <c r="L983" s="3">
        <f>(Tabla1[[#This Row],[Precio Unitario]]-Tabla1[[#This Row],[Costo Unitario]])*Tabla1[[#This Row],[Cantidad Ordenada]]</f>
        <v>24</v>
      </c>
      <c r="M983" s="20">
        <v>0.1</v>
      </c>
      <c r="N983" s="5">
        <f>Tabla1[[#This Row],[Total del Pedido]]*M983</f>
        <v>5.8000000000000007</v>
      </c>
      <c r="O983" s="5">
        <f>Tabla1[[#This Row],[Total del Pedido]]-(Tabla1[[#This Row],[Costo Total]]+N983)</f>
        <v>18.200000000000003</v>
      </c>
    </row>
    <row r="984" spans="1:15" x14ac:dyDescent="0.25">
      <c r="A984" s="1">
        <v>388</v>
      </c>
      <c r="B984" s="1">
        <v>18</v>
      </c>
      <c r="C984" s="1" t="s">
        <v>11</v>
      </c>
      <c r="D984" s="1" t="s">
        <v>32</v>
      </c>
      <c r="E984" s="2">
        <v>20</v>
      </c>
      <c r="F984" s="2">
        <v>33</v>
      </c>
      <c r="G984" s="1">
        <v>3</v>
      </c>
      <c r="H984" s="1">
        <v>51</v>
      </c>
      <c r="I984" s="7">
        <f>TIME(0,Tabla1[[#This Row],[Tiempo de Preparación]],0)</f>
        <v>3.5416666666666666E-2</v>
      </c>
      <c r="J984" s="16">
        <f>Tabla1[[#This Row],[Precio Unitario]]*Tabla1[[#This Row],[Cantidad Ordenada]]</f>
        <v>99</v>
      </c>
      <c r="K984" s="3">
        <f>Tabla1[[#This Row],[Costo Unitario]]*Tabla1[[#This Row],[Cantidad Ordenada]]</f>
        <v>60</v>
      </c>
      <c r="L984" s="3">
        <f>(Tabla1[[#This Row],[Precio Unitario]]-Tabla1[[#This Row],[Costo Unitario]])*Tabla1[[#This Row],[Cantidad Ordenada]]</f>
        <v>39</v>
      </c>
      <c r="M984" s="20">
        <v>0.1</v>
      </c>
      <c r="N984" s="5">
        <f>Tabla1[[#This Row],[Total del Pedido]]*M984</f>
        <v>9.9</v>
      </c>
      <c r="O984" s="5">
        <f>Tabla1[[#This Row],[Total del Pedido]]-(Tabla1[[#This Row],[Costo Total]]+N984)</f>
        <v>29.099999999999994</v>
      </c>
    </row>
    <row r="985" spans="1:15" x14ac:dyDescent="0.25">
      <c r="A985" s="1">
        <v>389</v>
      </c>
      <c r="B985" s="1">
        <v>19</v>
      </c>
      <c r="C985" s="1" t="s">
        <v>11</v>
      </c>
      <c r="D985" s="1" t="s">
        <v>32</v>
      </c>
      <c r="E985" s="2">
        <v>20</v>
      </c>
      <c r="F985" s="2">
        <v>33</v>
      </c>
      <c r="G985" s="1">
        <v>1</v>
      </c>
      <c r="H985" s="1">
        <v>24</v>
      </c>
      <c r="I985" s="7">
        <f>TIME(0,Tabla1[[#This Row],[Tiempo de Preparación]],0)</f>
        <v>1.6666666666666666E-2</v>
      </c>
      <c r="J985" s="16">
        <f>Tabla1[[#This Row],[Precio Unitario]]*Tabla1[[#This Row],[Cantidad Ordenada]]</f>
        <v>33</v>
      </c>
      <c r="K985" s="3">
        <f>Tabla1[[#This Row],[Costo Unitario]]*Tabla1[[#This Row],[Cantidad Ordenada]]</f>
        <v>20</v>
      </c>
      <c r="L985" s="3">
        <f>(Tabla1[[#This Row],[Precio Unitario]]-Tabla1[[#This Row],[Costo Unitario]])*Tabla1[[#This Row],[Cantidad Ordenada]]</f>
        <v>13</v>
      </c>
      <c r="M985" s="20">
        <v>0.1</v>
      </c>
      <c r="N985" s="5">
        <f>Tabla1[[#This Row],[Total del Pedido]]*M985</f>
        <v>3.3000000000000003</v>
      </c>
      <c r="O985" s="5">
        <f>Tabla1[[#This Row],[Total del Pedido]]-(Tabla1[[#This Row],[Costo Total]]+N985)</f>
        <v>9.6999999999999993</v>
      </c>
    </row>
    <row r="986" spans="1:15" x14ac:dyDescent="0.25">
      <c r="A986" s="1">
        <v>390</v>
      </c>
      <c r="B986" s="1">
        <v>9</v>
      </c>
      <c r="C986" s="1" t="s">
        <v>16</v>
      </c>
      <c r="D986" s="1" t="s">
        <v>37</v>
      </c>
      <c r="E986" s="2">
        <v>13</v>
      </c>
      <c r="F986" s="2">
        <v>22</v>
      </c>
      <c r="G986" s="1">
        <v>2</v>
      </c>
      <c r="H986" s="1">
        <v>52</v>
      </c>
      <c r="I986" s="7">
        <f>TIME(0,Tabla1[[#This Row],[Tiempo de Preparación]],0)</f>
        <v>3.6111111111111108E-2</v>
      </c>
      <c r="J986" s="16">
        <f>Tabla1[[#This Row],[Precio Unitario]]*Tabla1[[#This Row],[Cantidad Ordenada]]</f>
        <v>44</v>
      </c>
      <c r="K986" s="3">
        <f>Tabla1[[#This Row],[Costo Unitario]]*Tabla1[[#This Row],[Cantidad Ordenada]]</f>
        <v>26</v>
      </c>
      <c r="L986" s="3">
        <f>(Tabla1[[#This Row],[Precio Unitario]]-Tabla1[[#This Row],[Costo Unitario]])*Tabla1[[#This Row],[Cantidad Ordenada]]</f>
        <v>18</v>
      </c>
      <c r="M986" s="20">
        <v>0.1</v>
      </c>
      <c r="N986" s="5">
        <f>Tabla1[[#This Row],[Total del Pedido]]*M986</f>
        <v>4.4000000000000004</v>
      </c>
      <c r="O986" s="5">
        <f>Tabla1[[#This Row],[Total del Pedido]]-(Tabla1[[#This Row],[Costo Total]]+N986)</f>
        <v>13.600000000000001</v>
      </c>
    </row>
    <row r="987" spans="1:15" x14ac:dyDescent="0.25">
      <c r="A987" s="1">
        <v>390</v>
      </c>
      <c r="B987" s="1">
        <v>9</v>
      </c>
      <c r="C987" s="1" t="s">
        <v>22</v>
      </c>
      <c r="D987" s="1" t="s">
        <v>43</v>
      </c>
      <c r="E987" s="2">
        <v>15</v>
      </c>
      <c r="F987" s="2">
        <v>26</v>
      </c>
      <c r="G987" s="1">
        <v>3</v>
      </c>
      <c r="H987" s="1">
        <v>13</v>
      </c>
      <c r="I987" s="7">
        <f>TIME(0,Tabla1[[#This Row],[Tiempo de Preparación]],0)</f>
        <v>9.0277777777777769E-3</v>
      </c>
      <c r="J987" s="16">
        <f>Tabla1[[#This Row],[Precio Unitario]]*Tabla1[[#This Row],[Cantidad Ordenada]]</f>
        <v>78</v>
      </c>
      <c r="K987" s="3">
        <f>Tabla1[[#This Row],[Costo Unitario]]*Tabla1[[#This Row],[Cantidad Ordenada]]</f>
        <v>45</v>
      </c>
      <c r="L987" s="3">
        <f>(Tabla1[[#This Row],[Precio Unitario]]-Tabla1[[#This Row],[Costo Unitario]])*Tabla1[[#This Row],[Cantidad Ordenada]]</f>
        <v>33</v>
      </c>
      <c r="M987" s="20">
        <v>0.1</v>
      </c>
      <c r="N987" s="5">
        <f>Tabla1[[#This Row],[Total del Pedido]]*M987</f>
        <v>7.8000000000000007</v>
      </c>
      <c r="O987" s="5">
        <f>Tabla1[[#This Row],[Total del Pedido]]-(Tabla1[[#This Row],[Costo Total]]+N987)</f>
        <v>25.200000000000003</v>
      </c>
    </row>
    <row r="988" spans="1:15" x14ac:dyDescent="0.25">
      <c r="A988" s="1">
        <v>390</v>
      </c>
      <c r="B988" s="1">
        <v>9</v>
      </c>
      <c r="C988" s="1" t="s">
        <v>20</v>
      </c>
      <c r="D988" s="1" t="s">
        <v>41</v>
      </c>
      <c r="E988" s="2">
        <v>13</v>
      </c>
      <c r="F988" s="2">
        <v>21</v>
      </c>
      <c r="G988" s="1">
        <v>1</v>
      </c>
      <c r="H988" s="1">
        <v>28</v>
      </c>
      <c r="I988" s="7">
        <f>TIME(0,Tabla1[[#This Row],[Tiempo de Preparación]],0)</f>
        <v>1.9444444444444445E-2</v>
      </c>
      <c r="J988" s="16">
        <f>Tabla1[[#This Row],[Precio Unitario]]*Tabla1[[#This Row],[Cantidad Ordenada]]</f>
        <v>21</v>
      </c>
      <c r="K988" s="3">
        <f>Tabla1[[#This Row],[Costo Unitario]]*Tabla1[[#This Row],[Cantidad Ordenada]]</f>
        <v>13</v>
      </c>
      <c r="L988" s="3">
        <f>(Tabla1[[#This Row],[Precio Unitario]]-Tabla1[[#This Row],[Costo Unitario]])*Tabla1[[#This Row],[Cantidad Ordenada]]</f>
        <v>8</v>
      </c>
      <c r="M988" s="20">
        <v>0.1</v>
      </c>
      <c r="N988" s="5">
        <f>Tabla1[[#This Row],[Total del Pedido]]*M988</f>
        <v>2.1</v>
      </c>
      <c r="O988" s="5">
        <f>Tabla1[[#This Row],[Total del Pedido]]-(Tabla1[[#This Row],[Costo Total]]+N988)</f>
        <v>5.9</v>
      </c>
    </row>
    <row r="989" spans="1:15" x14ac:dyDescent="0.25">
      <c r="A989" s="1">
        <v>391</v>
      </c>
      <c r="B989" s="1">
        <v>15</v>
      </c>
      <c r="C989" s="1" t="s">
        <v>16</v>
      </c>
      <c r="D989" s="1" t="s">
        <v>37</v>
      </c>
      <c r="E989" s="2">
        <v>13</v>
      </c>
      <c r="F989" s="2">
        <v>22</v>
      </c>
      <c r="G989" s="1">
        <v>1</v>
      </c>
      <c r="H989" s="1">
        <v>35</v>
      </c>
      <c r="I989" s="7">
        <f>TIME(0,Tabla1[[#This Row],[Tiempo de Preparación]],0)</f>
        <v>2.4305555555555556E-2</v>
      </c>
      <c r="J989" s="16">
        <f>Tabla1[[#This Row],[Precio Unitario]]*Tabla1[[#This Row],[Cantidad Ordenada]]</f>
        <v>22</v>
      </c>
      <c r="K989" s="3">
        <f>Tabla1[[#This Row],[Costo Unitario]]*Tabla1[[#This Row],[Cantidad Ordenada]]</f>
        <v>13</v>
      </c>
      <c r="L989" s="3">
        <f>(Tabla1[[#This Row],[Precio Unitario]]-Tabla1[[#This Row],[Costo Unitario]])*Tabla1[[#This Row],[Cantidad Ordenada]]</f>
        <v>9</v>
      </c>
      <c r="M989" s="20">
        <v>0.1</v>
      </c>
      <c r="N989" s="5">
        <f>Tabla1[[#This Row],[Total del Pedido]]*M989</f>
        <v>2.2000000000000002</v>
      </c>
      <c r="O989" s="5">
        <f>Tabla1[[#This Row],[Total del Pedido]]-(Tabla1[[#This Row],[Costo Total]]+N989)</f>
        <v>6.8000000000000007</v>
      </c>
    </row>
    <row r="990" spans="1:15" x14ac:dyDescent="0.25">
      <c r="A990" s="1">
        <v>392</v>
      </c>
      <c r="B990" s="1">
        <v>14</v>
      </c>
      <c r="C990" s="1" t="s">
        <v>15</v>
      </c>
      <c r="D990" s="1" t="s">
        <v>36</v>
      </c>
      <c r="E990" s="2">
        <v>19</v>
      </c>
      <c r="F990" s="2">
        <v>32</v>
      </c>
      <c r="G990" s="1">
        <v>3</v>
      </c>
      <c r="H990" s="1">
        <v>17</v>
      </c>
      <c r="I990" s="7">
        <f>TIME(0,Tabla1[[#This Row],[Tiempo de Preparación]],0)</f>
        <v>1.1805555555555555E-2</v>
      </c>
      <c r="J990" s="16">
        <f>Tabla1[[#This Row],[Precio Unitario]]*Tabla1[[#This Row],[Cantidad Ordenada]]</f>
        <v>96</v>
      </c>
      <c r="K990" s="3">
        <f>Tabla1[[#This Row],[Costo Unitario]]*Tabla1[[#This Row],[Cantidad Ordenada]]</f>
        <v>57</v>
      </c>
      <c r="L990" s="3">
        <f>(Tabla1[[#This Row],[Precio Unitario]]-Tabla1[[#This Row],[Costo Unitario]])*Tabla1[[#This Row],[Cantidad Ordenada]]</f>
        <v>39</v>
      </c>
      <c r="M990" s="20">
        <v>0.1</v>
      </c>
      <c r="N990" s="5">
        <f>Tabla1[[#This Row],[Total del Pedido]]*M990</f>
        <v>9.6000000000000014</v>
      </c>
      <c r="O990" s="5">
        <f>Tabla1[[#This Row],[Total del Pedido]]-(Tabla1[[#This Row],[Costo Total]]+N990)</f>
        <v>29.400000000000006</v>
      </c>
    </row>
    <row r="991" spans="1:15" x14ac:dyDescent="0.25">
      <c r="A991" s="1">
        <v>392</v>
      </c>
      <c r="B991" s="1">
        <v>14</v>
      </c>
      <c r="C991" s="1" t="s">
        <v>4</v>
      </c>
      <c r="D991" s="1" t="s">
        <v>25</v>
      </c>
      <c r="E991" s="2">
        <v>14</v>
      </c>
      <c r="F991" s="2">
        <v>24</v>
      </c>
      <c r="G991" s="1">
        <v>1</v>
      </c>
      <c r="H991" s="1">
        <v>37</v>
      </c>
      <c r="I991" s="7">
        <f>TIME(0,Tabla1[[#This Row],[Tiempo de Preparación]],0)</f>
        <v>2.5694444444444443E-2</v>
      </c>
      <c r="J991" s="16">
        <f>Tabla1[[#This Row],[Precio Unitario]]*Tabla1[[#This Row],[Cantidad Ordenada]]</f>
        <v>24</v>
      </c>
      <c r="K991" s="3">
        <f>Tabla1[[#This Row],[Costo Unitario]]*Tabla1[[#This Row],[Cantidad Ordenada]]</f>
        <v>14</v>
      </c>
      <c r="L991" s="3">
        <f>(Tabla1[[#This Row],[Precio Unitario]]-Tabla1[[#This Row],[Costo Unitario]])*Tabla1[[#This Row],[Cantidad Ordenada]]</f>
        <v>10</v>
      </c>
      <c r="M991" s="20">
        <v>0.1</v>
      </c>
      <c r="N991" s="5">
        <f>Tabla1[[#This Row],[Total del Pedido]]*M991</f>
        <v>2.4000000000000004</v>
      </c>
      <c r="O991" s="5">
        <f>Tabla1[[#This Row],[Total del Pedido]]-(Tabla1[[#This Row],[Costo Total]]+N991)</f>
        <v>7.6000000000000014</v>
      </c>
    </row>
    <row r="992" spans="1:15" x14ac:dyDescent="0.25">
      <c r="A992" s="1">
        <v>393</v>
      </c>
      <c r="B992" s="1">
        <v>13</v>
      </c>
      <c r="C992" s="1" t="s">
        <v>13</v>
      </c>
      <c r="D992" s="1" t="s">
        <v>34</v>
      </c>
      <c r="E992" s="2">
        <v>11</v>
      </c>
      <c r="F992" s="2">
        <v>19</v>
      </c>
      <c r="G992" s="1">
        <v>2</v>
      </c>
      <c r="H992" s="1">
        <v>40</v>
      </c>
      <c r="I992" s="7">
        <f>TIME(0,Tabla1[[#This Row],[Tiempo de Preparación]],0)</f>
        <v>2.7777777777777776E-2</v>
      </c>
      <c r="J992" s="16">
        <f>Tabla1[[#This Row],[Precio Unitario]]*Tabla1[[#This Row],[Cantidad Ordenada]]</f>
        <v>38</v>
      </c>
      <c r="K992" s="3">
        <f>Tabla1[[#This Row],[Costo Unitario]]*Tabla1[[#This Row],[Cantidad Ordenada]]</f>
        <v>22</v>
      </c>
      <c r="L992" s="3">
        <f>(Tabla1[[#This Row],[Precio Unitario]]-Tabla1[[#This Row],[Costo Unitario]])*Tabla1[[#This Row],[Cantidad Ordenada]]</f>
        <v>16</v>
      </c>
      <c r="M992" s="20">
        <v>0.1</v>
      </c>
      <c r="N992" s="5">
        <f>Tabla1[[#This Row],[Total del Pedido]]*M992</f>
        <v>3.8000000000000003</v>
      </c>
      <c r="O992" s="5">
        <f>Tabla1[[#This Row],[Total del Pedido]]-(Tabla1[[#This Row],[Costo Total]]+N992)</f>
        <v>12.2</v>
      </c>
    </row>
    <row r="993" spans="1:15" x14ac:dyDescent="0.25">
      <c r="A993" s="1">
        <v>393</v>
      </c>
      <c r="B993" s="1">
        <v>13</v>
      </c>
      <c r="C993" s="1" t="s">
        <v>14</v>
      </c>
      <c r="D993" s="1" t="s">
        <v>35</v>
      </c>
      <c r="E993" s="2">
        <v>21</v>
      </c>
      <c r="F993" s="2">
        <v>35</v>
      </c>
      <c r="G993" s="1">
        <v>3</v>
      </c>
      <c r="H993" s="1">
        <v>23</v>
      </c>
      <c r="I993" s="7">
        <f>TIME(0,Tabla1[[#This Row],[Tiempo de Preparación]],0)</f>
        <v>1.5972222222222221E-2</v>
      </c>
      <c r="J993" s="16">
        <f>Tabla1[[#This Row],[Precio Unitario]]*Tabla1[[#This Row],[Cantidad Ordenada]]</f>
        <v>105</v>
      </c>
      <c r="K993" s="3">
        <f>Tabla1[[#This Row],[Costo Unitario]]*Tabla1[[#This Row],[Cantidad Ordenada]]</f>
        <v>63</v>
      </c>
      <c r="L993" s="3">
        <f>(Tabla1[[#This Row],[Precio Unitario]]-Tabla1[[#This Row],[Costo Unitario]])*Tabla1[[#This Row],[Cantidad Ordenada]]</f>
        <v>42</v>
      </c>
      <c r="M993" s="20">
        <v>0.1</v>
      </c>
      <c r="N993" s="5">
        <f>Tabla1[[#This Row],[Total del Pedido]]*M993</f>
        <v>10.5</v>
      </c>
      <c r="O993" s="5">
        <f>Tabla1[[#This Row],[Total del Pedido]]-(Tabla1[[#This Row],[Costo Total]]+N993)</f>
        <v>31.5</v>
      </c>
    </row>
    <row r="994" spans="1:15" x14ac:dyDescent="0.25">
      <c r="A994" s="1">
        <v>393</v>
      </c>
      <c r="B994" s="1">
        <v>13</v>
      </c>
      <c r="C994" s="1" t="s">
        <v>20</v>
      </c>
      <c r="D994" s="1" t="s">
        <v>41</v>
      </c>
      <c r="E994" s="2">
        <v>13</v>
      </c>
      <c r="F994" s="2">
        <v>21</v>
      </c>
      <c r="G994" s="1">
        <v>1</v>
      </c>
      <c r="H994" s="1">
        <v>20</v>
      </c>
      <c r="I994" s="7">
        <f>TIME(0,Tabla1[[#This Row],[Tiempo de Preparación]],0)</f>
        <v>1.3888888888888888E-2</v>
      </c>
      <c r="J994" s="16">
        <f>Tabla1[[#This Row],[Precio Unitario]]*Tabla1[[#This Row],[Cantidad Ordenada]]</f>
        <v>21</v>
      </c>
      <c r="K994" s="3">
        <f>Tabla1[[#This Row],[Costo Unitario]]*Tabla1[[#This Row],[Cantidad Ordenada]]</f>
        <v>13</v>
      </c>
      <c r="L994" s="3">
        <f>(Tabla1[[#This Row],[Precio Unitario]]-Tabla1[[#This Row],[Costo Unitario]])*Tabla1[[#This Row],[Cantidad Ordenada]]</f>
        <v>8</v>
      </c>
      <c r="M994" s="20">
        <v>0.1</v>
      </c>
      <c r="N994" s="5">
        <f>Tabla1[[#This Row],[Total del Pedido]]*M994</f>
        <v>2.1</v>
      </c>
      <c r="O994" s="5">
        <f>Tabla1[[#This Row],[Total del Pedido]]-(Tabla1[[#This Row],[Costo Total]]+N994)</f>
        <v>5.9</v>
      </c>
    </row>
    <row r="995" spans="1:15" x14ac:dyDescent="0.25">
      <c r="A995" s="1">
        <v>393</v>
      </c>
      <c r="B995" s="1">
        <v>13</v>
      </c>
      <c r="C995" s="1" t="s">
        <v>16</v>
      </c>
      <c r="D995" s="1" t="s">
        <v>37</v>
      </c>
      <c r="E995" s="2">
        <v>13</v>
      </c>
      <c r="F995" s="2">
        <v>22</v>
      </c>
      <c r="G995" s="1">
        <v>2</v>
      </c>
      <c r="H995" s="1">
        <v>26</v>
      </c>
      <c r="I995" s="7">
        <f>TIME(0,Tabla1[[#This Row],[Tiempo de Preparación]],0)</f>
        <v>1.8055555555555554E-2</v>
      </c>
      <c r="J995" s="16">
        <f>Tabla1[[#This Row],[Precio Unitario]]*Tabla1[[#This Row],[Cantidad Ordenada]]</f>
        <v>44</v>
      </c>
      <c r="K995" s="3">
        <f>Tabla1[[#This Row],[Costo Unitario]]*Tabla1[[#This Row],[Cantidad Ordenada]]</f>
        <v>26</v>
      </c>
      <c r="L995" s="3">
        <f>(Tabla1[[#This Row],[Precio Unitario]]-Tabla1[[#This Row],[Costo Unitario]])*Tabla1[[#This Row],[Cantidad Ordenada]]</f>
        <v>18</v>
      </c>
      <c r="M995" s="20">
        <v>0.1</v>
      </c>
      <c r="N995" s="5">
        <f>Tabla1[[#This Row],[Total del Pedido]]*M995</f>
        <v>4.4000000000000004</v>
      </c>
      <c r="O995" s="5">
        <f>Tabla1[[#This Row],[Total del Pedido]]-(Tabla1[[#This Row],[Costo Total]]+N995)</f>
        <v>13.600000000000001</v>
      </c>
    </row>
    <row r="996" spans="1:15" x14ac:dyDescent="0.25">
      <c r="A996" s="1">
        <v>394</v>
      </c>
      <c r="B996" s="1">
        <v>17</v>
      </c>
      <c r="C996" s="1" t="s">
        <v>4</v>
      </c>
      <c r="D996" s="1" t="s">
        <v>25</v>
      </c>
      <c r="E996" s="2">
        <v>14</v>
      </c>
      <c r="F996" s="2">
        <v>24</v>
      </c>
      <c r="G996" s="1">
        <v>2</v>
      </c>
      <c r="H996" s="1">
        <v>5</v>
      </c>
      <c r="I996" s="7">
        <f>TIME(0,Tabla1[[#This Row],[Tiempo de Preparación]],0)</f>
        <v>3.472222222222222E-3</v>
      </c>
      <c r="J996" s="16">
        <f>Tabla1[[#This Row],[Precio Unitario]]*Tabla1[[#This Row],[Cantidad Ordenada]]</f>
        <v>48</v>
      </c>
      <c r="K996" s="3">
        <f>Tabla1[[#This Row],[Costo Unitario]]*Tabla1[[#This Row],[Cantidad Ordenada]]</f>
        <v>28</v>
      </c>
      <c r="L996" s="3">
        <f>(Tabla1[[#This Row],[Precio Unitario]]-Tabla1[[#This Row],[Costo Unitario]])*Tabla1[[#This Row],[Cantidad Ordenada]]</f>
        <v>20</v>
      </c>
      <c r="M996" s="20">
        <v>0.1</v>
      </c>
      <c r="N996" s="5">
        <f>Tabla1[[#This Row],[Total del Pedido]]*M996</f>
        <v>4.8000000000000007</v>
      </c>
      <c r="O996" s="5">
        <f>Tabla1[[#This Row],[Total del Pedido]]-(Tabla1[[#This Row],[Costo Total]]+N996)</f>
        <v>15.200000000000003</v>
      </c>
    </row>
    <row r="997" spans="1:15" x14ac:dyDescent="0.25">
      <c r="A997" s="1">
        <v>394</v>
      </c>
      <c r="B997" s="1">
        <v>17</v>
      </c>
      <c r="C997" s="1" t="s">
        <v>10</v>
      </c>
      <c r="D997" s="1" t="s">
        <v>31</v>
      </c>
      <c r="E997" s="2">
        <v>17</v>
      </c>
      <c r="F997" s="2">
        <v>29</v>
      </c>
      <c r="G997" s="1">
        <v>1</v>
      </c>
      <c r="H997" s="1">
        <v>42</v>
      </c>
      <c r="I997" s="7">
        <f>TIME(0,Tabla1[[#This Row],[Tiempo de Preparación]],0)</f>
        <v>2.9166666666666667E-2</v>
      </c>
      <c r="J997" s="16">
        <f>Tabla1[[#This Row],[Precio Unitario]]*Tabla1[[#This Row],[Cantidad Ordenada]]</f>
        <v>29</v>
      </c>
      <c r="K997" s="3">
        <f>Tabla1[[#This Row],[Costo Unitario]]*Tabla1[[#This Row],[Cantidad Ordenada]]</f>
        <v>17</v>
      </c>
      <c r="L997" s="3">
        <f>(Tabla1[[#This Row],[Precio Unitario]]-Tabla1[[#This Row],[Costo Unitario]])*Tabla1[[#This Row],[Cantidad Ordenada]]</f>
        <v>12</v>
      </c>
      <c r="M997" s="20">
        <v>0.1</v>
      </c>
      <c r="N997" s="5">
        <f>Tabla1[[#This Row],[Total del Pedido]]*M997</f>
        <v>2.9000000000000004</v>
      </c>
      <c r="O997" s="5">
        <f>Tabla1[[#This Row],[Total del Pedido]]-(Tabla1[[#This Row],[Costo Total]]+N997)</f>
        <v>9.1000000000000014</v>
      </c>
    </row>
    <row r="998" spans="1:15" x14ac:dyDescent="0.25">
      <c r="A998" s="1">
        <v>395</v>
      </c>
      <c r="B998" s="1">
        <v>2</v>
      </c>
      <c r="C998" s="1" t="s">
        <v>13</v>
      </c>
      <c r="D998" s="1" t="s">
        <v>34</v>
      </c>
      <c r="E998" s="2">
        <v>11</v>
      </c>
      <c r="F998" s="2">
        <v>19</v>
      </c>
      <c r="G998" s="1">
        <v>2</v>
      </c>
      <c r="H998" s="1">
        <v>8</v>
      </c>
      <c r="I998" s="7">
        <f>TIME(0,Tabla1[[#This Row],[Tiempo de Preparación]],0)</f>
        <v>5.5555555555555558E-3</v>
      </c>
      <c r="J998" s="16">
        <f>Tabla1[[#This Row],[Precio Unitario]]*Tabla1[[#This Row],[Cantidad Ordenada]]</f>
        <v>38</v>
      </c>
      <c r="K998" s="3">
        <f>Tabla1[[#This Row],[Costo Unitario]]*Tabla1[[#This Row],[Cantidad Ordenada]]</f>
        <v>22</v>
      </c>
      <c r="L998" s="3">
        <f>(Tabla1[[#This Row],[Precio Unitario]]-Tabla1[[#This Row],[Costo Unitario]])*Tabla1[[#This Row],[Cantidad Ordenada]]</f>
        <v>16</v>
      </c>
      <c r="M998" s="20">
        <v>0.1</v>
      </c>
      <c r="N998" s="5">
        <f>Tabla1[[#This Row],[Total del Pedido]]*M998</f>
        <v>3.8000000000000003</v>
      </c>
      <c r="O998" s="5">
        <f>Tabla1[[#This Row],[Total del Pedido]]-(Tabla1[[#This Row],[Costo Total]]+N998)</f>
        <v>12.2</v>
      </c>
    </row>
    <row r="999" spans="1:15" x14ac:dyDescent="0.25">
      <c r="A999" s="1">
        <v>396</v>
      </c>
      <c r="B999" s="1">
        <v>11</v>
      </c>
      <c r="C999" s="1" t="s">
        <v>18</v>
      </c>
      <c r="D999" s="1" t="s">
        <v>39</v>
      </c>
      <c r="E999" s="2">
        <v>12</v>
      </c>
      <c r="F999" s="2">
        <v>20</v>
      </c>
      <c r="G999" s="1">
        <v>1</v>
      </c>
      <c r="H999" s="1">
        <v>31</v>
      </c>
      <c r="I999" s="7">
        <f>TIME(0,Tabla1[[#This Row],[Tiempo de Preparación]],0)</f>
        <v>2.1527777777777778E-2</v>
      </c>
      <c r="J999" s="16">
        <f>Tabla1[[#This Row],[Precio Unitario]]*Tabla1[[#This Row],[Cantidad Ordenada]]</f>
        <v>20</v>
      </c>
      <c r="K999" s="3">
        <f>Tabla1[[#This Row],[Costo Unitario]]*Tabla1[[#This Row],[Cantidad Ordenada]]</f>
        <v>12</v>
      </c>
      <c r="L999" s="3">
        <f>(Tabla1[[#This Row],[Precio Unitario]]-Tabla1[[#This Row],[Costo Unitario]])*Tabla1[[#This Row],[Cantidad Ordenada]]</f>
        <v>8</v>
      </c>
      <c r="M999" s="20">
        <v>0.1</v>
      </c>
      <c r="N999" s="5">
        <f>Tabla1[[#This Row],[Total del Pedido]]*M999</f>
        <v>2</v>
      </c>
      <c r="O999" s="5">
        <f>Tabla1[[#This Row],[Total del Pedido]]-(Tabla1[[#This Row],[Costo Total]]+N999)</f>
        <v>6</v>
      </c>
    </row>
    <row r="1000" spans="1:15" x14ac:dyDescent="0.25">
      <c r="A1000" s="1">
        <v>396</v>
      </c>
      <c r="B1000" s="1">
        <v>11</v>
      </c>
      <c r="C1000" s="1" t="s">
        <v>20</v>
      </c>
      <c r="D1000" s="1" t="s">
        <v>41</v>
      </c>
      <c r="E1000" s="2">
        <v>13</v>
      </c>
      <c r="F1000" s="2">
        <v>21</v>
      </c>
      <c r="G1000" s="1">
        <v>3</v>
      </c>
      <c r="H1000" s="1">
        <v>26</v>
      </c>
      <c r="I1000" s="7">
        <f>TIME(0,Tabla1[[#This Row],[Tiempo de Preparación]],0)</f>
        <v>1.8055555555555554E-2</v>
      </c>
      <c r="J1000" s="16">
        <f>Tabla1[[#This Row],[Precio Unitario]]*Tabla1[[#This Row],[Cantidad Ordenada]]</f>
        <v>63</v>
      </c>
      <c r="K1000" s="3">
        <f>Tabla1[[#This Row],[Costo Unitario]]*Tabla1[[#This Row],[Cantidad Ordenada]]</f>
        <v>39</v>
      </c>
      <c r="L1000" s="3">
        <f>(Tabla1[[#This Row],[Precio Unitario]]-Tabla1[[#This Row],[Costo Unitario]])*Tabla1[[#This Row],[Cantidad Ordenada]]</f>
        <v>24</v>
      </c>
      <c r="M1000" s="20">
        <v>0.1</v>
      </c>
      <c r="N1000" s="5">
        <f>Tabla1[[#This Row],[Total del Pedido]]*M1000</f>
        <v>6.3000000000000007</v>
      </c>
      <c r="O1000" s="5">
        <f>Tabla1[[#This Row],[Total del Pedido]]-(Tabla1[[#This Row],[Costo Total]]+N1000)</f>
        <v>17.700000000000003</v>
      </c>
    </row>
    <row r="1001" spans="1:15" x14ac:dyDescent="0.25">
      <c r="A1001" s="1">
        <v>397</v>
      </c>
      <c r="B1001" s="1">
        <v>4</v>
      </c>
      <c r="C1001" s="1" t="s">
        <v>7</v>
      </c>
      <c r="D1001" s="1" t="s">
        <v>28</v>
      </c>
      <c r="E1001" s="2">
        <v>16</v>
      </c>
      <c r="F1001" s="2">
        <v>27</v>
      </c>
      <c r="G1001" s="1">
        <v>2</v>
      </c>
      <c r="H1001" s="1">
        <v>10</v>
      </c>
      <c r="I1001" s="7">
        <f>TIME(0,Tabla1[[#This Row],[Tiempo de Preparación]],0)</f>
        <v>6.9444444444444441E-3</v>
      </c>
      <c r="J1001" s="16">
        <f>Tabla1[[#This Row],[Precio Unitario]]*Tabla1[[#This Row],[Cantidad Ordenada]]</f>
        <v>54</v>
      </c>
      <c r="K1001" s="3">
        <f>Tabla1[[#This Row],[Costo Unitario]]*Tabla1[[#This Row],[Cantidad Ordenada]]</f>
        <v>32</v>
      </c>
      <c r="L1001" s="3">
        <f>(Tabla1[[#This Row],[Precio Unitario]]-Tabla1[[#This Row],[Costo Unitario]])*Tabla1[[#This Row],[Cantidad Ordenada]]</f>
        <v>22</v>
      </c>
      <c r="M1001" s="20">
        <v>0.1</v>
      </c>
      <c r="N1001" s="5">
        <f>Tabla1[[#This Row],[Total del Pedido]]*M1001</f>
        <v>5.4</v>
      </c>
      <c r="O1001" s="5">
        <f>Tabla1[[#This Row],[Total del Pedido]]-(Tabla1[[#This Row],[Costo Total]]+N1001)</f>
        <v>16.600000000000001</v>
      </c>
    </row>
    <row r="1002" spans="1:15" x14ac:dyDescent="0.25">
      <c r="A1002" s="1">
        <v>397</v>
      </c>
      <c r="B1002" s="1">
        <v>4</v>
      </c>
      <c r="C1002" s="1" t="s">
        <v>6</v>
      </c>
      <c r="D1002" s="1" t="s">
        <v>27</v>
      </c>
      <c r="E1002" s="2">
        <v>19</v>
      </c>
      <c r="F1002" s="2">
        <v>31</v>
      </c>
      <c r="G1002" s="1">
        <v>3</v>
      </c>
      <c r="H1002" s="1">
        <v>59</v>
      </c>
      <c r="I1002" s="7">
        <f>TIME(0,Tabla1[[#This Row],[Tiempo de Preparación]],0)</f>
        <v>4.0972222222222222E-2</v>
      </c>
      <c r="J1002" s="16">
        <f>Tabla1[[#This Row],[Precio Unitario]]*Tabla1[[#This Row],[Cantidad Ordenada]]</f>
        <v>93</v>
      </c>
      <c r="K1002" s="3">
        <f>Tabla1[[#This Row],[Costo Unitario]]*Tabla1[[#This Row],[Cantidad Ordenada]]</f>
        <v>57</v>
      </c>
      <c r="L1002" s="3">
        <f>(Tabla1[[#This Row],[Precio Unitario]]-Tabla1[[#This Row],[Costo Unitario]])*Tabla1[[#This Row],[Cantidad Ordenada]]</f>
        <v>36</v>
      </c>
      <c r="M1002" s="20">
        <v>0.1</v>
      </c>
      <c r="N1002" s="5">
        <f>Tabla1[[#This Row],[Total del Pedido]]*M1002</f>
        <v>9.3000000000000007</v>
      </c>
      <c r="O1002" s="5">
        <f>Tabla1[[#This Row],[Total del Pedido]]-(Tabla1[[#This Row],[Costo Total]]+N1002)</f>
        <v>26.700000000000003</v>
      </c>
    </row>
    <row r="1003" spans="1:15" x14ac:dyDescent="0.25">
      <c r="A1003" s="1">
        <v>398</v>
      </c>
      <c r="B1003" s="1">
        <v>9</v>
      </c>
      <c r="C1003" s="1" t="s">
        <v>12</v>
      </c>
      <c r="D1003" s="1" t="s">
        <v>33</v>
      </c>
      <c r="E1003" s="2">
        <v>16</v>
      </c>
      <c r="F1003" s="2">
        <v>28</v>
      </c>
      <c r="G1003" s="1">
        <v>2</v>
      </c>
      <c r="H1003" s="1">
        <v>50</v>
      </c>
      <c r="I1003" s="7">
        <f>TIME(0,Tabla1[[#This Row],[Tiempo de Preparación]],0)</f>
        <v>3.4722222222222224E-2</v>
      </c>
      <c r="J1003" s="16">
        <f>Tabla1[[#This Row],[Precio Unitario]]*Tabla1[[#This Row],[Cantidad Ordenada]]</f>
        <v>56</v>
      </c>
      <c r="K1003" s="3">
        <f>Tabla1[[#This Row],[Costo Unitario]]*Tabla1[[#This Row],[Cantidad Ordenada]]</f>
        <v>32</v>
      </c>
      <c r="L1003" s="3">
        <f>(Tabla1[[#This Row],[Precio Unitario]]-Tabla1[[#This Row],[Costo Unitario]])*Tabla1[[#This Row],[Cantidad Ordenada]]</f>
        <v>24</v>
      </c>
      <c r="M1003" s="20">
        <v>0.1</v>
      </c>
      <c r="N1003" s="5">
        <f>Tabla1[[#This Row],[Total del Pedido]]*M1003</f>
        <v>5.6000000000000005</v>
      </c>
      <c r="O1003" s="5">
        <f>Tabla1[[#This Row],[Total del Pedido]]-(Tabla1[[#This Row],[Costo Total]]+N1003)</f>
        <v>18.399999999999999</v>
      </c>
    </row>
    <row r="1004" spans="1:15" x14ac:dyDescent="0.25">
      <c r="A1004" s="1">
        <v>398</v>
      </c>
      <c r="B1004" s="1">
        <v>9</v>
      </c>
      <c r="C1004" s="1" t="s">
        <v>11</v>
      </c>
      <c r="D1004" s="1" t="s">
        <v>32</v>
      </c>
      <c r="E1004" s="2">
        <v>20</v>
      </c>
      <c r="F1004" s="2">
        <v>33</v>
      </c>
      <c r="G1004" s="1">
        <v>2</v>
      </c>
      <c r="H1004" s="1">
        <v>21</v>
      </c>
      <c r="I1004" s="7">
        <f>TIME(0,Tabla1[[#This Row],[Tiempo de Preparación]],0)</f>
        <v>1.4583333333333334E-2</v>
      </c>
      <c r="J1004" s="16">
        <f>Tabla1[[#This Row],[Precio Unitario]]*Tabla1[[#This Row],[Cantidad Ordenada]]</f>
        <v>66</v>
      </c>
      <c r="K1004" s="3">
        <f>Tabla1[[#This Row],[Costo Unitario]]*Tabla1[[#This Row],[Cantidad Ordenada]]</f>
        <v>40</v>
      </c>
      <c r="L1004" s="3">
        <f>(Tabla1[[#This Row],[Precio Unitario]]-Tabla1[[#This Row],[Costo Unitario]])*Tabla1[[#This Row],[Cantidad Ordenada]]</f>
        <v>26</v>
      </c>
      <c r="M1004" s="20">
        <v>0.1</v>
      </c>
      <c r="N1004" s="5">
        <f>Tabla1[[#This Row],[Total del Pedido]]*M1004</f>
        <v>6.6000000000000005</v>
      </c>
      <c r="O1004" s="5">
        <f>Tabla1[[#This Row],[Total del Pedido]]-(Tabla1[[#This Row],[Costo Total]]+N1004)</f>
        <v>19.399999999999999</v>
      </c>
    </row>
    <row r="1005" spans="1:15" x14ac:dyDescent="0.25">
      <c r="A1005" s="1">
        <v>399</v>
      </c>
      <c r="B1005" s="1">
        <v>7</v>
      </c>
      <c r="C1005" s="1" t="s">
        <v>11</v>
      </c>
      <c r="D1005" s="1" t="s">
        <v>32</v>
      </c>
      <c r="E1005" s="2">
        <v>20</v>
      </c>
      <c r="F1005" s="2">
        <v>33</v>
      </c>
      <c r="G1005" s="1">
        <v>3</v>
      </c>
      <c r="H1005" s="1">
        <v>45</v>
      </c>
      <c r="I1005" s="7">
        <f>TIME(0,Tabla1[[#This Row],[Tiempo de Preparación]],0)</f>
        <v>3.125E-2</v>
      </c>
      <c r="J1005" s="16">
        <f>Tabla1[[#This Row],[Precio Unitario]]*Tabla1[[#This Row],[Cantidad Ordenada]]</f>
        <v>99</v>
      </c>
      <c r="K1005" s="3">
        <f>Tabla1[[#This Row],[Costo Unitario]]*Tabla1[[#This Row],[Cantidad Ordenada]]</f>
        <v>60</v>
      </c>
      <c r="L1005" s="3">
        <f>(Tabla1[[#This Row],[Precio Unitario]]-Tabla1[[#This Row],[Costo Unitario]])*Tabla1[[#This Row],[Cantidad Ordenada]]</f>
        <v>39</v>
      </c>
      <c r="M1005" s="20">
        <v>0.1</v>
      </c>
      <c r="N1005" s="5">
        <f>Tabla1[[#This Row],[Total del Pedido]]*M1005</f>
        <v>9.9</v>
      </c>
      <c r="O1005" s="5">
        <f>Tabla1[[#This Row],[Total del Pedido]]-(Tabla1[[#This Row],[Costo Total]]+N1005)</f>
        <v>29.099999999999994</v>
      </c>
    </row>
    <row r="1006" spans="1:15" x14ac:dyDescent="0.25">
      <c r="A1006" s="1">
        <v>399</v>
      </c>
      <c r="B1006" s="1">
        <v>7</v>
      </c>
      <c r="C1006" s="1" t="s">
        <v>9</v>
      </c>
      <c r="D1006" s="1" t="s">
        <v>30</v>
      </c>
      <c r="E1006" s="2">
        <v>22</v>
      </c>
      <c r="F1006" s="2">
        <v>36</v>
      </c>
      <c r="G1006" s="1">
        <v>3</v>
      </c>
      <c r="H1006" s="1">
        <v>46</v>
      </c>
      <c r="I1006" s="7">
        <f>TIME(0,Tabla1[[#This Row],[Tiempo de Preparación]],0)</f>
        <v>3.1944444444444442E-2</v>
      </c>
      <c r="J1006" s="16">
        <f>Tabla1[[#This Row],[Precio Unitario]]*Tabla1[[#This Row],[Cantidad Ordenada]]</f>
        <v>108</v>
      </c>
      <c r="K1006" s="3">
        <f>Tabla1[[#This Row],[Costo Unitario]]*Tabla1[[#This Row],[Cantidad Ordenada]]</f>
        <v>66</v>
      </c>
      <c r="L1006" s="3">
        <f>(Tabla1[[#This Row],[Precio Unitario]]-Tabla1[[#This Row],[Costo Unitario]])*Tabla1[[#This Row],[Cantidad Ordenada]]</f>
        <v>42</v>
      </c>
      <c r="M1006" s="20">
        <v>0.1</v>
      </c>
      <c r="N1006" s="5">
        <f>Tabla1[[#This Row],[Total del Pedido]]*M1006</f>
        <v>10.8</v>
      </c>
      <c r="O1006" s="5">
        <f>Tabla1[[#This Row],[Total del Pedido]]-(Tabla1[[#This Row],[Costo Total]]+N1006)</f>
        <v>31.200000000000003</v>
      </c>
    </row>
    <row r="1007" spans="1:15" x14ac:dyDescent="0.25">
      <c r="A1007" s="1">
        <v>400</v>
      </c>
      <c r="B1007" s="1">
        <v>9</v>
      </c>
      <c r="C1007" s="1" t="s">
        <v>8</v>
      </c>
      <c r="D1007" s="1" t="s">
        <v>29</v>
      </c>
      <c r="E1007" s="2">
        <v>25</v>
      </c>
      <c r="F1007" s="2">
        <v>40</v>
      </c>
      <c r="G1007" s="1">
        <v>2</v>
      </c>
      <c r="H1007" s="1">
        <v>28</v>
      </c>
      <c r="I1007" s="7">
        <f>TIME(0,Tabla1[[#This Row],[Tiempo de Preparación]],0)</f>
        <v>1.9444444444444445E-2</v>
      </c>
      <c r="J1007" s="16">
        <f>Tabla1[[#This Row],[Precio Unitario]]*Tabla1[[#This Row],[Cantidad Ordenada]]</f>
        <v>80</v>
      </c>
      <c r="K1007" s="3">
        <f>Tabla1[[#This Row],[Costo Unitario]]*Tabla1[[#This Row],[Cantidad Ordenada]]</f>
        <v>50</v>
      </c>
      <c r="L1007" s="3">
        <f>(Tabla1[[#This Row],[Precio Unitario]]-Tabla1[[#This Row],[Costo Unitario]])*Tabla1[[#This Row],[Cantidad Ordenada]]</f>
        <v>30</v>
      </c>
      <c r="M1007" s="20">
        <v>0.1</v>
      </c>
      <c r="N1007" s="5">
        <f>Tabla1[[#This Row],[Total del Pedido]]*M1007</f>
        <v>8</v>
      </c>
      <c r="O1007" s="5">
        <f>Tabla1[[#This Row],[Total del Pedido]]-(Tabla1[[#This Row],[Costo Total]]+N1007)</f>
        <v>22</v>
      </c>
    </row>
    <row r="1008" spans="1:15" x14ac:dyDescent="0.25">
      <c r="A1008" s="1">
        <v>400</v>
      </c>
      <c r="B1008" s="1">
        <v>9</v>
      </c>
      <c r="C1008" s="1" t="s">
        <v>12</v>
      </c>
      <c r="D1008" s="1" t="s">
        <v>33</v>
      </c>
      <c r="E1008" s="2">
        <v>16</v>
      </c>
      <c r="F1008" s="2">
        <v>28</v>
      </c>
      <c r="G1008" s="1">
        <v>2</v>
      </c>
      <c r="H1008" s="1">
        <v>13</v>
      </c>
      <c r="I1008" s="7">
        <f>TIME(0,Tabla1[[#This Row],[Tiempo de Preparación]],0)</f>
        <v>9.0277777777777769E-3</v>
      </c>
      <c r="J1008" s="16">
        <f>Tabla1[[#This Row],[Precio Unitario]]*Tabla1[[#This Row],[Cantidad Ordenada]]</f>
        <v>56</v>
      </c>
      <c r="K1008" s="3">
        <f>Tabla1[[#This Row],[Costo Unitario]]*Tabla1[[#This Row],[Cantidad Ordenada]]</f>
        <v>32</v>
      </c>
      <c r="L1008" s="3">
        <f>(Tabla1[[#This Row],[Precio Unitario]]-Tabla1[[#This Row],[Costo Unitario]])*Tabla1[[#This Row],[Cantidad Ordenada]]</f>
        <v>24</v>
      </c>
      <c r="M1008" s="20">
        <v>0.1</v>
      </c>
      <c r="N1008" s="5">
        <f>Tabla1[[#This Row],[Total del Pedido]]*M1008</f>
        <v>5.6000000000000005</v>
      </c>
      <c r="O1008" s="5">
        <f>Tabla1[[#This Row],[Total del Pedido]]-(Tabla1[[#This Row],[Costo Total]]+N1008)</f>
        <v>18.399999999999999</v>
      </c>
    </row>
    <row r="1009" spans="1:15" x14ac:dyDescent="0.25">
      <c r="A1009" s="1">
        <v>400</v>
      </c>
      <c r="B1009" s="1">
        <v>9</v>
      </c>
      <c r="C1009" s="1" t="s">
        <v>6</v>
      </c>
      <c r="D1009" s="1" t="s">
        <v>27</v>
      </c>
      <c r="E1009" s="2">
        <v>19</v>
      </c>
      <c r="F1009" s="2">
        <v>31</v>
      </c>
      <c r="G1009" s="1">
        <v>2</v>
      </c>
      <c r="H1009" s="1">
        <v>38</v>
      </c>
      <c r="I1009" s="7">
        <f>TIME(0,Tabla1[[#This Row],[Tiempo de Preparación]],0)</f>
        <v>2.6388888888888889E-2</v>
      </c>
      <c r="J1009" s="16">
        <f>Tabla1[[#This Row],[Precio Unitario]]*Tabla1[[#This Row],[Cantidad Ordenada]]</f>
        <v>62</v>
      </c>
      <c r="K1009" s="3">
        <f>Tabla1[[#This Row],[Costo Unitario]]*Tabla1[[#This Row],[Cantidad Ordenada]]</f>
        <v>38</v>
      </c>
      <c r="L1009" s="3">
        <f>(Tabla1[[#This Row],[Precio Unitario]]-Tabla1[[#This Row],[Costo Unitario]])*Tabla1[[#This Row],[Cantidad Ordenada]]</f>
        <v>24</v>
      </c>
      <c r="M1009" s="20">
        <v>0.1</v>
      </c>
      <c r="N1009" s="5">
        <f>Tabla1[[#This Row],[Total del Pedido]]*M1009</f>
        <v>6.2</v>
      </c>
      <c r="O1009" s="5">
        <f>Tabla1[[#This Row],[Total del Pedido]]-(Tabla1[[#This Row],[Costo Total]]+N1009)</f>
        <v>17.799999999999997</v>
      </c>
    </row>
    <row r="1010" spans="1:15" x14ac:dyDescent="0.25">
      <c r="A1010" s="1">
        <v>401</v>
      </c>
      <c r="B1010" s="1">
        <v>16</v>
      </c>
      <c r="C1010" s="1" t="s">
        <v>20</v>
      </c>
      <c r="D1010" s="1" t="s">
        <v>41</v>
      </c>
      <c r="E1010" s="2">
        <v>13</v>
      </c>
      <c r="F1010" s="2">
        <v>21</v>
      </c>
      <c r="G1010" s="1">
        <v>2</v>
      </c>
      <c r="H1010" s="1">
        <v>20</v>
      </c>
      <c r="I1010" s="7">
        <f>TIME(0,Tabla1[[#This Row],[Tiempo de Preparación]],0)</f>
        <v>1.3888888888888888E-2</v>
      </c>
      <c r="J1010" s="16">
        <f>Tabla1[[#This Row],[Precio Unitario]]*Tabla1[[#This Row],[Cantidad Ordenada]]</f>
        <v>42</v>
      </c>
      <c r="K1010" s="3">
        <f>Tabla1[[#This Row],[Costo Unitario]]*Tabla1[[#This Row],[Cantidad Ordenada]]</f>
        <v>26</v>
      </c>
      <c r="L1010" s="3">
        <f>(Tabla1[[#This Row],[Precio Unitario]]-Tabla1[[#This Row],[Costo Unitario]])*Tabla1[[#This Row],[Cantidad Ordenada]]</f>
        <v>16</v>
      </c>
      <c r="M1010" s="20">
        <v>0.1</v>
      </c>
      <c r="N1010" s="5">
        <f>Tabla1[[#This Row],[Total del Pedido]]*M1010</f>
        <v>4.2</v>
      </c>
      <c r="O1010" s="5">
        <f>Tabla1[[#This Row],[Total del Pedido]]-(Tabla1[[#This Row],[Costo Total]]+N1010)</f>
        <v>11.8</v>
      </c>
    </row>
    <row r="1011" spans="1:15" x14ac:dyDescent="0.25">
      <c r="A1011" s="1">
        <v>402</v>
      </c>
      <c r="B1011" s="1">
        <v>18</v>
      </c>
      <c r="C1011" s="1" t="s">
        <v>23</v>
      </c>
      <c r="D1011" s="1" t="s">
        <v>44</v>
      </c>
      <c r="E1011" s="2">
        <v>15</v>
      </c>
      <c r="F1011" s="2">
        <v>25</v>
      </c>
      <c r="G1011" s="1">
        <v>2</v>
      </c>
      <c r="H1011" s="1">
        <v>16</v>
      </c>
      <c r="I1011" s="7">
        <f>TIME(0,Tabla1[[#This Row],[Tiempo de Preparación]],0)</f>
        <v>1.1111111111111112E-2</v>
      </c>
      <c r="J1011" s="16">
        <f>Tabla1[[#This Row],[Precio Unitario]]*Tabla1[[#This Row],[Cantidad Ordenada]]</f>
        <v>50</v>
      </c>
      <c r="K1011" s="3">
        <f>Tabla1[[#This Row],[Costo Unitario]]*Tabla1[[#This Row],[Cantidad Ordenada]]</f>
        <v>30</v>
      </c>
      <c r="L1011" s="3">
        <f>(Tabla1[[#This Row],[Precio Unitario]]-Tabla1[[#This Row],[Costo Unitario]])*Tabla1[[#This Row],[Cantidad Ordenada]]</f>
        <v>20</v>
      </c>
      <c r="M1011" s="20">
        <v>0.1</v>
      </c>
      <c r="N1011" s="5">
        <f>Tabla1[[#This Row],[Total del Pedido]]*M1011</f>
        <v>5</v>
      </c>
      <c r="O1011" s="5">
        <f>Tabla1[[#This Row],[Total del Pedido]]-(Tabla1[[#This Row],[Costo Total]]+N1011)</f>
        <v>15</v>
      </c>
    </row>
    <row r="1012" spans="1:15" x14ac:dyDescent="0.25">
      <c r="A1012" s="1">
        <v>402</v>
      </c>
      <c r="B1012" s="1">
        <v>18</v>
      </c>
      <c r="C1012" s="1" t="s">
        <v>13</v>
      </c>
      <c r="D1012" s="1" t="s">
        <v>34</v>
      </c>
      <c r="E1012" s="2">
        <v>11</v>
      </c>
      <c r="F1012" s="2">
        <v>19</v>
      </c>
      <c r="G1012" s="1">
        <v>3</v>
      </c>
      <c r="H1012" s="1">
        <v>29</v>
      </c>
      <c r="I1012" s="7">
        <f>TIME(0,Tabla1[[#This Row],[Tiempo de Preparación]],0)</f>
        <v>2.013888888888889E-2</v>
      </c>
      <c r="J1012" s="16">
        <f>Tabla1[[#This Row],[Precio Unitario]]*Tabla1[[#This Row],[Cantidad Ordenada]]</f>
        <v>57</v>
      </c>
      <c r="K1012" s="3">
        <f>Tabla1[[#This Row],[Costo Unitario]]*Tabla1[[#This Row],[Cantidad Ordenada]]</f>
        <v>33</v>
      </c>
      <c r="L1012" s="3">
        <f>(Tabla1[[#This Row],[Precio Unitario]]-Tabla1[[#This Row],[Costo Unitario]])*Tabla1[[#This Row],[Cantidad Ordenada]]</f>
        <v>24</v>
      </c>
      <c r="M1012" s="20">
        <v>0.1</v>
      </c>
      <c r="N1012" s="5">
        <f>Tabla1[[#This Row],[Total del Pedido]]*M1012</f>
        <v>5.7</v>
      </c>
      <c r="O1012" s="5">
        <f>Tabla1[[#This Row],[Total del Pedido]]-(Tabla1[[#This Row],[Costo Total]]+N1012)</f>
        <v>18.299999999999997</v>
      </c>
    </row>
    <row r="1013" spans="1:15" x14ac:dyDescent="0.25">
      <c r="A1013" s="1">
        <v>402</v>
      </c>
      <c r="B1013" s="1">
        <v>18</v>
      </c>
      <c r="C1013" s="1" t="s">
        <v>16</v>
      </c>
      <c r="D1013" s="1" t="s">
        <v>37</v>
      </c>
      <c r="E1013" s="2">
        <v>13</v>
      </c>
      <c r="F1013" s="2">
        <v>22</v>
      </c>
      <c r="G1013" s="1">
        <v>2</v>
      </c>
      <c r="H1013" s="1">
        <v>21</v>
      </c>
      <c r="I1013" s="7">
        <f>TIME(0,Tabla1[[#This Row],[Tiempo de Preparación]],0)</f>
        <v>1.4583333333333334E-2</v>
      </c>
      <c r="J1013" s="16">
        <f>Tabla1[[#This Row],[Precio Unitario]]*Tabla1[[#This Row],[Cantidad Ordenada]]</f>
        <v>44</v>
      </c>
      <c r="K1013" s="3">
        <f>Tabla1[[#This Row],[Costo Unitario]]*Tabla1[[#This Row],[Cantidad Ordenada]]</f>
        <v>26</v>
      </c>
      <c r="L1013" s="3">
        <f>(Tabla1[[#This Row],[Precio Unitario]]-Tabla1[[#This Row],[Costo Unitario]])*Tabla1[[#This Row],[Cantidad Ordenada]]</f>
        <v>18</v>
      </c>
      <c r="M1013" s="20">
        <v>0.1</v>
      </c>
      <c r="N1013" s="5">
        <f>Tabla1[[#This Row],[Total del Pedido]]*M1013</f>
        <v>4.4000000000000004</v>
      </c>
      <c r="O1013" s="5">
        <f>Tabla1[[#This Row],[Total del Pedido]]-(Tabla1[[#This Row],[Costo Total]]+N1013)</f>
        <v>13.600000000000001</v>
      </c>
    </row>
    <row r="1014" spans="1:15" x14ac:dyDescent="0.25">
      <c r="A1014" s="1">
        <v>403</v>
      </c>
      <c r="B1014" s="1">
        <v>14</v>
      </c>
      <c r="C1014" s="1" t="s">
        <v>16</v>
      </c>
      <c r="D1014" s="1" t="s">
        <v>37</v>
      </c>
      <c r="E1014" s="2">
        <v>13</v>
      </c>
      <c r="F1014" s="2">
        <v>22</v>
      </c>
      <c r="G1014" s="1">
        <v>3</v>
      </c>
      <c r="H1014" s="1">
        <v>17</v>
      </c>
      <c r="I1014" s="7">
        <f>TIME(0,Tabla1[[#This Row],[Tiempo de Preparación]],0)</f>
        <v>1.1805555555555555E-2</v>
      </c>
      <c r="J1014" s="16">
        <f>Tabla1[[#This Row],[Precio Unitario]]*Tabla1[[#This Row],[Cantidad Ordenada]]</f>
        <v>66</v>
      </c>
      <c r="K1014" s="3">
        <f>Tabla1[[#This Row],[Costo Unitario]]*Tabla1[[#This Row],[Cantidad Ordenada]]</f>
        <v>39</v>
      </c>
      <c r="L1014" s="3">
        <f>(Tabla1[[#This Row],[Precio Unitario]]-Tabla1[[#This Row],[Costo Unitario]])*Tabla1[[#This Row],[Cantidad Ordenada]]</f>
        <v>27</v>
      </c>
      <c r="M1014" s="20">
        <v>0.1</v>
      </c>
      <c r="N1014" s="5">
        <f>Tabla1[[#This Row],[Total del Pedido]]*M1014</f>
        <v>6.6000000000000005</v>
      </c>
      <c r="O1014" s="5">
        <f>Tabla1[[#This Row],[Total del Pedido]]-(Tabla1[[#This Row],[Costo Total]]+N1014)</f>
        <v>20.399999999999999</v>
      </c>
    </row>
    <row r="1015" spans="1:15" x14ac:dyDescent="0.25">
      <c r="A1015" s="1">
        <v>403</v>
      </c>
      <c r="B1015" s="1">
        <v>14</v>
      </c>
      <c r="C1015" s="1" t="s">
        <v>21</v>
      </c>
      <c r="D1015" s="1" t="s">
        <v>42</v>
      </c>
      <c r="E1015" s="2">
        <v>10</v>
      </c>
      <c r="F1015" s="2">
        <v>18</v>
      </c>
      <c r="G1015" s="1">
        <v>2</v>
      </c>
      <c r="H1015" s="1">
        <v>5</v>
      </c>
      <c r="I1015" s="7">
        <f>TIME(0,Tabla1[[#This Row],[Tiempo de Preparación]],0)</f>
        <v>3.472222222222222E-3</v>
      </c>
      <c r="J1015" s="16">
        <f>Tabla1[[#This Row],[Precio Unitario]]*Tabla1[[#This Row],[Cantidad Ordenada]]</f>
        <v>36</v>
      </c>
      <c r="K1015" s="3">
        <f>Tabla1[[#This Row],[Costo Unitario]]*Tabla1[[#This Row],[Cantidad Ordenada]]</f>
        <v>20</v>
      </c>
      <c r="L1015" s="3">
        <f>(Tabla1[[#This Row],[Precio Unitario]]-Tabla1[[#This Row],[Costo Unitario]])*Tabla1[[#This Row],[Cantidad Ordenada]]</f>
        <v>16</v>
      </c>
      <c r="M1015" s="20">
        <v>0.1</v>
      </c>
      <c r="N1015" s="5">
        <f>Tabla1[[#This Row],[Total del Pedido]]*M1015</f>
        <v>3.6</v>
      </c>
      <c r="O1015" s="5">
        <f>Tabla1[[#This Row],[Total del Pedido]]-(Tabla1[[#This Row],[Costo Total]]+N1015)</f>
        <v>12.399999999999999</v>
      </c>
    </row>
    <row r="1016" spans="1:15" x14ac:dyDescent="0.25">
      <c r="A1016" s="1">
        <v>403</v>
      </c>
      <c r="B1016" s="1">
        <v>14</v>
      </c>
      <c r="C1016" s="1" t="s">
        <v>15</v>
      </c>
      <c r="D1016" s="1" t="s">
        <v>36</v>
      </c>
      <c r="E1016" s="2">
        <v>19</v>
      </c>
      <c r="F1016" s="2">
        <v>32</v>
      </c>
      <c r="G1016" s="1">
        <v>2</v>
      </c>
      <c r="H1016" s="1">
        <v>8</v>
      </c>
      <c r="I1016" s="7">
        <f>TIME(0,Tabla1[[#This Row],[Tiempo de Preparación]],0)</f>
        <v>5.5555555555555558E-3</v>
      </c>
      <c r="J1016" s="16">
        <f>Tabla1[[#This Row],[Precio Unitario]]*Tabla1[[#This Row],[Cantidad Ordenada]]</f>
        <v>64</v>
      </c>
      <c r="K1016" s="3">
        <f>Tabla1[[#This Row],[Costo Unitario]]*Tabla1[[#This Row],[Cantidad Ordenada]]</f>
        <v>38</v>
      </c>
      <c r="L1016" s="3">
        <f>(Tabla1[[#This Row],[Precio Unitario]]-Tabla1[[#This Row],[Costo Unitario]])*Tabla1[[#This Row],[Cantidad Ordenada]]</f>
        <v>26</v>
      </c>
      <c r="M1016" s="20">
        <v>0.1</v>
      </c>
      <c r="N1016" s="5">
        <f>Tabla1[[#This Row],[Total del Pedido]]*M1016</f>
        <v>6.4</v>
      </c>
      <c r="O1016" s="5">
        <f>Tabla1[[#This Row],[Total del Pedido]]-(Tabla1[[#This Row],[Costo Total]]+N1016)</f>
        <v>19.600000000000001</v>
      </c>
    </row>
    <row r="1017" spans="1:15" x14ac:dyDescent="0.25">
      <c r="A1017" s="1">
        <v>403</v>
      </c>
      <c r="B1017" s="1">
        <v>14</v>
      </c>
      <c r="C1017" s="1" t="s">
        <v>4</v>
      </c>
      <c r="D1017" s="1" t="s">
        <v>25</v>
      </c>
      <c r="E1017" s="2">
        <v>14</v>
      </c>
      <c r="F1017" s="2">
        <v>24</v>
      </c>
      <c r="G1017" s="1">
        <v>1</v>
      </c>
      <c r="H1017" s="1">
        <v>55</v>
      </c>
      <c r="I1017" s="7">
        <f>TIME(0,Tabla1[[#This Row],[Tiempo de Preparación]],0)</f>
        <v>3.8194444444444448E-2</v>
      </c>
      <c r="J1017" s="16">
        <f>Tabla1[[#This Row],[Precio Unitario]]*Tabla1[[#This Row],[Cantidad Ordenada]]</f>
        <v>24</v>
      </c>
      <c r="K1017" s="3">
        <f>Tabla1[[#This Row],[Costo Unitario]]*Tabla1[[#This Row],[Cantidad Ordenada]]</f>
        <v>14</v>
      </c>
      <c r="L1017" s="3">
        <f>(Tabla1[[#This Row],[Precio Unitario]]-Tabla1[[#This Row],[Costo Unitario]])*Tabla1[[#This Row],[Cantidad Ordenada]]</f>
        <v>10</v>
      </c>
      <c r="M1017" s="20">
        <v>0.1</v>
      </c>
      <c r="N1017" s="5">
        <f>Tabla1[[#This Row],[Total del Pedido]]*M1017</f>
        <v>2.4000000000000004</v>
      </c>
      <c r="O1017" s="5">
        <f>Tabla1[[#This Row],[Total del Pedido]]-(Tabla1[[#This Row],[Costo Total]]+N1017)</f>
        <v>7.6000000000000014</v>
      </c>
    </row>
    <row r="1018" spans="1:15" x14ac:dyDescent="0.25">
      <c r="A1018" s="1">
        <v>404</v>
      </c>
      <c r="B1018" s="1">
        <v>17</v>
      </c>
      <c r="C1018" s="1" t="s">
        <v>20</v>
      </c>
      <c r="D1018" s="1" t="s">
        <v>41</v>
      </c>
      <c r="E1018" s="2">
        <v>13</v>
      </c>
      <c r="F1018" s="2">
        <v>21</v>
      </c>
      <c r="G1018" s="1">
        <v>2</v>
      </c>
      <c r="H1018" s="1">
        <v>20</v>
      </c>
      <c r="I1018" s="7">
        <f>TIME(0,Tabla1[[#This Row],[Tiempo de Preparación]],0)</f>
        <v>1.3888888888888888E-2</v>
      </c>
      <c r="J1018" s="16">
        <f>Tabla1[[#This Row],[Precio Unitario]]*Tabla1[[#This Row],[Cantidad Ordenada]]</f>
        <v>42</v>
      </c>
      <c r="K1018" s="3">
        <f>Tabla1[[#This Row],[Costo Unitario]]*Tabla1[[#This Row],[Cantidad Ordenada]]</f>
        <v>26</v>
      </c>
      <c r="L1018" s="3">
        <f>(Tabla1[[#This Row],[Precio Unitario]]-Tabla1[[#This Row],[Costo Unitario]])*Tabla1[[#This Row],[Cantidad Ordenada]]</f>
        <v>16</v>
      </c>
      <c r="M1018" s="20">
        <v>0.1</v>
      </c>
      <c r="N1018" s="5">
        <f>Tabla1[[#This Row],[Total del Pedido]]*M1018</f>
        <v>4.2</v>
      </c>
      <c r="O1018" s="5">
        <f>Tabla1[[#This Row],[Total del Pedido]]-(Tabla1[[#This Row],[Costo Total]]+N1018)</f>
        <v>11.8</v>
      </c>
    </row>
    <row r="1019" spans="1:15" x14ac:dyDescent="0.25">
      <c r="A1019" s="1">
        <v>404</v>
      </c>
      <c r="B1019" s="1">
        <v>17</v>
      </c>
      <c r="C1019" s="1" t="s">
        <v>18</v>
      </c>
      <c r="D1019" s="1" t="s">
        <v>39</v>
      </c>
      <c r="E1019" s="2">
        <v>12</v>
      </c>
      <c r="F1019" s="2">
        <v>20</v>
      </c>
      <c r="G1019" s="1">
        <v>1</v>
      </c>
      <c r="H1019" s="1">
        <v>53</v>
      </c>
      <c r="I1019" s="7">
        <f>TIME(0,Tabla1[[#This Row],[Tiempo de Preparación]],0)</f>
        <v>3.6805555555555557E-2</v>
      </c>
      <c r="J1019" s="16">
        <f>Tabla1[[#This Row],[Precio Unitario]]*Tabla1[[#This Row],[Cantidad Ordenada]]</f>
        <v>20</v>
      </c>
      <c r="K1019" s="3">
        <f>Tabla1[[#This Row],[Costo Unitario]]*Tabla1[[#This Row],[Cantidad Ordenada]]</f>
        <v>12</v>
      </c>
      <c r="L1019" s="3">
        <f>(Tabla1[[#This Row],[Precio Unitario]]-Tabla1[[#This Row],[Costo Unitario]])*Tabla1[[#This Row],[Cantidad Ordenada]]</f>
        <v>8</v>
      </c>
      <c r="M1019" s="20">
        <v>0.1</v>
      </c>
      <c r="N1019" s="5">
        <f>Tabla1[[#This Row],[Total del Pedido]]*M1019</f>
        <v>2</v>
      </c>
      <c r="O1019" s="5">
        <f>Tabla1[[#This Row],[Total del Pedido]]-(Tabla1[[#This Row],[Costo Total]]+N1019)</f>
        <v>6</v>
      </c>
    </row>
    <row r="1020" spans="1:15" x14ac:dyDescent="0.25">
      <c r="A1020" s="1">
        <v>404</v>
      </c>
      <c r="B1020" s="1">
        <v>17</v>
      </c>
      <c r="C1020" s="1" t="s">
        <v>8</v>
      </c>
      <c r="D1020" s="1" t="s">
        <v>29</v>
      </c>
      <c r="E1020" s="2">
        <v>25</v>
      </c>
      <c r="F1020" s="2">
        <v>40</v>
      </c>
      <c r="G1020" s="1">
        <v>3</v>
      </c>
      <c r="H1020" s="1">
        <v>29</v>
      </c>
      <c r="I1020" s="7">
        <f>TIME(0,Tabla1[[#This Row],[Tiempo de Preparación]],0)</f>
        <v>2.013888888888889E-2</v>
      </c>
      <c r="J1020" s="16">
        <f>Tabla1[[#This Row],[Precio Unitario]]*Tabla1[[#This Row],[Cantidad Ordenada]]</f>
        <v>120</v>
      </c>
      <c r="K1020" s="3">
        <f>Tabla1[[#This Row],[Costo Unitario]]*Tabla1[[#This Row],[Cantidad Ordenada]]</f>
        <v>75</v>
      </c>
      <c r="L1020" s="3">
        <f>(Tabla1[[#This Row],[Precio Unitario]]-Tabla1[[#This Row],[Costo Unitario]])*Tabla1[[#This Row],[Cantidad Ordenada]]</f>
        <v>45</v>
      </c>
      <c r="M1020" s="20">
        <v>0.1</v>
      </c>
      <c r="N1020" s="5">
        <f>Tabla1[[#This Row],[Total del Pedido]]*M1020</f>
        <v>12</v>
      </c>
      <c r="O1020" s="5">
        <f>Tabla1[[#This Row],[Total del Pedido]]-(Tabla1[[#This Row],[Costo Total]]+N1020)</f>
        <v>33</v>
      </c>
    </row>
    <row r="1021" spans="1:15" x14ac:dyDescent="0.25">
      <c r="A1021" s="1">
        <v>405</v>
      </c>
      <c r="B1021" s="1">
        <v>5</v>
      </c>
      <c r="C1021" s="1" t="s">
        <v>22</v>
      </c>
      <c r="D1021" s="1" t="s">
        <v>43</v>
      </c>
      <c r="E1021" s="2">
        <v>15</v>
      </c>
      <c r="F1021" s="2">
        <v>26</v>
      </c>
      <c r="G1021" s="1">
        <v>1</v>
      </c>
      <c r="H1021" s="1">
        <v>41</v>
      </c>
      <c r="I1021" s="7">
        <f>TIME(0,Tabla1[[#This Row],[Tiempo de Preparación]],0)</f>
        <v>2.8472222222222222E-2</v>
      </c>
      <c r="J1021" s="16">
        <f>Tabla1[[#This Row],[Precio Unitario]]*Tabla1[[#This Row],[Cantidad Ordenada]]</f>
        <v>26</v>
      </c>
      <c r="K1021" s="3">
        <f>Tabla1[[#This Row],[Costo Unitario]]*Tabla1[[#This Row],[Cantidad Ordenada]]</f>
        <v>15</v>
      </c>
      <c r="L1021" s="3">
        <f>(Tabla1[[#This Row],[Precio Unitario]]-Tabla1[[#This Row],[Costo Unitario]])*Tabla1[[#This Row],[Cantidad Ordenada]]</f>
        <v>11</v>
      </c>
      <c r="M1021" s="20">
        <v>0.1</v>
      </c>
      <c r="N1021" s="5">
        <f>Tabla1[[#This Row],[Total del Pedido]]*M1021</f>
        <v>2.6</v>
      </c>
      <c r="O1021" s="5">
        <f>Tabla1[[#This Row],[Total del Pedido]]-(Tabla1[[#This Row],[Costo Total]]+N1021)</f>
        <v>8.3999999999999986</v>
      </c>
    </row>
    <row r="1022" spans="1:15" x14ac:dyDescent="0.25">
      <c r="A1022" s="1">
        <v>405</v>
      </c>
      <c r="B1022" s="1">
        <v>5</v>
      </c>
      <c r="C1022" s="1" t="s">
        <v>8</v>
      </c>
      <c r="D1022" s="1" t="s">
        <v>29</v>
      </c>
      <c r="E1022" s="2">
        <v>25</v>
      </c>
      <c r="F1022" s="2">
        <v>40</v>
      </c>
      <c r="G1022" s="1">
        <v>1</v>
      </c>
      <c r="H1022" s="1">
        <v>44</v>
      </c>
      <c r="I1022" s="7">
        <f>TIME(0,Tabla1[[#This Row],[Tiempo de Preparación]],0)</f>
        <v>3.0555555555555555E-2</v>
      </c>
      <c r="J1022" s="16">
        <f>Tabla1[[#This Row],[Precio Unitario]]*Tabla1[[#This Row],[Cantidad Ordenada]]</f>
        <v>40</v>
      </c>
      <c r="K1022" s="3">
        <f>Tabla1[[#This Row],[Costo Unitario]]*Tabla1[[#This Row],[Cantidad Ordenada]]</f>
        <v>25</v>
      </c>
      <c r="L1022" s="3">
        <f>(Tabla1[[#This Row],[Precio Unitario]]-Tabla1[[#This Row],[Costo Unitario]])*Tabla1[[#This Row],[Cantidad Ordenada]]</f>
        <v>15</v>
      </c>
      <c r="M1022" s="20">
        <v>0.1</v>
      </c>
      <c r="N1022" s="5">
        <f>Tabla1[[#This Row],[Total del Pedido]]*M1022</f>
        <v>4</v>
      </c>
      <c r="O1022" s="5">
        <f>Tabla1[[#This Row],[Total del Pedido]]-(Tabla1[[#This Row],[Costo Total]]+N1022)</f>
        <v>11</v>
      </c>
    </row>
    <row r="1023" spans="1:15" x14ac:dyDescent="0.25">
      <c r="A1023" s="1">
        <v>405</v>
      </c>
      <c r="B1023" s="1">
        <v>5</v>
      </c>
      <c r="C1023" s="1" t="s">
        <v>18</v>
      </c>
      <c r="D1023" s="1" t="s">
        <v>39</v>
      </c>
      <c r="E1023" s="2">
        <v>12</v>
      </c>
      <c r="F1023" s="2">
        <v>20</v>
      </c>
      <c r="G1023" s="1">
        <v>2</v>
      </c>
      <c r="H1023" s="1">
        <v>13</v>
      </c>
      <c r="I1023" s="7">
        <f>TIME(0,Tabla1[[#This Row],[Tiempo de Preparación]],0)</f>
        <v>9.0277777777777769E-3</v>
      </c>
      <c r="J1023" s="16">
        <f>Tabla1[[#This Row],[Precio Unitario]]*Tabla1[[#This Row],[Cantidad Ordenada]]</f>
        <v>40</v>
      </c>
      <c r="K1023" s="3">
        <f>Tabla1[[#This Row],[Costo Unitario]]*Tabla1[[#This Row],[Cantidad Ordenada]]</f>
        <v>24</v>
      </c>
      <c r="L1023" s="3">
        <f>(Tabla1[[#This Row],[Precio Unitario]]-Tabla1[[#This Row],[Costo Unitario]])*Tabla1[[#This Row],[Cantidad Ordenada]]</f>
        <v>16</v>
      </c>
      <c r="M1023" s="20">
        <v>0.1</v>
      </c>
      <c r="N1023" s="5">
        <f>Tabla1[[#This Row],[Total del Pedido]]*M1023</f>
        <v>4</v>
      </c>
      <c r="O1023" s="5">
        <f>Tabla1[[#This Row],[Total del Pedido]]-(Tabla1[[#This Row],[Costo Total]]+N1023)</f>
        <v>12</v>
      </c>
    </row>
    <row r="1024" spans="1:15" x14ac:dyDescent="0.25">
      <c r="A1024" s="1">
        <v>406</v>
      </c>
      <c r="B1024" s="1">
        <v>14</v>
      </c>
      <c r="C1024" s="1" t="s">
        <v>18</v>
      </c>
      <c r="D1024" s="1" t="s">
        <v>39</v>
      </c>
      <c r="E1024" s="2">
        <v>12</v>
      </c>
      <c r="F1024" s="2">
        <v>20</v>
      </c>
      <c r="G1024" s="1">
        <v>3</v>
      </c>
      <c r="H1024" s="1">
        <v>6</v>
      </c>
      <c r="I1024" s="7">
        <f>TIME(0,Tabla1[[#This Row],[Tiempo de Preparación]],0)</f>
        <v>4.1666666666666666E-3</v>
      </c>
      <c r="J1024" s="16">
        <f>Tabla1[[#This Row],[Precio Unitario]]*Tabla1[[#This Row],[Cantidad Ordenada]]</f>
        <v>60</v>
      </c>
      <c r="K1024" s="3">
        <f>Tabla1[[#This Row],[Costo Unitario]]*Tabla1[[#This Row],[Cantidad Ordenada]]</f>
        <v>36</v>
      </c>
      <c r="L1024" s="3">
        <f>(Tabla1[[#This Row],[Precio Unitario]]-Tabla1[[#This Row],[Costo Unitario]])*Tabla1[[#This Row],[Cantidad Ordenada]]</f>
        <v>24</v>
      </c>
      <c r="M1024" s="20">
        <v>0.1</v>
      </c>
      <c r="N1024" s="5">
        <f>Tabla1[[#This Row],[Total del Pedido]]*M1024</f>
        <v>6</v>
      </c>
      <c r="O1024" s="5">
        <f>Tabla1[[#This Row],[Total del Pedido]]-(Tabla1[[#This Row],[Costo Total]]+N1024)</f>
        <v>18</v>
      </c>
    </row>
    <row r="1025" spans="1:15" x14ac:dyDescent="0.25">
      <c r="A1025" s="1">
        <v>406</v>
      </c>
      <c r="B1025" s="1">
        <v>14</v>
      </c>
      <c r="C1025" s="1" t="s">
        <v>14</v>
      </c>
      <c r="D1025" s="1" t="s">
        <v>35</v>
      </c>
      <c r="E1025" s="2">
        <v>21</v>
      </c>
      <c r="F1025" s="2">
        <v>35</v>
      </c>
      <c r="G1025" s="1">
        <v>2</v>
      </c>
      <c r="H1025" s="1">
        <v>56</v>
      </c>
      <c r="I1025" s="7">
        <f>TIME(0,Tabla1[[#This Row],[Tiempo de Preparación]],0)</f>
        <v>3.888888888888889E-2</v>
      </c>
      <c r="J1025" s="16">
        <f>Tabla1[[#This Row],[Precio Unitario]]*Tabla1[[#This Row],[Cantidad Ordenada]]</f>
        <v>70</v>
      </c>
      <c r="K1025" s="3">
        <f>Tabla1[[#This Row],[Costo Unitario]]*Tabla1[[#This Row],[Cantidad Ordenada]]</f>
        <v>42</v>
      </c>
      <c r="L1025" s="3">
        <f>(Tabla1[[#This Row],[Precio Unitario]]-Tabla1[[#This Row],[Costo Unitario]])*Tabla1[[#This Row],[Cantidad Ordenada]]</f>
        <v>28</v>
      </c>
      <c r="M1025" s="20">
        <v>0.1</v>
      </c>
      <c r="N1025" s="5">
        <f>Tabla1[[#This Row],[Total del Pedido]]*M1025</f>
        <v>7</v>
      </c>
      <c r="O1025" s="5">
        <f>Tabla1[[#This Row],[Total del Pedido]]-(Tabla1[[#This Row],[Costo Total]]+N1025)</f>
        <v>21</v>
      </c>
    </row>
    <row r="1026" spans="1:15" x14ac:dyDescent="0.25">
      <c r="A1026" s="1">
        <v>406</v>
      </c>
      <c r="B1026" s="1">
        <v>14</v>
      </c>
      <c r="C1026" s="1" t="s">
        <v>23</v>
      </c>
      <c r="D1026" s="1" t="s">
        <v>44</v>
      </c>
      <c r="E1026" s="2">
        <v>15</v>
      </c>
      <c r="F1026" s="2">
        <v>25</v>
      </c>
      <c r="G1026" s="1">
        <v>1</v>
      </c>
      <c r="H1026" s="1">
        <v>55</v>
      </c>
      <c r="I1026" s="7">
        <f>TIME(0,Tabla1[[#This Row],[Tiempo de Preparación]],0)</f>
        <v>3.8194444444444448E-2</v>
      </c>
      <c r="J1026" s="16">
        <f>Tabla1[[#This Row],[Precio Unitario]]*Tabla1[[#This Row],[Cantidad Ordenada]]</f>
        <v>25</v>
      </c>
      <c r="K1026" s="3">
        <f>Tabla1[[#This Row],[Costo Unitario]]*Tabla1[[#This Row],[Cantidad Ordenada]]</f>
        <v>15</v>
      </c>
      <c r="L1026" s="3">
        <f>(Tabla1[[#This Row],[Precio Unitario]]-Tabla1[[#This Row],[Costo Unitario]])*Tabla1[[#This Row],[Cantidad Ordenada]]</f>
        <v>10</v>
      </c>
      <c r="M1026" s="20">
        <v>0.1</v>
      </c>
      <c r="N1026" s="5">
        <f>Tabla1[[#This Row],[Total del Pedido]]*M1026</f>
        <v>2.5</v>
      </c>
      <c r="O1026" s="5">
        <f>Tabla1[[#This Row],[Total del Pedido]]-(Tabla1[[#This Row],[Costo Total]]+N1026)</f>
        <v>7.5</v>
      </c>
    </row>
    <row r="1027" spans="1:15" x14ac:dyDescent="0.25">
      <c r="A1027" s="1">
        <v>407</v>
      </c>
      <c r="B1027" s="1">
        <v>4</v>
      </c>
      <c r="C1027" s="1" t="s">
        <v>18</v>
      </c>
      <c r="D1027" s="1" t="s">
        <v>39</v>
      </c>
      <c r="E1027" s="2">
        <v>12</v>
      </c>
      <c r="F1027" s="2">
        <v>20</v>
      </c>
      <c r="G1027" s="1">
        <v>3</v>
      </c>
      <c r="H1027" s="1">
        <v>32</v>
      </c>
      <c r="I1027" s="7">
        <f>TIME(0,Tabla1[[#This Row],[Tiempo de Preparación]],0)</f>
        <v>2.2222222222222223E-2</v>
      </c>
      <c r="J1027" s="16">
        <f>Tabla1[[#This Row],[Precio Unitario]]*Tabla1[[#This Row],[Cantidad Ordenada]]</f>
        <v>60</v>
      </c>
      <c r="K1027" s="3">
        <f>Tabla1[[#This Row],[Costo Unitario]]*Tabla1[[#This Row],[Cantidad Ordenada]]</f>
        <v>36</v>
      </c>
      <c r="L1027" s="3">
        <f>(Tabla1[[#This Row],[Precio Unitario]]-Tabla1[[#This Row],[Costo Unitario]])*Tabla1[[#This Row],[Cantidad Ordenada]]</f>
        <v>24</v>
      </c>
      <c r="M1027" s="20">
        <v>0.1</v>
      </c>
      <c r="N1027" s="5">
        <f>Tabla1[[#This Row],[Total del Pedido]]*M1027</f>
        <v>6</v>
      </c>
      <c r="O1027" s="5">
        <f>Tabla1[[#This Row],[Total del Pedido]]-(Tabla1[[#This Row],[Costo Total]]+N1027)</f>
        <v>18</v>
      </c>
    </row>
    <row r="1028" spans="1:15" x14ac:dyDescent="0.25">
      <c r="A1028" s="1">
        <v>407</v>
      </c>
      <c r="B1028" s="1">
        <v>4</v>
      </c>
      <c r="C1028" s="1" t="s">
        <v>14</v>
      </c>
      <c r="D1028" s="1" t="s">
        <v>35</v>
      </c>
      <c r="E1028" s="2">
        <v>21</v>
      </c>
      <c r="F1028" s="2">
        <v>35</v>
      </c>
      <c r="G1028" s="1">
        <v>1</v>
      </c>
      <c r="H1028" s="1">
        <v>18</v>
      </c>
      <c r="I1028" s="7">
        <f>TIME(0,Tabla1[[#This Row],[Tiempo de Preparación]],0)</f>
        <v>1.2500000000000001E-2</v>
      </c>
      <c r="J1028" s="16">
        <f>Tabla1[[#This Row],[Precio Unitario]]*Tabla1[[#This Row],[Cantidad Ordenada]]</f>
        <v>35</v>
      </c>
      <c r="K1028" s="3">
        <f>Tabla1[[#This Row],[Costo Unitario]]*Tabla1[[#This Row],[Cantidad Ordenada]]</f>
        <v>21</v>
      </c>
      <c r="L1028" s="3">
        <f>(Tabla1[[#This Row],[Precio Unitario]]-Tabla1[[#This Row],[Costo Unitario]])*Tabla1[[#This Row],[Cantidad Ordenada]]</f>
        <v>14</v>
      </c>
      <c r="M1028" s="20">
        <v>0.1</v>
      </c>
      <c r="N1028" s="5">
        <f>Tabla1[[#This Row],[Total del Pedido]]*M1028</f>
        <v>3.5</v>
      </c>
      <c r="O1028" s="5">
        <f>Tabla1[[#This Row],[Total del Pedido]]-(Tabla1[[#This Row],[Costo Total]]+N1028)</f>
        <v>10.5</v>
      </c>
    </row>
    <row r="1029" spans="1:15" x14ac:dyDescent="0.25">
      <c r="A1029" s="1">
        <v>408</v>
      </c>
      <c r="B1029" s="1">
        <v>17</v>
      </c>
      <c r="C1029" s="1" t="s">
        <v>23</v>
      </c>
      <c r="D1029" s="1" t="s">
        <v>44</v>
      </c>
      <c r="E1029" s="2">
        <v>15</v>
      </c>
      <c r="F1029" s="2">
        <v>25</v>
      </c>
      <c r="G1029" s="1">
        <v>1</v>
      </c>
      <c r="H1029" s="1">
        <v>58</v>
      </c>
      <c r="I1029" s="7">
        <f>TIME(0,Tabla1[[#This Row],[Tiempo de Preparación]],0)</f>
        <v>4.027777777777778E-2</v>
      </c>
      <c r="J1029" s="16">
        <f>Tabla1[[#This Row],[Precio Unitario]]*Tabla1[[#This Row],[Cantidad Ordenada]]</f>
        <v>25</v>
      </c>
      <c r="K1029" s="3">
        <f>Tabla1[[#This Row],[Costo Unitario]]*Tabla1[[#This Row],[Cantidad Ordenada]]</f>
        <v>15</v>
      </c>
      <c r="L1029" s="3">
        <f>(Tabla1[[#This Row],[Precio Unitario]]-Tabla1[[#This Row],[Costo Unitario]])*Tabla1[[#This Row],[Cantidad Ordenada]]</f>
        <v>10</v>
      </c>
      <c r="M1029" s="20">
        <v>0.1</v>
      </c>
      <c r="N1029" s="5">
        <f>Tabla1[[#This Row],[Total del Pedido]]*M1029</f>
        <v>2.5</v>
      </c>
      <c r="O1029" s="5">
        <f>Tabla1[[#This Row],[Total del Pedido]]-(Tabla1[[#This Row],[Costo Total]]+N1029)</f>
        <v>7.5</v>
      </c>
    </row>
    <row r="1030" spans="1:15" x14ac:dyDescent="0.25">
      <c r="A1030" s="1">
        <v>408</v>
      </c>
      <c r="B1030" s="1">
        <v>17</v>
      </c>
      <c r="C1030" s="1" t="s">
        <v>4</v>
      </c>
      <c r="D1030" s="1" t="s">
        <v>25</v>
      </c>
      <c r="E1030" s="2">
        <v>14</v>
      </c>
      <c r="F1030" s="2">
        <v>24</v>
      </c>
      <c r="G1030" s="1">
        <v>3</v>
      </c>
      <c r="H1030" s="1">
        <v>11</v>
      </c>
      <c r="I1030" s="7">
        <f>TIME(0,Tabla1[[#This Row],[Tiempo de Preparación]],0)</f>
        <v>7.6388888888888886E-3</v>
      </c>
      <c r="J1030" s="16">
        <f>Tabla1[[#This Row],[Precio Unitario]]*Tabla1[[#This Row],[Cantidad Ordenada]]</f>
        <v>72</v>
      </c>
      <c r="K1030" s="3">
        <f>Tabla1[[#This Row],[Costo Unitario]]*Tabla1[[#This Row],[Cantidad Ordenada]]</f>
        <v>42</v>
      </c>
      <c r="L1030" s="3">
        <f>(Tabla1[[#This Row],[Precio Unitario]]-Tabla1[[#This Row],[Costo Unitario]])*Tabla1[[#This Row],[Cantidad Ordenada]]</f>
        <v>30</v>
      </c>
      <c r="M1030" s="20">
        <v>0.1</v>
      </c>
      <c r="N1030" s="5">
        <f>Tabla1[[#This Row],[Total del Pedido]]*M1030</f>
        <v>7.2</v>
      </c>
      <c r="O1030" s="5">
        <f>Tabla1[[#This Row],[Total del Pedido]]-(Tabla1[[#This Row],[Costo Total]]+N1030)</f>
        <v>22.799999999999997</v>
      </c>
    </row>
    <row r="1031" spans="1:15" x14ac:dyDescent="0.25">
      <c r="A1031" s="1">
        <v>408</v>
      </c>
      <c r="B1031" s="1">
        <v>17</v>
      </c>
      <c r="C1031" s="1" t="s">
        <v>17</v>
      </c>
      <c r="D1031" s="1" t="s">
        <v>38</v>
      </c>
      <c r="E1031" s="2">
        <v>20</v>
      </c>
      <c r="F1031" s="2">
        <v>34</v>
      </c>
      <c r="G1031" s="1">
        <v>1</v>
      </c>
      <c r="H1031" s="1">
        <v>37</v>
      </c>
      <c r="I1031" s="7">
        <f>TIME(0,Tabla1[[#This Row],[Tiempo de Preparación]],0)</f>
        <v>2.5694444444444443E-2</v>
      </c>
      <c r="J1031" s="16">
        <f>Tabla1[[#This Row],[Precio Unitario]]*Tabla1[[#This Row],[Cantidad Ordenada]]</f>
        <v>34</v>
      </c>
      <c r="K1031" s="3">
        <f>Tabla1[[#This Row],[Costo Unitario]]*Tabla1[[#This Row],[Cantidad Ordenada]]</f>
        <v>20</v>
      </c>
      <c r="L1031" s="3">
        <f>(Tabla1[[#This Row],[Precio Unitario]]-Tabla1[[#This Row],[Costo Unitario]])*Tabla1[[#This Row],[Cantidad Ordenada]]</f>
        <v>14</v>
      </c>
      <c r="M1031" s="20">
        <v>0.1</v>
      </c>
      <c r="N1031" s="5">
        <f>Tabla1[[#This Row],[Total del Pedido]]*M1031</f>
        <v>3.4000000000000004</v>
      </c>
      <c r="O1031" s="5">
        <f>Tabla1[[#This Row],[Total del Pedido]]-(Tabla1[[#This Row],[Costo Total]]+N1031)</f>
        <v>10.600000000000001</v>
      </c>
    </row>
    <row r="1032" spans="1:15" x14ac:dyDescent="0.25">
      <c r="A1032" s="1">
        <v>409</v>
      </c>
      <c r="B1032" s="1">
        <v>15</v>
      </c>
      <c r="C1032" s="1" t="s">
        <v>20</v>
      </c>
      <c r="D1032" s="1" t="s">
        <v>41</v>
      </c>
      <c r="E1032" s="2">
        <v>13</v>
      </c>
      <c r="F1032" s="2">
        <v>21</v>
      </c>
      <c r="G1032" s="1">
        <v>3</v>
      </c>
      <c r="H1032" s="1">
        <v>44</v>
      </c>
      <c r="I1032" s="7">
        <f>TIME(0,Tabla1[[#This Row],[Tiempo de Preparación]],0)</f>
        <v>3.0555555555555555E-2</v>
      </c>
      <c r="J1032" s="16">
        <f>Tabla1[[#This Row],[Precio Unitario]]*Tabla1[[#This Row],[Cantidad Ordenada]]</f>
        <v>63</v>
      </c>
      <c r="K1032" s="3">
        <f>Tabla1[[#This Row],[Costo Unitario]]*Tabla1[[#This Row],[Cantidad Ordenada]]</f>
        <v>39</v>
      </c>
      <c r="L1032" s="3">
        <f>(Tabla1[[#This Row],[Precio Unitario]]-Tabla1[[#This Row],[Costo Unitario]])*Tabla1[[#This Row],[Cantidad Ordenada]]</f>
        <v>24</v>
      </c>
      <c r="M1032" s="20">
        <v>0.1</v>
      </c>
      <c r="N1032" s="5">
        <f>Tabla1[[#This Row],[Total del Pedido]]*M1032</f>
        <v>6.3000000000000007</v>
      </c>
      <c r="O1032" s="5">
        <f>Tabla1[[#This Row],[Total del Pedido]]-(Tabla1[[#This Row],[Costo Total]]+N1032)</f>
        <v>17.700000000000003</v>
      </c>
    </row>
    <row r="1033" spans="1:15" x14ac:dyDescent="0.25">
      <c r="A1033" s="1">
        <v>409</v>
      </c>
      <c r="B1033" s="1">
        <v>15</v>
      </c>
      <c r="C1033" s="1" t="s">
        <v>8</v>
      </c>
      <c r="D1033" s="1" t="s">
        <v>29</v>
      </c>
      <c r="E1033" s="2">
        <v>25</v>
      </c>
      <c r="F1033" s="2">
        <v>40</v>
      </c>
      <c r="G1033" s="1">
        <v>1</v>
      </c>
      <c r="H1033" s="1">
        <v>43</v>
      </c>
      <c r="I1033" s="7">
        <f>TIME(0,Tabla1[[#This Row],[Tiempo de Preparación]],0)</f>
        <v>2.9861111111111113E-2</v>
      </c>
      <c r="J1033" s="16">
        <f>Tabla1[[#This Row],[Precio Unitario]]*Tabla1[[#This Row],[Cantidad Ordenada]]</f>
        <v>40</v>
      </c>
      <c r="K1033" s="3">
        <f>Tabla1[[#This Row],[Costo Unitario]]*Tabla1[[#This Row],[Cantidad Ordenada]]</f>
        <v>25</v>
      </c>
      <c r="L1033" s="3">
        <f>(Tabla1[[#This Row],[Precio Unitario]]-Tabla1[[#This Row],[Costo Unitario]])*Tabla1[[#This Row],[Cantidad Ordenada]]</f>
        <v>15</v>
      </c>
      <c r="M1033" s="20">
        <v>0.1</v>
      </c>
      <c r="N1033" s="5">
        <f>Tabla1[[#This Row],[Total del Pedido]]*M1033</f>
        <v>4</v>
      </c>
      <c r="O1033" s="5">
        <f>Tabla1[[#This Row],[Total del Pedido]]-(Tabla1[[#This Row],[Costo Total]]+N1033)</f>
        <v>11</v>
      </c>
    </row>
    <row r="1034" spans="1:15" x14ac:dyDescent="0.25">
      <c r="A1034" s="1">
        <v>409</v>
      </c>
      <c r="B1034" s="1">
        <v>15</v>
      </c>
      <c r="C1034" s="1" t="s">
        <v>12</v>
      </c>
      <c r="D1034" s="1" t="s">
        <v>33</v>
      </c>
      <c r="E1034" s="2">
        <v>16</v>
      </c>
      <c r="F1034" s="2">
        <v>28</v>
      </c>
      <c r="G1034" s="1">
        <v>1</v>
      </c>
      <c r="H1034" s="1">
        <v>47</v>
      </c>
      <c r="I1034" s="7">
        <f>TIME(0,Tabla1[[#This Row],[Tiempo de Preparación]],0)</f>
        <v>3.2638888888888891E-2</v>
      </c>
      <c r="J1034" s="16">
        <f>Tabla1[[#This Row],[Precio Unitario]]*Tabla1[[#This Row],[Cantidad Ordenada]]</f>
        <v>28</v>
      </c>
      <c r="K1034" s="3">
        <f>Tabla1[[#This Row],[Costo Unitario]]*Tabla1[[#This Row],[Cantidad Ordenada]]</f>
        <v>16</v>
      </c>
      <c r="L1034" s="3">
        <f>(Tabla1[[#This Row],[Precio Unitario]]-Tabla1[[#This Row],[Costo Unitario]])*Tabla1[[#This Row],[Cantidad Ordenada]]</f>
        <v>12</v>
      </c>
      <c r="M1034" s="20">
        <v>0.1</v>
      </c>
      <c r="N1034" s="5">
        <f>Tabla1[[#This Row],[Total del Pedido]]*M1034</f>
        <v>2.8000000000000003</v>
      </c>
      <c r="O1034" s="5">
        <f>Tabla1[[#This Row],[Total del Pedido]]-(Tabla1[[#This Row],[Costo Total]]+N1034)</f>
        <v>9.1999999999999993</v>
      </c>
    </row>
    <row r="1035" spans="1:15" x14ac:dyDescent="0.25">
      <c r="A1035" s="1">
        <v>409</v>
      </c>
      <c r="B1035" s="1">
        <v>15</v>
      </c>
      <c r="C1035" s="1" t="s">
        <v>4</v>
      </c>
      <c r="D1035" s="1" t="s">
        <v>25</v>
      </c>
      <c r="E1035" s="2">
        <v>14</v>
      </c>
      <c r="F1035" s="2">
        <v>24</v>
      </c>
      <c r="G1035" s="1">
        <v>3</v>
      </c>
      <c r="H1035" s="1">
        <v>29</v>
      </c>
      <c r="I1035" s="7">
        <f>TIME(0,Tabla1[[#This Row],[Tiempo de Preparación]],0)</f>
        <v>2.013888888888889E-2</v>
      </c>
      <c r="J1035" s="16">
        <f>Tabla1[[#This Row],[Precio Unitario]]*Tabla1[[#This Row],[Cantidad Ordenada]]</f>
        <v>72</v>
      </c>
      <c r="K1035" s="3">
        <f>Tabla1[[#This Row],[Costo Unitario]]*Tabla1[[#This Row],[Cantidad Ordenada]]</f>
        <v>42</v>
      </c>
      <c r="L1035" s="3">
        <f>(Tabla1[[#This Row],[Precio Unitario]]-Tabla1[[#This Row],[Costo Unitario]])*Tabla1[[#This Row],[Cantidad Ordenada]]</f>
        <v>30</v>
      </c>
      <c r="M1035" s="20">
        <v>0.1</v>
      </c>
      <c r="N1035" s="5">
        <f>Tabla1[[#This Row],[Total del Pedido]]*M1035</f>
        <v>7.2</v>
      </c>
      <c r="O1035" s="5">
        <f>Tabla1[[#This Row],[Total del Pedido]]-(Tabla1[[#This Row],[Costo Total]]+N1035)</f>
        <v>22.799999999999997</v>
      </c>
    </row>
    <row r="1036" spans="1:15" x14ac:dyDescent="0.25">
      <c r="A1036" s="1">
        <v>410</v>
      </c>
      <c r="B1036" s="1">
        <v>1</v>
      </c>
      <c r="C1036" s="1" t="s">
        <v>18</v>
      </c>
      <c r="D1036" s="1" t="s">
        <v>39</v>
      </c>
      <c r="E1036" s="2">
        <v>12</v>
      </c>
      <c r="F1036" s="2">
        <v>20</v>
      </c>
      <c r="G1036" s="1">
        <v>1</v>
      </c>
      <c r="H1036" s="1">
        <v>50</v>
      </c>
      <c r="I1036" s="7">
        <f>TIME(0,Tabla1[[#This Row],[Tiempo de Preparación]],0)</f>
        <v>3.4722222222222224E-2</v>
      </c>
      <c r="J1036" s="16">
        <f>Tabla1[[#This Row],[Precio Unitario]]*Tabla1[[#This Row],[Cantidad Ordenada]]</f>
        <v>20</v>
      </c>
      <c r="K1036" s="3">
        <f>Tabla1[[#This Row],[Costo Unitario]]*Tabla1[[#This Row],[Cantidad Ordenada]]</f>
        <v>12</v>
      </c>
      <c r="L1036" s="3">
        <f>(Tabla1[[#This Row],[Precio Unitario]]-Tabla1[[#This Row],[Costo Unitario]])*Tabla1[[#This Row],[Cantidad Ordenada]]</f>
        <v>8</v>
      </c>
      <c r="M1036" s="20">
        <v>0.1</v>
      </c>
      <c r="N1036" s="5">
        <f>Tabla1[[#This Row],[Total del Pedido]]*M1036</f>
        <v>2</v>
      </c>
      <c r="O1036" s="5">
        <f>Tabla1[[#This Row],[Total del Pedido]]-(Tabla1[[#This Row],[Costo Total]]+N1036)</f>
        <v>6</v>
      </c>
    </row>
    <row r="1037" spans="1:15" x14ac:dyDescent="0.25">
      <c r="A1037" s="1">
        <v>410</v>
      </c>
      <c r="B1037" s="1">
        <v>1</v>
      </c>
      <c r="C1037" s="1" t="s">
        <v>9</v>
      </c>
      <c r="D1037" s="1" t="s">
        <v>30</v>
      </c>
      <c r="E1037" s="2">
        <v>22</v>
      </c>
      <c r="F1037" s="2">
        <v>36</v>
      </c>
      <c r="G1037" s="1">
        <v>1</v>
      </c>
      <c r="H1037" s="1">
        <v>41</v>
      </c>
      <c r="I1037" s="7">
        <f>TIME(0,Tabla1[[#This Row],[Tiempo de Preparación]],0)</f>
        <v>2.8472222222222222E-2</v>
      </c>
      <c r="J1037" s="16">
        <f>Tabla1[[#This Row],[Precio Unitario]]*Tabla1[[#This Row],[Cantidad Ordenada]]</f>
        <v>36</v>
      </c>
      <c r="K1037" s="3">
        <f>Tabla1[[#This Row],[Costo Unitario]]*Tabla1[[#This Row],[Cantidad Ordenada]]</f>
        <v>22</v>
      </c>
      <c r="L1037" s="3">
        <f>(Tabla1[[#This Row],[Precio Unitario]]-Tabla1[[#This Row],[Costo Unitario]])*Tabla1[[#This Row],[Cantidad Ordenada]]</f>
        <v>14</v>
      </c>
      <c r="M1037" s="20">
        <v>0.1</v>
      </c>
      <c r="N1037" s="5">
        <f>Tabla1[[#This Row],[Total del Pedido]]*M1037</f>
        <v>3.6</v>
      </c>
      <c r="O1037" s="5">
        <f>Tabla1[[#This Row],[Total del Pedido]]-(Tabla1[[#This Row],[Costo Total]]+N1037)</f>
        <v>10.399999999999999</v>
      </c>
    </row>
    <row r="1038" spans="1:15" x14ac:dyDescent="0.25">
      <c r="A1038" s="1">
        <v>411</v>
      </c>
      <c r="B1038" s="1">
        <v>3</v>
      </c>
      <c r="C1038" s="1" t="s">
        <v>8</v>
      </c>
      <c r="D1038" s="1" t="s">
        <v>29</v>
      </c>
      <c r="E1038" s="2">
        <v>25</v>
      </c>
      <c r="F1038" s="2">
        <v>40</v>
      </c>
      <c r="G1038" s="1">
        <v>3</v>
      </c>
      <c r="H1038" s="1">
        <v>36</v>
      </c>
      <c r="I1038" s="7">
        <f>TIME(0,Tabla1[[#This Row],[Tiempo de Preparación]],0)</f>
        <v>2.5000000000000001E-2</v>
      </c>
      <c r="J1038" s="16">
        <f>Tabla1[[#This Row],[Precio Unitario]]*Tabla1[[#This Row],[Cantidad Ordenada]]</f>
        <v>120</v>
      </c>
      <c r="K1038" s="3">
        <f>Tabla1[[#This Row],[Costo Unitario]]*Tabla1[[#This Row],[Cantidad Ordenada]]</f>
        <v>75</v>
      </c>
      <c r="L1038" s="3">
        <f>(Tabla1[[#This Row],[Precio Unitario]]-Tabla1[[#This Row],[Costo Unitario]])*Tabla1[[#This Row],[Cantidad Ordenada]]</f>
        <v>45</v>
      </c>
      <c r="M1038" s="20">
        <v>0.1</v>
      </c>
      <c r="N1038" s="5">
        <f>Tabla1[[#This Row],[Total del Pedido]]*M1038</f>
        <v>12</v>
      </c>
      <c r="O1038" s="5">
        <f>Tabla1[[#This Row],[Total del Pedido]]-(Tabla1[[#This Row],[Costo Total]]+N1038)</f>
        <v>33</v>
      </c>
    </row>
    <row r="1039" spans="1:15" x14ac:dyDescent="0.25">
      <c r="A1039" s="1">
        <v>411</v>
      </c>
      <c r="B1039" s="1">
        <v>3</v>
      </c>
      <c r="C1039" s="1" t="s">
        <v>21</v>
      </c>
      <c r="D1039" s="1" t="s">
        <v>42</v>
      </c>
      <c r="E1039" s="2">
        <v>10</v>
      </c>
      <c r="F1039" s="2">
        <v>18</v>
      </c>
      <c r="G1039" s="1">
        <v>1</v>
      </c>
      <c r="H1039" s="1">
        <v>33</v>
      </c>
      <c r="I1039" s="7">
        <f>TIME(0,Tabla1[[#This Row],[Tiempo de Preparación]],0)</f>
        <v>2.2916666666666665E-2</v>
      </c>
      <c r="J1039" s="16">
        <f>Tabla1[[#This Row],[Precio Unitario]]*Tabla1[[#This Row],[Cantidad Ordenada]]</f>
        <v>18</v>
      </c>
      <c r="K1039" s="3">
        <f>Tabla1[[#This Row],[Costo Unitario]]*Tabla1[[#This Row],[Cantidad Ordenada]]</f>
        <v>10</v>
      </c>
      <c r="L1039" s="3">
        <f>(Tabla1[[#This Row],[Precio Unitario]]-Tabla1[[#This Row],[Costo Unitario]])*Tabla1[[#This Row],[Cantidad Ordenada]]</f>
        <v>8</v>
      </c>
      <c r="M1039" s="20">
        <v>0.1</v>
      </c>
      <c r="N1039" s="5">
        <f>Tabla1[[#This Row],[Total del Pedido]]*M1039</f>
        <v>1.8</v>
      </c>
      <c r="O1039" s="5">
        <f>Tabla1[[#This Row],[Total del Pedido]]-(Tabla1[[#This Row],[Costo Total]]+N1039)</f>
        <v>6.1999999999999993</v>
      </c>
    </row>
    <row r="1040" spans="1:15" x14ac:dyDescent="0.25">
      <c r="A1040" s="1">
        <v>411</v>
      </c>
      <c r="B1040" s="1">
        <v>3</v>
      </c>
      <c r="C1040" s="1" t="s">
        <v>7</v>
      </c>
      <c r="D1040" s="1" t="s">
        <v>28</v>
      </c>
      <c r="E1040" s="2">
        <v>16</v>
      </c>
      <c r="F1040" s="2">
        <v>27</v>
      </c>
      <c r="G1040" s="1">
        <v>3</v>
      </c>
      <c r="H1040" s="1">
        <v>9</v>
      </c>
      <c r="I1040" s="7">
        <f>TIME(0,Tabla1[[#This Row],[Tiempo de Preparación]],0)</f>
        <v>6.2500000000000003E-3</v>
      </c>
      <c r="J1040" s="16">
        <f>Tabla1[[#This Row],[Precio Unitario]]*Tabla1[[#This Row],[Cantidad Ordenada]]</f>
        <v>81</v>
      </c>
      <c r="K1040" s="3">
        <f>Tabla1[[#This Row],[Costo Unitario]]*Tabla1[[#This Row],[Cantidad Ordenada]]</f>
        <v>48</v>
      </c>
      <c r="L1040" s="3">
        <f>(Tabla1[[#This Row],[Precio Unitario]]-Tabla1[[#This Row],[Costo Unitario]])*Tabla1[[#This Row],[Cantidad Ordenada]]</f>
        <v>33</v>
      </c>
      <c r="M1040" s="20">
        <v>0.1</v>
      </c>
      <c r="N1040" s="5">
        <f>Tabla1[[#This Row],[Total del Pedido]]*M1040</f>
        <v>8.1</v>
      </c>
      <c r="O1040" s="5">
        <f>Tabla1[[#This Row],[Total del Pedido]]-(Tabla1[[#This Row],[Costo Total]]+N1040)</f>
        <v>24.9</v>
      </c>
    </row>
    <row r="1041" spans="1:15" x14ac:dyDescent="0.25">
      <c r="A1041" s="1">
        <v>412</v>
      </c>
      <c r="B1041" s="1">
        <v>11</v>
      </c>
      <c r="C1041" s="1" t="s">
        <v>6</v>
      </c>
      <c r="D1041" s="1" t="s">
        <v>27</v>
      </c>
      <c r="E1041" s="2">
        <v>19</v>
      </c>
      <c r="F1041" s="2">
        <v>31</v>
      </c>
      <c r="G1041" s="1">
        <v>3</v>
      </c>
      <c r="H1041" s="1">
        <v>57</v>
      </c>
      <c r="I1041" s="7">
        <f>TIME(0,Tabla1[[#This Row],[Tiempo de Preparación]],0)</f>
        <v>3.9583333333333331E-2</v>
      </c>
      <c r="J1041" s="16">
        <f>Tabla1[[#This Row],[Precio Unitario]]*Tabla1[[#This Row],[Cantidad Ordenada]]</f>
        <v>93</v>
      </c>
      <c r="K1041" s="3">
        <f>Tabla1[[#This Row],[Costo Unitario]]*Tabla1[[#This Row],[Cantidad Ordenada]]</f>
        <v>57</v>
      </c>
      <c r="L1041" s="3">
        <f>(Tabla1[[#This Row],[Precio Unitario]]-Tabla1[[#This Row],[Costo Unitario]])*Tabla1[[#This Row],[Cantidad Ordenada]]</f>
        <v>36</v>
      </c>
      <c r="M1041" s="20">
        <v>0.1</v>
      </c>
      <c r="N1041" s="5">
        <f>Tabla1[[#This Row],[Total del Pedido]]*M1041</f>
        <v>9.3000000000000007</v>
      </c>
      <c r="O1041" s="5">
        <f>Tabla1[[#This Row],[Total del Pedido]]-(Tabla1[[#This Row],[Costo Total]]+N1041)</f>
        <v>26.700000000000003</v>
      </c>
    </row>
    <row r="1042" spans="1:15" x14ac:dyDescent="0.25">
      <c r="A1042" s="1">
        <v>413</v>
      </c>
      <c r="B1042" s="1">
        <v>13</v>
      </c>
      <c r="C1042" s="1" t="s">
        <v>14</v>
      </c>
      <c r="D1042" s="1" t="s">
        <v>35</v>
      </c>
      <c r="E1042" s="2">
        <v>21</v>
      </c>
      <c r="F1042" s="2">
        <v>35</v>
      </c>
      <c r="G1042" s="1">
        <v>1</v>
      </c>
      <c r="H1042" s="1">
        <v>12</v>
      </c>
      <c r="I1042" s="7">
        <f>TIME(0,Tabla1[[#This Row],[Tiempo de Preparación]],0)</f>
        <v>8.3333333333333332E-3</v>
      </c>
      <c r="J1042" s="16">
        <f>Tabla1[[#This Row],[Precio Unitario]]*Tabla1[[#This Row],[Cantidad Ordenada]]</f>
        <v>35</v>
      </c>
      <c r="K1042" s="3">
        <f>Tabla1[[#This Row],[Costo Unitario]]*Tabla1[[#This Row],[Cantidad Ordenada]]</f>
        <v>21</v>
      </c>
      <c r="L1042" s="3">
        <f>(Tabla1[[#This Row],[Precio Unitario]]-Tabla1[[#This Row],[Costo Unitario]])*Tabla1[[#This Row],[Cantidad Ordenada]]</f>
        <v>14</v>
      </c>
      <c r="M1042" s="20">
        <v>0.1</v>
      </c>
      <c r="N1042" s="5">
        <f>Tabla1[[#This Row],[Total del Pedido]]*M1042</f>
        <v>3.5</v>
      </c>
      <c r="O1042" s="5">
        <f>Tabla1[[#This Row],[Total del Pedido]]-(Tabla1[[#This Row],[Costo Total]]+N1042)</f>
        <v>10.5</v>
      </c>
    </row>
    <row r="1043" spans="1:15" x14ac:dyDescent="0.25">
      <c r="A1043" s="1">
        <v>414</v>
      </c>
      <c r="B1043" s="1">
        <v>14</v>
      </c>
      <c r="C1043" s="1" t="s">
        <v>11</v>
      </c>
      <c r="D1043" s="1" t="s">
        <v>32</v>
      </c>
      <c r="E1043" s="2">
        <v>20</v>
      </c>
      <c r="F1043" s="2">
        <v>33</v>
      </c>
      <c r="G1043" s="1">
        <v>1</v>
      </c>
      <c r="H1043" s="1">
        <v>38</v>
      </c>
      <c r="I1043" s="7">
        <f>TIME(0,Tabla1[[#This Row],[Tiempo de Preparación]],0)</f>
        <v>2.6388888888888889E-2</v>
      </c>
      <c r="J1043" s="16">
        <f>Tabla1[[#This Row],[Precio Unitario]]*Tabla1[[#This Row],[Cantidad Ordenada]]</f>
        <v>33</v>
      </c>
      <c r="K1043" s="3">
        <f>Tabla1[[#This Row],[Costo Unitario]]*Tabla1[[#This Row],[Cantidad Ordenada]]</f>
        <v>20</v>
      </c>
      <c r="L1043" s="3">
        <f>(Tabla1[[#This Row],[Precio Unitario]]-Tabla1[[#This Row],[Costo Unitario]])*Tabla1[[#This Row],[Cantidad Ordenada]]</f>
        <v>13</v>
      </c>
      <c r="M1043" s="20">
        <v>0.1</v>
      </c>
      <c r="N1043" s="5">
        <f>Tabla1[[#This Row],[Total del Pedido]]*M1043</f>
        <v>3.3000000000000003</v>
      </c>
      <c r="O1043" s="5">
        <f>Tabla1[[#This Row],[Total del Pedido]]-(Tabla1[[#This Row],[Costo Total]]+N1043)</f>
        <v>9.6999999999999993</v>
      </c>
    </row>
    <row r="1044" spans="1:15" x14ac:dyDescent="0.25">
      <c r="A1044" s="1">
        <v>415</v>
      </c>
      <c r="B1044" s="1">
        <v>14</v>
      </c>
      <c r="C1044" s="1" t="s">
        <v>7</v>
      </c>
      <c r="D1044" s="1" t="s">
        <v>28</v>
      </c>
      <c r="E1044" s="2">
        <v>16</v>
      </c>
      <c r="F1044" s="2">
        <v>27</v>
      </c>
      <c r="G1044" s="1">
        <v>2</v>
      </c>
      <c r="H1044" s="1">
        <v>32</v>
      </c>
      <c r="I1044" s="7">
        <f>TIME(0,Tabla1[[#This Row],[Tiempo de Preparación]],0)</f>
        <v>2.2222222222222223E-2</v>
      </c>
      <c r="J1044" s="16">
        <f>Tabla1[[#This Row],[Precio Unitario]]*Tabla1[[#This Row],[Cantidad Ordenada]]</f>
        <v>54</v>
      </c>
      <c r="K1044" s="3">
        <f>Tabla1[[#This Row],[Costo Unitario]]*Tabla1[[#This Row],[Cantidad Ordenada]]</f>
        <v>32</v>
      </c>
      <c r="L1044" s="3">
        <f>(Tabla1[[#This Row],[Precio Unitario]]-Tabla1[[#This Row],[Costo Unitario]])*Tabla1[[#This Row],[Cantidad Ordenada]]</f>
        <v>22</v>
      </c>
      <c r="M1044" s="20">
        <v>0.1</v>
      </c>
      <c r="N1044" s="5">
        <f>Tabla1[[#This Row],[Total del Pedido]]*M1044</f>
        <v>5.4</v>
      </c>
      <c r="O1044" s="5">
        <f>Tabla1[[#This Row],[Total del Pedido]]-(Tabla1[[#This Row],[Costo Total]]+N1044)</f>
        <v>16.600000000000001</v>
      </c>
    </row>
    <row r="1045" spans="1:15" x14ac:dyDescent="0.25">
      <c r="A1045" s="1">
        <v>415</v>
      </c>
      <c r="B1045" s="1">
        <v>14</v>
      </c>
      <c r="C1045" s="1" t="s">
        <v>17</v>
      </c>
      <c r="D1045" s="1" t="s">
        <v>38</v>
      </c>
      <c r="E1045" s="2">
        <v>20</v>
      </c>
      <c r="F1045" s="2">
        <v>34</v>
      </c>
      <c r="G1045" s="1">
        <v>2</v>
      </c>
      <c r="H1045" s="1">
        <v>16</v>
      </c>
      <c r="I1045" s="7">
        <f>TIME(0,Tabla1[[#This Row],[Tiempo de Preparación]],0)</f>
        <v>1.1111111111111112E-2</v>
      </c>
      <c r="J1045" s="16">
        <f>Tabla1[[#This Row],[Precio Unitario]]*Tabla1[[#This Row],[Cantidad Ordenada]]</f>
        <v>68</v>
      </c>
      <c r="K1045" s="3">
        <f>Tabla1[[#This Row],[Costo Unitario]]*Tabla1[[#This Row],[Cantidad Ordenada]]</f>
        <v>40</v>
      </c>
      <c r="L1045" s="3">
        <f>(Tabla1[[#This Row],[Precio Unitario]]-Tabla1[[#This Row],[Costo Unitario]])*Tabla1[[#This Row],[Cantidad Ordenada]]</f>
        <v>28</v>
      </c>
      <c r="M1045" s="20">
        <v>0.1</v>
      </c>
      <c r="N1045" s="5">
        <f>Tabla1[[#This Row],[Total del Pedido]]*M1045</f>
        <v>6.8000000000000007</v>
      </c>
      <c r="O1045" s="5">
        <f>Tabla1[[#This Row],[Total del Pedido]]-(Tabla1[[#This Row],[Costo Total]]+N1045)</f>
        <v>21.200000000000003</v>
      </c>
    </row>
    <row r="1046" spans="1:15" x14ac:dyDescent="0.25">
      <c r="A1046" s="1">
        <v>415</v>
      </c>
      <c r="B1046" s="1">
        <v>14</v>
      </c>
      <c r="C1046" s="1" t="s">
        <v>9</v>
      </c>
      <c r="D1046" s="1" t="s">
        <v>30</v>
      </c>
      <c r="E1046" s="2">
        <v>22</v>
      </c>
      <c r="F1046" s="2">
        <v>36</v>
      </c>
      <c r="G1046" s="1">
        <v>1</v>
      </c>
      <c r="H1046" s="1">
        <v>39</v>
      </c>
      <c r="I1046" s="7">
        <f>TIME(0,Tabla1[[#This Row],[Tiempo de Preparación]],0)</f>
        <v>2.7083333333333334E-2</v>
      </c>
      <c r="J1046" s="16">
        <f>Tabla1[[#This Row],[Precio Unitario]]*Tabla1[[#This Row],[Cantidad Ordenada]]</f>
        <v>36</v>
      </c>
      <c r="K1046" s="3">
        <f>Tabla1[[#This Row],[Costo Unitario]]*Tabla1[[#This Row],[Cantidad Ordenada]]</f>
        <v>22</v>
      </c>
      <c r="L1046" s="3">
        <f>(Tabla1[[#This Row],[Precio Unitario]]-Tabla1[[#This Row],[Costo Unitario]])*Tabla1[[#This Row],[Cantidad Ordenada]]</f>
        <v>14</v>
      </c>
      <c r="M1046" s="20">
        <v>0.1</v>
      </c>
      <c r="N1046" s="5">
        <f>Tabla1[[#This Row],[Total del Pedido]]*M1046</f>
        <v>3.6</v>
      </c>
      <c r="O1046" s="5">
        <f>Tabla1[[#This Row],[Total del Pedido]]-(Tabla1[[#This Row],[Costo Total]]+N1046)</f>
        <v>10.399999999999999</v>
      </c>
    </row>
    <row r="1047" spans="1:15" x14ac:dyDescent="0.25">
      <c r="A1047" s="1">
        <v>416</v>
      </c>
      <c r="B1047" s="1">
        <v>20</v>
      </c>
      <c r="C1047" s="1" t="s">
        <v>23</v>
      </c>
      <c r="D1047" s="1" t="s">
        <v>44</v>
      </c>
      <c r="E1047" s="2">
        <v>15</v>
      </c>
      <c r="F1047" s="2">
        <v>25</v>
      </c>
      <c r="G1047" s="1">
        <v>1</v>
      </c>
      <c r="H1047" s="1">
        <v>9</v>
      </c>
      <c r="I1047" s="7">
        <f>TIME(0,Tabla1[[#This Row],[Tiempo de Preparación]],0)</f>
        <v>6.2500000000000003E-3</v>
      </c>
      <c r="J1047" s="16">
        <f>Tabla1[[#This Row],[Precio Unitario]]*Tabla1[[#This Row],[Cantidad Ordenada]]</f>
        <v>25</v>
      </c>
      <c r="K1047" s="3">
        <f>Tabla1[[#This Row],[Costo Unitario]]*Tabla1[[#This Row],[Cantidad Ordenada]]</f>
        <v>15</v>
      </c>
      <c r="L1047" s="3">
        <f>(Tabla1[[#This Row],[Precio Unitario]]-Tabla1[[#This Row],[Costo Unitario]])*Tabla1[[#This Row],[Cantidad Ordenada]]</f>
        <v>10</v>
      </c>
      <c r="M1047" s="20">
        <v>0.1</v>
      </c>
      <c r="N1047" s="5">
        <f>Tabla1[[#This Row],[Total del Pedido]]*M1047</f>
        <v>2.5</v>
      </c>
      <c r="O1047" s="5">
        <f>Tabla1[[#This Row],[Total del Pedido]]-(Tabla1[[#This Row],[Costo Total]]+N1047)</f>
        <v>7.5</v>
      </c>
    </row>
    <row r="1048" spans="1:15" x14ac:dyDescent="0.25">
      <c r="A1048" s="1">
        <v>417</v>
      </c>
      <c r="B1048" s="1">
        <v>7</v>
      </c>
      <c r="C1048" s="1" t="s">
        <v>10</v>
      </c>
      <c r="D1048" s="1" t="s">
        <v>31</v>
      </c>
      <c r="E1048" s="2">
        <v>17</v>
      </c>
      <c r="F1048" s="2">
        <v>29</v>
      </c>
      <c r="G1048" s="1">
        <v>1</v>
      </c>
      <c r="H1048" s="1">
        <v>23</v>
      </c>
      <c r="I1048" s="7">
        <f>TIME(0,Tabla1[[#This Row],[Tiempo de Preparación]],0)</f>
        <v>1.5972222222222221E-2</v>
      </c>
      <c r="J1048" s="16">
        <f>Tabla1[[#This Row],[Precio Unitario]]*Tabla1[[#This Row],[Cantidad Ordenada]]</f>
        <v>29</v>
      </c>
      <c r="K1048" s="3">
        <f>Tabla1[[#This Row],[Costo Unitario]]*Tabla1[[#This Row],[Cantidad Ordenada]]</f>
        <v>17</v>
      </c>
      <c r="L1048" s="3">
        <f>(Tabla1[[#This Row],[Precio Unitario]]-Tabla1[[#This Row],[Costo Unitario]])*Tabla1[[#This Row],[Cantidad Ordenada]]</f>
        <v>12</v>
      </c>
      <c r="M1048" s="20">
        <v>0.1</v>
      </c>
      <c r="N1048" s="5">
        <f>Tabla1[[#This Row],[Total del Pedido]]*M1048</f>
        <v>2.9000000000000004</v>
      </c>
      <c r="O1048" s="5">
        <f>Tabla1[[#This Row],[Total del Pedido]]-(Tabla1[[#This Row],[Costo Total]]+N1048)</f>
        <v>9.1000000000000014</v>
      </c>
    </row>
    <row r="1049" spans="1:15" x14ac:dyDescent="0.25">
      <c r="A1049" s="1">
        <v>417</v>
      </c>
      <c r="B1049" s="1">
        <v>7</v>
      </c>
      <c r="C1049" s="1" t="s">
        <v>8</v>
      </c>
      <c r="D1049" s="1" t="s">
        <v>29</v>
      </c>
      <c r="E1049" s="2">
        <v>25</v>
      </c>
      <c r="F1049" s="2">
        <v>40</v>
      </c>
      <c r="G1049" s="1">
        <v>1</v>
      </c>
      <c r="H1049" s="1">
        <v>17</v>
      </c>
      <c r="I1049" s="7">
        <f>TIME(0,Tabla1[[#This Row],[Tiempo de Preparación]],0)</f>
        <v>1.1805555555555555E-2</v>
      </c>
      <c r="J1049" s="16">
        <f>Tabla1[[#This Row],[Precio Unitario]]*Tabla1[[#This Row],[Cantidad Ordenada]]</f>
        <v>40</v>
      </c>
      <c r="K1049" s="3">
        <f>Tabla1[[#This Row],[Costo Unitario]]*Tabla1[[#This Row],[Cantidad Ordenada]]</f>
        <v>25</v>
      </c>
      <c r="L1049" s="3">
        <f>(Tabla1[[#This Row],[Precio Unitario]]-Tabla1[[#This Row],[Costo Unitario]])*Tabla1[[#This Row],[Cantidad Ordenada]]</f>
        <v>15</v>
      </c>
      <c r="M1049" s="20">
        <v>0.1</v>
      </c>
      <c r="N1049" s="5">
        <f>Tabla1[[#This Row],[Total del Pedido]]*M1049</f>
        <v>4</v>
      </c>
      <c r="O1049" s="5">
        <f>Tabla1[[#This Row],[Total del Pedido]]-(Tabla1[[#This Row],[Costo Total]]+N1049)</f>
        <v>11</v>
      </c>
    </row>
    <row r="1050" spans="1:15" x14ac:dyDescent="0.25">
      <c r="A1050" s="1">
        <v>417</v>
      </c>
      <c r="B1050" s="1">
        <v>7</v>
      </c>
      <c r="C1050" s="1" t="s">
        <v>13</v>
      </c>
      <c r="D1050" s="1" t="s">
        <v>34</v>
      </c>
      <c r="E1050" s="2">
        <v>11</v>
      </c>
      <c r="F1050" s="2">
        <v>19</v>
      </c>
      <c r="G1050" s="1">
        <v>1</v>
      </c>
      <c r="H1050" s="1">
        <v>16</v>
      </c>
      <c r="I1050" s="7">
        <f>TIME(0,Tabla1[[#This Row],[Tiempo de Preparación]],0)</f>
        <v>1.1111111111111112E-2</v>
      </c>
      <c r="J1050" s="16">
        <f>Tabla1[[#This Row],[Precio Unitario]]*Tabla1[[#This Row],[Cantidad Ordenada]]</f>
        <v>19</v>
      </c>
      <c r="K1050" s="3">
        <f>Tabla1[[#This Row],[Costo Unitario]]*Tabla1[[#This Row],[Cantidad Ordenada]]</f>
        <v>11</v>
      </c>
      <c r="L1050" s="3">
        <f>(Tabla1[[#This Row],[Precio Unitario]]-Tabla1[[#This Row],[Costo Unitario]])*Tabla1[[#This Row],[Cantidad Ordenada]]</f>
        <v>8</v>
      </c>
      <c r="M1050" s="20">
        <v>0.1</v>
      </c>
      <c r="N1050" s="5">
        <f>Tabla1[[#This Row],[Total del Pedido]]*M1050</f>
        <v>1.9000000000000001</v>
      </c>
      <c r="O1050" s="5">
        <f>Tabla1[[#This Row],[Total del Pedido]]-(Tabla1[[#This Row],[Costo Total]]+N1050)</f>
        <v>6.1</v>
      </c>
    </row>
    <row r="1051" spans="1:15" x14ac:dyDescent="0.25">
      <c r="A1051" s="1">
        <v>417</v>
      </c>
      <c r="B1051" s="1">
        <v>7</v>
      </c>
      <c r="C1051" s="1" t="s">
        <v>7</v>
      </c>
      <c r="D1051" s="1" t="s">
        <v>28</v>
      </c>
      <c r="E1051" s="2">
        <v>16</v>
      </c>
      <c r="F1051" s="2">
        <v>27</v>
      </c>
      <c r="G1051" s="1">
        <v>2</v>
      </c>
      <c r="H1051" s="1">
        <v>34</v>
      </c>
      <c r="I1051" s="7">
        <f>TIME(0,Tabla1[[#This Row],[Tiempo de Preparación]],0)</f>
        <v>2.361111111111111E-2</v>
      </c>
      <c r="J1051" s="16">
        <f>Tabla1[[#This Row],[Precio Unitario]]*Tabla1[[#This Row],[Cantidad Ordenada]]</f>
        <v>54</v>
      </c>
      <c r="K1051" s="3">
        <f>Tabla1[[#This Row],[Costo Unitario]]*Tabla1[[#This Row],[Cantidad Ordenada]]</f>
        <v>32</v>
      </c>
      <c r="L1051" s="3">
        <f>(Tabla1[[#This Row],[Precio Unitario]]-Tabla1[[#This Row],[Costo Unitario]])*Tabla1[[#This Row],[Cantidad Ordenada]]</f>
        <v>22</v>
      </c>
      <c r="M1051" s="20">
        <v>0.1</v>
      </c>
      <c r="N1051" s="5">
        <f>Tabla1[[#This Row],[Total del Pedido]]*M1051</f>
        <v>5.4</v>
      </c>
      <c r="O1051" s="5">
        <f>Tabla1[[#This Row],[Total del Pedido]]-(Tabla1[[#This Row],[Costo Total]]+N1051)</f>
        <v>16.600000000000001</v>
      </c>
    </row>
    <row r="1052" spans="1:15" x14ac:dyDescent="0.25">
      <c r="A1052" s="1">
        <v>418</v>
      </c>
      <c r="B1052" s="1">
        <v>17</v>
      </c>
      <c r="C1052" s="1" t="s">
        <v>23</v>
      </c>
      <c r="D1052" s="1" t="s">
        <v>44</v>
      </c>
      <c r="E1052" s="2">
        <v>15</v>
      </c>
      <c r="F1052" s="2">
        <v>25</v>
      </c>
      <c r="G1052" s="1">
        <v>1</v>
      </c>
      <c r="H1052" s="1">
        <v>45</v>
      </c>
      <c r="I1052" s="7">
        <f>TIME(0,Tabla1[[#This Row],[Tiempo de Preparación]],0)</f>
        <v>3.125E-2</v>
      </c>
      <c r="J1052" s="16">
        <f>Tabla1[[#This Row],[Precio Unitario]]*Tabla1[[#This Row],[Cantidad Ordenada]]</f>
        <v>25</v>
      </c>
      <c r="K1052" s="3">
        <f>Tabla1[[#This Row],[Costo Unitario]]*Tabla1[[#This Row],[Cantidad Ordenada]]</f>
        <v>15</v>
      </c>
      <c r="L1052" s="3">
        <f>(Tabla1[[#This Row],[Precio Unitario]]-Tabla1[[#This Row],[Costo Unitario]])*Tabla1[[#This Row],[Cantidad Ordenada]]</f>
        <v>10</v>
      </c>
      <c r="M1052" s="20">
        <v>0.1</v>
      </c>
      <c r="N1052" s="5">
        <f>Tabla1[[#This Row],[Total del Pedido]]*M1052</f>
        <v>2.5</v>
      </c>
      <c r="O1052" s="5">
        <f>Tabla1[[#This Row],[Total del Pedido]]-(Tabla1[[#This Row],[Costo Total]]+N1052)</f>
        <v>7.5</v>
      </c>
    </row>
    <row r="1053" spans="1:15" x14ac:dyDescent="0.25">
      <c r="A1053" s="1">
        <v>418</v>
      </c>
      <c r="B1053" s="1">
        <v>17</v>
      </c>
      <c r="C1053" s="1" t="s">
        <v>6</v>
      </c>
      <c r="D1053" s="1" t="s">
        <v>27</v>
      </c>
      <c r="E1053" s="2">
        <v>19</v>
      </c>
      <c r="F1053" s="2">
        <v>31</v>
      </c>
      <c r="G1053" s="1">
        <v>3</v>
      </c>
      <c r="H1053" s="1">
        <v>55</v>
      </c>
      <c r="I1053" s="7">
        <f>TIME(0,Tabla1[[#This Row],[Tiempo de Preparación]],0)</f>
        <v>3.8194444444444448E-2</v>
      </c>
      <c r="J1053" s="16">
        <f>Tabla1[[#This Row],[Precio Unitario]]*Tabla1[[#This Row],[Cantidad Ordenada]]</f>
        <v>93</v>
      </c>
      <c r="K1053" s="3">
        <f>Tabla1[[#This Row],[Costo Unitario]]*Tabla1[[#This Row],[Cantidad Ordenada]]</f>
        <v>57</v>
      </c>
      <c r="L1053" s="3">
        <f>(Tabla1[[#This Row],[Precio Unitario]]-Tabla1[[#This Row],[Costo Unitario]])*Tabla1[[#This Row],[Cantidad Ordenada]]</f>
        <v>36</v>
      </c>
      <c r="M1053" s="20">
        <v>0.1</v>
      </c>
      <c r="N1053" s="5">
        <f>Tabla1[[#This Row],[Total del Pedido]]*M1053</f>
        <v>9.3000000000000007</v>
      </c>
      <c r="O1053" s="5">
        <f>Tabla1[[#This Row],[Total del Pedido]]-(Tabla1[[#This Row],[Costo Total]]+N1053)</f>
        <v>26.700000000000003</v>
      </c>
    </row>
    <row r="1054" spans="1:15" x14ac:dyDescent="0.25">
      <c r="A1054" s="1">
        <v>419</v>
      </c>
      <c r="B1054" s="1">
        <v>11</v>
      </c>
      <c r="C1054" s="1" t="s">
        <v>17</v>
      </c>
      <c r="D1054" s="1" t="s">
        <v>38</v>
      </c>
      <c r="E1054" s="2">
        <v>20</v>
      </c>
      <c r="F1054" s="2">
        <v>34</v>
      </c>
      <c r="G1054" s="1">
        <v>1</v>
      </c>
      <c r="H1054" s="1">
        <v>7</v>
      </c>
      <c r="I1054" s="7">
        <f>TIME(0,Tabla1[[#This Row],[Tiempo de Preparación]],0)</f>
        <v>4.8611111111111112E-3</v>
      </c>
      <c r="J1054" s="16">
        <f>Tabla1[[#This Row],[Precio Unitario]]*Tabla1[[#This Row],[Cantidad Ordenada]]</f>
        <v>34</v>
      </c>
      <c r="K1054" s="3">
        <f>Tabla1[[#This Row],[Costo Unitario]]*Tabla1[[#This Row],[Cantidad Ordenada]]</f>
        <v>20</v>
      </c>
      <c r="L1054" s="3">
        <f>(Tabla1[[#This Row],[Precio Unitario]]-Tabla1[[#This Row],[Costo Unitario]])*Tabla1[[#This Row],[Cantidad Ordenada]]</f>
        <v>14</v>
      </c>
      <c r="M1054" s="20">
        <v>0.1</v>
      </c>
      <c r="N1054" s="5">
        <f>Tabla1[[#This Row],[Total del Pedido]]*M1054</f>
        <v>3.4000000000000004</v>
      </c>
      <c r="O1054" s="5">
        <f>Tabla1[[#This Row],[Total del Pedido]]-(Tabla1[[#This Row],[Costo Total]]+N1054)</f>
        <v>10.600000000000001</v>
      </c>
    </row>
    <row r="1055" spans="1:15" x14ac:dyDescent="0.25">
      <c r="A1055" s="1">
        <v>419</v>
      </c>
      <c r="B1055" s="1">
        <v>11</v>
      </c>
      <c r="C1055" s="1" t="s">
        <v>11</v>
      </c>
      <c r="D1055" s="1" t="s">
        <v>32</v>
      </c>
      <c r="E1055" s="2">
        <v>20</v>
      </c>
      <c r="F1055" s="2">
        <v>33</v>
      </c>
      <c r="G1055" s="1">
        <v>1</v>
      </c>
      <c r="H1055" s="1">
        <v>57</v>
      </c>
      <c r="I1055" s="7">
        <f>TIME(0,Tabla1[[#This Row],[Tiempo de Preparación]],0)</f>
        <v>3.9583333333333331E-2</v>
      </c>
      <c r="J1055" s="16">
        <f>Tabla1[[#This Row],[Precio Unitario]]*Tabla1[[#This Row],[Cantidad Ordenada]]</f>
        <v>33</v>
      </c>
      <c r="K1055" s="3">
        <f>Tabla1[[#This Row],[Costo Unitario]]*Tabla1[[#This Row],[Cantidad Ordenada]]</f>
        <v>20</v>
      </c>
      <c r="L1055" s="3">
        <f>(Tabla1[[#This Row],[Precio Unitario]]-Tabla1[[#This Row],[Costo Unitario]])*Tabla1[[#This Row],[Cantidad Ordenada]]</f>
        <v>13</v>
      </c>
      <c r="M1055" s="20">
        <v>0.1</v>
      </c>
      <c r="N1055" s="5">
        <f>Tabla1[[#This Row],[Total del Pedido]]*M1055</f>
        <v>3.3000000000000003</v>
      </c>
      <c r="O1055" s="5">
        <f>Tabla1[[#This Row],[Total del Pedido]]-(Tabla1[[#This Row],[Costo Total]]+N1055)</f>
        <v>9.6999999999999993</v>
      </c>
    </row>
    <row r="1056" spans="1:15" x14ac:dyDescent="0.25">
      <c r="A1056" s="1">
        <v>420</v>
      </c>
      <c r="B1056" s="1">
        <v>18</v>
      </c>
      <c r="C1056" s="1" t="s">
        <v>17</v>
      </c>
      <c r="D1056" s="1" t="s">
        <v>38</v>
      </c>
      <c r="E1056" s="2">
        <v>20</v>
      </c>
      <c r="F1056" s="2">
        <v>34</v>
      </c>
      <c r="G1056" s="1">
        <v>2</v>
      </c>
      <c r="H1056" s="1">
        <v>33</v>
      </c>
      <c r="I1056" s="7">
        <f>TIME(0,Tabla1[[#This Row],[Tiempo de Preparación]],0)</f>
        <v>2.2916666666666665E-2</v>
      </c>
      <c r="J1056" s="16">
        <f>Tabla1[[#This Row],[Precio Unitario]]*Tabla1[[#This Row],[Cantidad Ordenada]]</f>
        <v>68</v>
      </c>
      <c r="K1056" s="3">
        <f>Tabla1[[#This Row],[Costo Unitario]]*Tabla1[[#This Row],[Cantidad Ordenada]]</f>
        <v>40</v>
      </c>
      <c r="L1056" s="3">
        <f>(Tabla1[[#This Row],[Precio Unitario]]-Tabla1[[#This Row],[Costo Unitario]])*Tabla1[[#This Row],[Cantidad Ordenada]]</f>
        <v>28</v>
      </c>
      <c r="M1056" s="20">
        <v>0.1</v>
      </c>
      <c r="N1056" s="5">
        <f>Tabla1[[#This Row],[Total del Pedido]]*M1056</f>
        <v>6.8000000000000007</v>
      </c>
      <c r="O1056" s="5">
        <f>Tabla1[[#This Row],[Total del Pedido]]-(Tabla1[[#This Row],[Costo Total]]+N1056)</f>
        <v>21.200000000000003</v>
      </c>
    </row>
    <row r="1057" spans="1:15" x14ac:dyDescent="0.25">
      <c r="A1057" s="1">
        <v>420</v>
      </c>
      <c r="B1057" s="1">
        <v>18</v>
      </c>
      <c r="C1057" s="1" t="s">
        <v>18</v>
      </c>
      <c r="D1057" s="1" t="s">
        <v>39</v>
      </c>
      <c r="E1057" s="2">
        <v>12</v>
      </c>
      <c r="F1057" s="2">
        <v>20</v>
      </c>
      <c r="G1057" s="1">
        <v>3</v>
      </c>
      <c r="H1057" s="1">
        <v>10</v>
      </c>
      <c r="I1057" s="7">
        <f>TIME(0,Tabla1[[#This Row],[Tiempo de Preparación]],0)</f>
        <v>6.9444444444444441E-3</v>
      </c>
      <c r="J1057" s="16">
        <f>Tabla1[[#This Row],[Precio Unitario]]*Tabla1[[#This Row],[Cantidad Ordenada]]</f>
        <v>60</v>
      </c>
      <c r="K1057" s="3">
        <f>Tabla1[[#This Row],[Costo Unitario]]*Tabla1[[#This Row],[Cantidad Ordenada]]</f>
        <v>36</v>
      </c>
      <c r="L1057" s="3">
        <f>(Tabla1[[#This Row],[Precio Unitario]]-Tabla1[[#This Row],[Costo Unitario]])*Tabla1[[#This Row],[Cantidad Ordenada]]</f>
        <v>24</v>
      </c>
      <c r="M1057" s="20">
        <v>0.1</v>
      </c>
      <c r="N1057" s="5">
        <f>Tabla1[[#This Row],[Total del Pedido]]*M1057</f>
        <v>6</v>
      </c>
      <c r="O1057" s="5">
        <f>Tabla1[[#This Row],[Total del Pedido]]-(Tabla1[[#This Row],[Costo Total]]+N1057)</f>
        <v>18</v>
      </c>
    </row>
    <row r="1058" spans="1:15" x14ac:dyDescent="0.25">
      <c r="A1058" s="1">
        <v>420</v>
      </c>
      <c r="B1058" s="1">
        <v>18</v>
      </c>
      <c r="C1058" s="1" t="s">
        <v>23</v>
      </c>
      <c r="D1058" s="1" t="s">
        <v>44</v>
      </c>
      <c r="E1058" s="2">
        <v>15</v>
      </c>
      <c r="F1058" s="2">
        <v>25</v>
      </c>
      <c r="G1058" s="1">
        <v>2</v>
      </c>
      <c r="H1058" s="1">
        <v>28</v>
      </c>
      <c r="I1058" s="7">
        <f>TIME(0,Tabla1[[#This Row],[Tiempo de Preparación]],0)</f>
        <v>1.9444444444444445E-2</v>
      </c>
      <c r="J1058" s="16">
        <f>Tabla1[[#This Row],[Precio Unitario]]*Tabla1[[#This Row],[Cantidad Ordenada]]</f>
        <v>50</v>
      </c>
      <c r="K1058" s="3">
        <f>Tabla1[[#This Row],[Costo Unitario]]*Tabla1[[#This Row],[Cantidad Ordenada]]</f>
        <v>30</v>
      </c>
      <c r="L1058" s="3">
        <f>(Tabla1[[#This Row],[Precio Unitario]]-Tabla1[[#This Row],[Costo Unitario]])*Tabla1[[#This Row],[Cantidad Ordenada]]</f>
        <v>20</v>
      </c>
      <c r="M1058" s="20">
        <v>0.1</v>
      </c>
      <c r="N1058" s="5">
        <f>Tabla1[[#This Row],[Total del Pedido]]*M1058</f>
        <v>5</v>
      </c>
      <c r="O1058" s="5">
        <f>Tabla1[[#This Row],[Total del Pedido]]-(Tabla1[[#This Row],[Costo Total]]+N1058)</f>
        <v>15</v>
      </c>
    </row>
    <row r="1059" spans="1:15" x14ac:dyDescent="0.25">
      <c r="A1059" s="1">
        <v>420</v>
      </c>
      <c r="B1059" s="1">
        <v>18</v>
      </c>
      <c r="C1059" s="1" t="s">
        <v>15</v>
      </c>
      <c r="D1059" s="1" t="s">
        <v>36</v>
      </c>
      <c r="E1059" s="2">
        <v>19</v>
      </c>
      <c r="F1059" s="2">
        <v>32</v>
      </c>
      <c r="G1059" s="1">
        <v>2</v>
      </c>
      <c r="H1059" s="1">
        <v>34</v>
      </c>
      <c r="I1059" s="7">
        <f>TIME(0,Tabla1[[#This Row],[Tiempo de Preparación]],0)</f>
        <v>2.361111111111111E-2</v>
      </c>
      <c r="J1059" s="16">
        <f>Tabla1[[#This Row],[Precio Unitario]]*Tabla1[[#This Row],[Cantidad Ordenada]]</f>
        <v>64</v>
      </c>
      <c r="K1059" s="3">
        <f>Tabla1[[#This Row],[Costo Unitario]]*Tabla1[[#This Row],[Cantidad Ordenada]]</f>
        <v>38</v>
      </c>
      <c r="L1059" s="3">
        <f>(Tabla1[[#This Row],[Precio Unitario]]-Tabla1[[#This Row],[Costo Unitario]])*Tabla1[[#This Row],[Cantidad Ordenada]]</f>
        <v>26</v>
      </c>
      <c r="M1059" s="20">
        <v>0.1</v>
      </c>
      <c r="N1059" s="5">
        <f>Tabla1[[#This Row],[Total del Pedido]]*M1059</f>
        <v>6.4</v>
      </c>
      <c r="O1059" s="5">
        <f>Tabla1[[#This Row],[Total del Pedido]]-(Tabla1[[#This Row],[Costo Total]]+N1059)</f>
        <v>19.600000000000001</v>
      </c>
    </row>
    <row r="1060" spans="1:15" x14ac:dyDescent="0.25">
      <c r="A1060" s="1">
        <v>421</v>
      </c>
      <c r="B1060" s="1">
        <v>10</v>
      </c>
      <c r="C1060" s="1" t="s">
        <v>6</v>
      </c>
      <c r="D1060" s="1" t="s">
        <v>27</v>
      </c>
      <c r="E1060" s="2">
        <v>19</v>
      </c>
      <c r="F1060" s="2">
        <v>31</v>
      </c>
      <c r="G1060" s="1">
        <v>1</v>
      </c>
      <c r="H1060" s="1">
        <v>18</v>
      </c>
      <c r="I1060" s="7">
        <f>TIME(0,Tabla1[[#This Row],[Tiempo de Preparación]],0)</f>
        <v>1.2500000000000001E-2</v>
      </c>
      <c r="J1060" s="16">
        <f>Tabla1[[#This Row],[Precio Unitario]]*Tabla1[[#This Row],[Cantidad Ordenada]]</f>
        <v>31</v>
      </c>
      <c r="K1060" s="3">
        <f>Tabla1[[#This Row],[Costo Unitario]]*Tabla1[[#This Row],[Cantidad Ordenada]]</f>
        <v>19</v>
      </c>
      <c r="L1060" s="3">
        <f>(Tabla1[[#This Row],[Precio Unitario]]-Tabla1[[#This Row],[Costo Unitario]])*Tabla1[[#This Row],[Cantidad Ordenada]]</f>
        <v>12</v>
      </c>
      <c r="M1060" s="20">
        <v>0.1</v>
      </c>
      <c r="N1060" s="5">
        <f>Tabla1[[#This Row],[Total del Pedido]]*M1060</f>
        <v>3.1</v>
      </c>
      <c r="O1060" s="5">
        <f>Tabla1[[#This Row],[Total del Pedido]]-(Tabla1[[#This Row],[Costo Total]]+N1060)</f>
        <v>8.8999999999999986</v>
      </c>
    </row>
    <row r="1061" spans="1:15" x14ac:dyDescent="0.25">
      <c r="A1061" s="1">
        <v>421</v>
      </c>
      <c r="B1061" s="1">
        <v>10</v>
      </c>
      <c r="C1061" s="1" t="s">
        <v>21</v>
      </c>
      <c r="D1061" s="1" t="s">
        <v>42</v>
      </c>
      <c r="E1061" s="2">
        <v>10</v>
      </c>
      <c r="F1061" s="2">
        <v>18</v>
      </c>
      <c r="G1061" s="1">
        <v>3</v>
      </c>
      <c r="H1061" s="1">
        <v>53</v>
      </c>
      <c r="I1061" s="7">
        <f>TIME(0,Tabla1[[#This Row],[Tiempo de Preparación]],0)</f>
        <v>3.6805555555555557E-2</v>
      </c>
      <c r="J1061" s="16">
        <f>Tabla1[[#This Row],[Precio Unitario]]*Tabla1[[#This Row],[Cantidad Ordenada]]</f>
        <v>54</v>
      </c>
      <c r="K1061" s="3">
        <f>Tabla1[[#This Row],[Costo Unitario]]*Tabla1[[#This Row],[Cantidad Ordenada]]</f>
        <v>30</v>
      </c>
      <c r="L1061" s="3">
        <f>(Tabla1[[#This Row],[Precio Unitario]]-Tabla1[[#This Row],[Costo Unitario]])*Tabla1[[#This Row],[Cantidad Ordenada]]</f>
        <v>24</v>
      </c>
      <c r="M1061" s="20">
        <v>0.1</v>
      </c>
      <c r="N1061" s="5">
        <f>Tabla1[[#This Row],[Total del Pedido]]*M1061</f>
        <v>5.4</v>
      </c>
      <c r="O1061" s="5">
        <f>Tabla1[[#This Row],[Total del Pedido]]-(Tabla1[[#This Row],[Costo Total]]+N1061)</f>
        <v>18.600000000000001</v>
      </c>
    </row>
    <row r="1062" spans="1:15" x14ac:dyDescent="0.25">
      <c r="A1062" s="1">
        <v>422</v>
      </c>
      <c r="B1062" s="1">
        <v>12</v>
      </c>
      <c r="C1062" s="1" t="s">
        <v>22</v>
      </c>
      <c r="D1062" s="1" t="s">
        <v>43</v>
      </c>
      <c r="E1062" s="2">
        <v>15</v>
      </c>
      <c r="F1062" s="2">
        <v>26</v>
      </c>
      <c r="G1062" s="1">
        <v>2</v>
      </c>
      <c r="H1062" s="1">
        <v>7</v>
      </c>
      <c r="I1062" s="7">
        <f>TIME(0,Tabla1[[#This Row],[Tiempo de Preparación]],0)</f>
        <v>4.8611111111111112E-3</v>
      </c>
      <c r="J1062" s="16">
        <f>Tabla1[[#This Row],[Precio Unitario]]*Tabla1[[#This Row],[Cantidad Ordenada]]</f>
        <v>52</v>
      </c>
      <c r="K1062" s="3">
        <f>Tabla1[[#This Row],[Costo Unitario]]*Tabla1[[#This Row],[Cantidad Ordenada]]</f>
        <v>30</v>
      </c>
      <c r="L1062" s="3">
        <f>(Tabla1[[#This Row],[Precio Unitario]]-Tabla1[[#This Row],[Costo Unitario]])*Tabla1[[#This Row],[Cantidad Ordenada]]</f>
        <v>22</v>
      </c>
      <c r="M1062" s="20">
        <v>0.1</v>
      </c>
      <c r="N1062" s="5">
        <f>Tabla1[[#This Row],[Total del Pedido]]*M1062</f>
        <v>5.2</v>
      </c>
      <c r="O1062" s="5">
        <f>Tabla1[[#This Row],[Total del Pedido]]-(Tabla1[[#This Row],[Costo Total]]+N1062)</f>
        <v>16.799999999999997</v>
      </c>
    </row>
    <row r="1063" spans="1:15" x14ac:dyDescent="0.25">
      <c r="A1063" s="1">
        <v>422</v>
      </c>
      <c r="B1063" s="1">
        <v>12</v>
      </c>
      <c r="C1063" s="1" t="s">
        <v>9</v>
      </c>
      <c r="D1063" s="1" t="s">
        <v>30</v>
      </c>
      <c r="E1063" s="2">
        <v>22</v>
      </c>
      <c r="F1063" s="2">
        <v>36</v>
      </c>
      <c r="G1063" s="1">
        <v>1</v>
      </c>
      <c r="H1063" s="1">
        <v>27</v>
      </c>
      <c r="I1063" s="7">
        <f>TIME(0,Tabla1[[#This Row],[Tiempo de Preparación]],0)</f>
        <v>1.8749999999999999E-2</v>
      </c>
      <c r="J1063" s="16">
        <f>Tabla1[[#This Row],[Precio Unitario]]*Tabla1[[#This Row],[Cantidad Ordenada]]</f>
        <v>36</v>
      </c>
      <c r="K1063" s="3">
        <f>Tabla1[[#This Row],[Costo Unitario]]*Tabla1[[#This Row],[Cantidad Ordenada]]</f>
        <v>22</v>
      </c>
      <c r="L1063" s="3">
        <f>(Tabla1[[#This Row],[Precio Unitario]]-Tabla1[[#This Row],[Costo Unitario]])*Tabla1[[#This Row],[Cantidad Ordenada]]</f>
        <v>14</v>
      </c>
      <c r="M1063" s="20">
        <v>0.1</v>
      </c>
      <c r="N1063" s="5">
        <f>Tabla1[[#This Row],[Total del Pedido]]*M1063</f>
        <v>3.6</v>
      </c>
      <c r="O1063" s="5">
        <f>Tabla1[[#This Row],[Total del Pedido]]-(Tabla1[[#This Row],[Costo Total]]+N1063)</f>
        <v>10.399999999999999</v>
      </c>
    </row>
    <row r="1064" spans="1:15" x14ac:dyDescent="0.25">
      <c r="A1064" s="1">
        <v>423</v>
      </c>
      <c r="B1064" s="1">
        <v>4</v>
      </c>
      <c r="C1064" s="1" t="s">
        <v>12</v>
      </c>
      <c r="D1064" s="1" t="s">
        <v>33</v>
      </c>
      <c r="E1064" s="2">
        <v>16</v>
      </c>
      <c r="F1064" s="2">
        <v>28</v>
      </c>
      <c r="G1064" s="1">
        <v>2</v>
      </c>
      <c r="H1064" s="1">
        <v>24</v>
      </c>
      <c r="I1064" s="7">
        <f>TIME(0,Tabla1[[#This Row],[Tiempo de Preparación]],0)</f>
        <v>1.6666666666666666E-2</v>
      </c>
      <c r="J1064" s="16">
        <f>Tabla1[[#This Row],[Precio Unitario]]*Tabla1[[#This Row],[Cantidad Ordenada]]</f>
        <v>56</v>
      </c>
      <c r="K1064" s="3">
        <f>Tabla1[[#This Row],[Costo Unitario]]*Tabla1[[#This Row],[Cantidad Ordenada]]</f>
        <v>32</v>
      </c>
      <c r="L1064" s="3">
        <f>(Tabla1[[#This Row],[Precio Unitario]]-Tabla1[[#This Row],[Costo Unitario]])*Tabla1[[#This Row],[Cantidad Ordenada]]</f>
        <v>24</v>
      </c>
      <c r="M1064" s="20">
        <v>0.1</v>
      </c>
      <c r="N1064" s="5">
        <f>Tabla1[[#This Row],[Total del Pedido]]*M1064</f>
        <v>5.6000000000000005</v>
      </c>
      <c r="O1064" s="5">
        <f>Tabla1[[#This Row],[Total del Pedido]]-(Tabla1[[#This Row],[Costo Total]]+N1064)</f>
        <v>18.399999999999999</v>
      </c>
    </row>
    <row r="1065" spans="1:15" x14ac:dyDescent="0.25">
      <c r="A1065" s="1">
        <v>423</v>
      </c>
      <c r="B1065" s="1">
        <v>4</v>
      </c>
      <c r="C1065" s="1" t="s">
        <v>15</v>
      </c>
      <c r="D1065" s="1" t="s">
        <v>36</v>
      </c>
      <c r="E1065" s="2">
        <v>19</v>
      </c>
      <c r="F1065" s="2">
        <v>32</v>
      </c>
      <c r="G1065" s="1">
        <v>3</v>
      </c>
      <c r="H1065" s="1">
        <v>7</v>
      </c>
      <c r="I1065" s="7">
        <f>TIME(0,Tabla1[[#This Row],[Tiempo de Preparación]],0)</f>
        <v>4.8611111111111112E-3</v>
      </c>
      <c r="J1065" s="16">
        <f>Tabla1[[#This Row],[Precio Unitario]]*Tabla1[[#This Row],[Cantidad Ordenada]]</f>
        <v>96</v>
      </c>
      <c r="K1065" s="3">
        <f>Tabla1[[#This Row],[Costo Unitario]]*Tabla1[[#This Row],[Cantidad Ordenada]]</f>
        <v>57</v>
      </c>
      <c r="L1065" s="3">
        <f>(Tabla1[[#This Row],[Precio Unitario]]-Tabla1[[#This Row],[Costo Unitario]])*Tabla1[[#This Row],[Cantidad Ordenada]]</f>
        <v>39</v>
      </c>
      <c r="M1065" s="20">
        <v>0.1</v>
      </c>
      <c r="N1065" s="5">
        <f>Tabla1[[#This Row],[Total del Pedido]]*M1065</f>
        <v>9.6000000000000014</v>
      </c>
      <c r="O1065" s="5">
        <f>Tabla1[[#This Row],[Total del Pedido]]-(Tabla1[[#This Row],[Costo Total]]+N1065)</f>
        <v>29.400000000000006</v>
      </c>
    </row>
    <row r="1066" spans="1:15" x14ac:dyDescent="0.25">
      <c r="A1066" s="1">
        <v>424</v>
      </c>
      <c r="B1066" s="1">
        <v>13</v>
      </c>
      <c r="C1066" s="1" t="s">
        <v>16</v>
      </c>
      <c r="D1066" s="1" t="s">
        <v>37</v>
      </c>
      <c r="E1066" s="2">
        <v>13</v>
      </c>
      <c r="F1066" s="2">
        <v>22</v>
      </c>
      <c r="G1066" s="1">
        <v>3</v>
      </c>
      <c r="H1066" s="1">
        <v>43</v>
      </c>
      <c r="I1066" s="7">
        <f>TIME(0,Tabla1[[#This Row],[Tiempo de Preparación]],0)</f>
        <v>2.9861111111111113E-2</v>
      </c>
      <c r="J1066" s="16">
        <f>Tabla1[[#This Row],[Precio Unitario]]*Tabla1[[#This Row],[Cantidad Ordenada]]</f>
        <v>66</v>
      </c>
      <c r="K1066" s="3">
        <f>Tabla1[[#This Row],[Costo Unitario]]*Tabla1[[#This Row],[Cantidad Ordenada]]</f>
        <v>39</v>
      </c>
      <c r="L1066" s="3">
        <f>(Tabla1[[#This Row],[Precio Unitario]]-Tabla1[[#This Row],[Costo Unitario]])*Tabla1[[#This Row],[Cantidad Ordenada]]</f>
        <v>27</v>
      </c>
      <c r="M1066" s="20">
        <v>0.1</v>
      </c>
      <c r="N1066" s="5">
        <f>Tabla1[[#This Row],[Total del Pedido]]*M1066</f>
        <v>6.6000000000000005</v>
      </c>
      <c r="O1066" s="5">
        <f>Tabla1[[#This Row],[Total del Pedido]]-(Tabla1[[#This Row],[Costo Total]]+N1066)</f>
        <v>20.399999999999999</v>
      </c>
    </row>
    <row r="1067" spans="1:15" x14ac:dyDescent="0.25">
      <c r="A1067" s="1">
        <v>424</v>
      </c>
      <c r="B1067" s="1">
        <v>13</v>
      </c>
      <c r="C1067" s="1" t="s">
        <v>7</v>
      </c>
      <c r="D1067" s="1" t="s">
        <v>28</v>
      </c>
      <c r="E1067" s="2">
        <v>16</v>
      </c>
      <c r="F1067" s="2">
        <v>27</v>
      </c>
      <c r="G1067" s="1">
        <v>3</v>
      </c>
      <c r="H1067" s="1">
        <v>45</v>
      </c>
      <c r="I1067" s="7">
        <f>TIME(0,Tabla1[[#This Row],[Tiempo de Preparación]],0)</f>
        <v>3.125E-2</v>
      </c>
      <c r="J1067" s="16">
        <f>Tabla1[[#This Row],[Precio Unitario]]*Tabla1[[#This Row],[Cantidad Ordenada]]</f>
        <v>81</v>
      </c>
      <c r="K1067" s="3">
        <f>Tabla1[[#This Row],[Costo Unitario]]*Tabla1[[#This Row],[Cantidad Ordenada]]</f>
        <v>48</v>
      </c>
      <c r="L1067" s="3">
        <f>(Tabla1[[#This Row],[Precio Unitario]]-Tabla1[[#This Row],[Costo Unitario]])*Tabla1[[#This Row],[Cantidad Ordenada]]</f>
        <v>33</v>
      </c>
      <c r="M1067" s="20">
        <v>0.1</v>
      </c>
      <c r="N1067" s="5">
        <f>Tabla1[[#This Row],[Total del Pedido]]*M1067</f>
        <v>8.1</v>
      </c>
      <c r="O1067" s="5">
        <f>Tabla1[[#This Row],[Total del Pedido]]-(Tabla1[[#This Row],[Costo Total]]+N1067)</f>
        <v>24.9</v>
      </c>
    </row>
    <row r="1068" spans="1:15" x14ac:dyDescent="0.25">
      <c r="A1068" s="1">
        <v>425</v>
      </c>
      <c r="B1068" s="1">
        <v>18</v>
      </c>
      <c r="C1068" s="1" t="s">
        <v>13</v>
      </c>
      <c r="D1068" s="1" t="s">
        <v>34</v>
      </c>
      <c r="E1068" s="2">
        <v>11</v>
      </c>
      <c r="F1068" s="2">
        <v>19</v>
      </c>
      <c r="G1068" s="1">
        <v>1</v>
      </c>
      <c r="H1068" s="1">
        <v>28</v>
      </c>
      <c r="I1068" s="7">
        <f>TIME(0,Tabla1[[#This Row],[Tiempo de Preparación]],0)</f>
        <v>1.9444444444444445E-2</v>
      </c>
      <c r="J1068" s="16">
        <f>Tabla1[[#This Row],[Precio Unitario]]*Tabla1[[#This Row],[Cantidad Ordenada]]</f>
        <v>19</v>
      </c>
      <c r="K1068" s="3">
        <f>Tabla1[[#This Row],[Costo Unitario]]*Tabla1[[#This Row],[Cantidad Ordenada]]</f>
        <v>11</v>
      </c>
      <c r="L1068" s="3">
        <f>(Tabla1[[#This Row],[Precio Unitario]]-Tabla1[[#This Row],[Costo Unitario]])*Tabla1[[#This Row],[Cantidad Ordenada]]</f>
        <v>8</v>
      </c>
      <c r="M1068" s="20">
        <v>0.1</v>
      </c>
      <c r="N1068" s="5">
        <f>Tabla1[[#This Row],[Total del Pedido]]*M1068</f>
        <v>1.9000000000000001</v>
      </c>
      <c r="O1068" s="5">
        <f>Tabla1[[#This Row],[Total del Pedido]]-(Tabla1[[#This Row],[Costo Total]]+N1068)</f>
        <v>6.1</v>
      </c>
    </row>
    <row r="1069" spans="1:15" x14ac:dyDescent="0.25">
      <c r="A1069" s="1">
        <v>426</v>
      </c>
      <c r="B1069" s="1">
        <v>5</v>
      </c>
      <c r="C1069" s="1" t="s">
        <v>11</v>
      </c>
      <c r="D1069" s="1" t="s">
        <v>32</v>
      </c>
      <c r="E1069" s="2">
        <v>20</v>
      </c>
      <c r="F1069" s="2">
        <v>33</v>
      </c>
      <c r="G1069" s="1">
        <v>1</v>
      </c>
      <c r="H1069" s="1">
        <v>8</v>
      </c>
      <c r="I1069" s="7">
        <f>TIME(0,Tabla1[[#This Row],[Tiempo de Preparación]],0)</f>
        <v>5.5555555555555558E-3</v>
      </c>
      <c r="J1069" s="16">
        <f>Tabla1[[#This Row],[Precio Unitario]]*Tabla1[[#This Row],[Cantidad Ordenada]]</f>
        <v>33</v>
      </c>
      <c r="K1069" s="3">
        <f>Tabla1[[#This Row],[Costo Unitario]]*Tabla1[[#This Row],[Cantidad Ordenada]]</f>
        <v>20</v>
      </c>
      <c r="L1069" s="3">
        <f>(Tabla1[[#This Row],[Precio Unitario]]-Tabla1[[#This Row],[Costo Unitario]])*Tabla1[[#This Row],[Cantidad Ordenada]]</f>
        <v>13</v>
      </c>
      <c r="M1069" s="20">
        <v>0.1</v>
      </c>
      <c r="N1069" s="5">
        <f>Tabla1[[#This Row],[Total del Pedido]]*M1069</f>
        <v>3.3000000000000003</v>
      </c>
      <c r="O1069" s="5">
        <f>Tabla1[[#This Row],[Total del Pedido]]-(Tabla1[[#This Row],[Costo Total]]+N1069)</f>
        <v>9.6999999999999993</v>
      </c>
    </row>
    <row r="1070" spans="1:15" x14ac:dyDescent="0.25">
      <c r="A1070" s="1">
        <v>426</v>
      </c>
      <c r="B1070" s="1">
        <v>5</v>
      </c>
      <c r="C1070" s="1" t="s">
        <v>12</v>
      </c>
      <c r="D1070" s="1" t="s">
        <v>33</v>
      </c>
      <c r="E1070" s="2">
        <v>16</v>
      </c>
      <c r="F1070" s="2">
        <v>28</v>
      </c>
      <c r="G1070" s="1">
        <v>2</v>
      </c>
      <c r="H1070" s="1">
        <v>38</v>
      </c>
      <c r="I1070" s="7">
        <f>TIME(0,Tabla1[[#This Row],[Tiempo de Preparación]],0)</f>
        <v>2.6388888888888889E-2</v>
      </c>
      <c r="J1070" s="16">
        <f>Tabla1[[#This Row],[Precio Unitario]]*Tabla1[[#This Row],[Cantidad Ordenada]]</f>
        <v>56</v>
      </c>
      <c r="K1070" s="3">
        <f>Tabla1[[#This Row],[Costo Unitario]]*Tabla1[[#This Row],[Cantidad Ordenada]]</f>
        <v>32</v>
      </c>
      <c r="L1070" s="3">
        <f>(Tabla1[[#This Row],[Precio Unitario]]-Tabla1[[#This Row],[Costo Unitario]])*Tabla1[[#This Row],[Cantidad Ordenada]]</f>
        <v>24</v>
      </c>
      <c r="M1070" s="20">
        <v>0.1</v>
      </c>
      <c r="N1070" s="5">
        <f>Tabla1[[#This Row],[Total del Pedido]]*M1070</f>
        <v>5.6000000000000005</v>
      </c>
      <c r="O1070" s="5">
        <f>Tabla1[[#This Row],[Total del Pedido]]-(Tabla1[[#This Row],[Costo Total]]+N1070)</f>
        <v>18.399999999999999</v>
      </c>
    </row>
    <row r="1071" spans="1:15" x14ac:dyDescent="0.25">
      <c r="A1071" s="1">
        <v>426</v>
      </c>
      <c r="B1071" s="1">
        <v>5</v>
      </c>
      <c r="C1071" s="1" t="s">
        <v>23</v>
      </c>
      <c r="D1071" s="1" t="s">
        <v>44</v>
      </c>
      <c r="E1071" s="2">
        <v>15</v>
      </c>
      <c r="F1071" s="2">
        <v>25</v>
      </c>
      <c r="G1071" s="1">
        <v>2</v>
      </c>
      <c r="H1071" s="1">
        <v>23</v>
      </c>
      <c r="I1071" s="7">
        <f>TIME(0,Tabla1[[#This Row],[Tiempo de Preparación]],0)</f>
        <v>1.5972222222222221E-2</v>
      </c>
      <c r="J1071" s="16">
        <f>Tabla1[[#This Row],[Precio Unitario]]*Tabla1[[#This Row],[Cantidad Ordenada]]</f>
        <v>50</v>
      </c>
      <c r="K1071" s="3">
        <f>Tabla1[[#This Row],[Costo Unitario]]*Tabla1[[#This Row],[Cantidad Ordenada]]</f>
        <v>30</v>
      </c>
      <c r="L1071" s="3">
        <f>(Tabla1[[#This Row],[Precio Unitario]]-Tabla1[[#This Row],[Costo Unitario]])*Tabla1[[#This Row],[Cantidad Ordenada]]</f>
        <v>20</v>
      </c>
      <c r="M1071" s="20">
        <v>0.1</v>
      </c>
      <c r="N1071" s="5">
        <f>Tabla1[[#This Row],[Total del Pedido]]*M1071</f>
        <v>5</v>
      </c>
      <c r="O1071" s="5">
        <f>Tabla1[[#This Row],[Total del Pedido]]-(Tabla1[[#This Row],[Costo Total]]+N1071)</f>
        <v>15</v>
      </c>
    </row>
    <row r="1072" spans="1:15" x14ac:dyDescent="0.25">
      <c r="A1072" s="1">
        <v>426</v>
      </c>
      <c r="B1072" s="1">
        <v>5</v>
      </c>
      <c r="C1072" s="1" t="s">
        <v>9</v>
      </c>
      <c r="D1072" s="1" t="s">
        <v>30</v>
      </c>
      <c r="E1072" s="2">
        <v>22</v>
      </c>
      <c r="F1072" s="2">
        <v>36</v>
      </c>
      <c r="G1072" s="1">
        <v>3</v>
      </c>
      <c r="H1072" s="1">
        <v>47</v>
      </c>
      <c r="I1072" s="7">
        <f>TIME(0,Tabla1[[#This Row],[Tiempo de Preparación]],0)</f>
        <v>3.2638888888888891E-2</v>
      </c>
      <c r="J1072" s="16">
        <f>Tabla1[[#This Row],[Precio Unitario]]*Tabla1[[#This Row],[Cantidad Ordenada]]</f>
        <v>108</v>
      </c>
      <c r="K1072" s="3">
        <f>Tabla1[[#This Row],[Costo Unitario]]*Tabla1[[#This Row],[Cantidad Ordenada]]</f>
        <v>66</v>
      </c>
      <c r="L1072" s="3">
        <f>(Tabla1[[#This Row],[Precio Unitario]]-Tabla1[[#This Row],[Costo Unitario]])*Tabla1[[#This Row],[Cantidad Ordenada]]</f>
        <v>42</v>
      </c>
      <c r="M1072" s="20">
        <v>0.1</v>
      </c>
      <c r="N1072" s="5">
        <f>Tabla1[[#This Row],[Total del Pedido]]*M1072</f>
        <v>10.8</v>
      </c>
      <c r="O1072" s="5">
        <f>Tabla1[[#This Row],[Total del Pedido]]-(Tabla1[[#This Row],[Costo Total]]+N1072)</f>
        <v>31.200000000000003</v>
      </c>
    </row>
    <row r="1073" spans="1:15" x14ac:dyDescent="0.25">
      <c r="A1073" s="1">
        <v>427</v>
      </c>
      <c r="B1073" s="1">
        <v>2</v>
      </c>
      <c r="C1073" s="1" t="s">
        <v>23</v>
      </c>
      <c r="D1073" s="1" t="s">
        <v>44</v>
      </c>
      <c r="E1073" s="2">
        <v>15</v>
      </c>
      <c r="F1073" s="2">
        <v>25</v>
      </c>
      <c r="G1073" s="1">
        <v>3</v>
      </c>
      <c r="H1073" s="1">
        <v>34</v>
      </c>
      <c r="I1073" s="7">
        <f>TIME(0,Tabla1[[#This Row],[Tiempo de Preparación]],0)</f>
        <v>2.361111111111111E-2</v>
      </c>
      <c r="J1073" s="16">
        <f>Tabla1[[#This Row],[Precio Unitario]]*Tabla1[[#This Row],[Cantidad Ordenada]]</f>
        <v>75</v>
      </c>
      <c r="K1073" s="3">
        <f>Tabla1[[#This Row],[Costo Unitario]]*Tabla1[[#This Row],[Cantidad Ordenada]]</f>
        <v>45</v>
      </c>
      <c r="L1073" s="3">
        <f>(Tabla1[[#This Row],[Precio Unitario]]-Tabla1[[#This Row],[Costo Unitario]])*Tabla1[[#This Row],[Cantidad Ordenada]]</f>
        <v>30</v>
      </c>
      <c r="M1073" s="20">
        <v>0.1</v>
      </c>
      <c r="N1073" s="5">
        <f>Tabla1[[#This Row],[Total del Pedido]]*M1073</f>
        <v>7.5</v>
      </c>
      <c r="O1073" s="5">
        <f>Tabla1[[#This Row],[Total del Pedido]]-(Tabla1[[#This Row],[Costo Total]]+N1073)</f>
        <v>22.5</v>
      </c>
    </row>
    <row r="1074" spans="1:15" x14ac:dyDescent="0.25">
      <c r="A1074" s="1">
        <v>427</v>
      </c>
      <c r="B1074" s="1">
        <v>2</v>
      </c>
      <c r="C1074" s="1" t="s">
        <v>14</v>
      </c>
      <c r="D1074" s="1" t="s">
        <v>35</v>
      </c>
      <c r="E1074" s="2">
        <v>21</v>
      </c>
      <c r="F1074" s="2">
        <v>35</v>
      </c>
      <c r="G1074" s="1">
        <v>2</v>
      </c>
      <c r="H1074" s="1">
        <v>52</v>
      </c>
      <c r="I1074" s="7">
        <f>TIME(0,Tabla1[[#This Row],[Tiempo de Preparación]],0)</f>
        <v>3.6111111111111108E-2</v>
      </c>
      <c r="J1074" s="16">
        <f>Tabla1[[#This Row],[Precio Unitario]]*Tabla1[[#This Row],[Cantidad Ordenada]]</f>
        <v>70</v>
      </c>
      <c r="K1074" s="3">
        <f>Tabla1[[#This Row],[Costo Unitario]]*Tabla1[[#This Row],[Cantidad Ordenada]]</f>
        <v>42</v>
      </c>
      <c r="L1074" s="3">
        <f>(Tabla1[[#This Row],[Precio Unitario]]-Tabla1[[#This Row],[Costo Unitario]])*Tabla1[[#This Row],[Cantidad Ordenada]]</f>
        <v>28</v>
      </c>
      <c r="M1074" s="20">
        <v>0.1</v>
      </c>
      <c r="N1074" s="5">
        <f>Tabla1[[#This Row],[Total del Pedido]]*M1074</f>
        <v>7</v>
      </c>
      <c r="O1074" s="5">
        <f>Tabla1[[#This Row],[Total del Pedido]]-(Tabla1[[#This Row],[Costo Total]]+N1074)</f>
        <v>21</v>
      </c>
    </row>
    <row r="1075" spans="1:15" x14ac:dyDescent="0.25">
      <c r="A1075" s="1">
        <v>427</v>
      </c>
      <c r="B1075" s="1">
        <v>2</v>
      </c>
      <c r="C1075" s="1" t="s">
        <v>19</v>
      </c>
      <c r="D1075" s="1" t="s">
        <v>40</v>
      </c>
      <c r="E1075" s="2">
        <v>14</v>
      </c>
      <c r="F1075" s="2">
        <v>23</v>
      </c>
      <c r="G1075" s="1">
        <v>1</v>
      </c>
      <c r="H1075" s="1">
        <v>24</v>
      </c>
      <c r="I1075" s="7">
        <f>TIME(0,Tabla1[[#This Row],[Tiempo de Preparación]],0)</f>
        <v>1.6666666666666666E-2</v>
      </c>
      <c r="J1075" s="16">
        <f>Tabla1[[#This Row],[Precio Unitario]]*Tabla1[[#This Row],[Cantidad Ordenada]]</f>
        <v>23</v>
      </c>
      <c r="K1075" s="3">
        <f>Tabla1[[#This Row],[Costo Unitario]]*Tabla1[[#This Row],[Cantidad Ordenada]]</f>
        <v>14</v>
      </c>
      <c r="L1075" s="3">
        <f>(Tabla1[[#This Row],[Precio Unitario]]-Tabla1[[#This Row],[Costo Unitario]])*Tabla1[[#This Row],[Cantidad Ordenada]]</f>
        <v>9</v>
      </c>
      <c r="M1075" s="20">
        <v>0.1</v>
      </c>
      <c r="N1075" s="5">
        <f>Tabla1[[#This Row],[Total del Pedido]]*M1075</f>
        <v>2.3000000000000003</v>
      </c>
      <c r="O1075" s="5">
        <f>Tabla1[[#This Row],[Total del Pedido]]-(Tabla1[[#This Row],[Costo Total]]+N1075)</f>
        <v>6.6999999999999993</v>
      </c>
    </row>
    <row r="1076" spans="1:15" x14ac:dyDescent="0.25">
      <c r="A1076" s="1">
        <v>427</v>
      </c>
      <c r="B1076" s="1">
        <v>2</v>
      </c>
      <c r="C1076" s="1" t="s">
        <v>13</v>
      </c>
      <c r="D1076" s="1" t="s">
        <v>34</v>
      </c>
      <c r="E1076" s="2">
        <v>11</v>
      </c>
      <c r="F1076" s="2">
        <v>19</v>
      </c>
      <c r="G1076" s="1">
        <v>2</v>
      </c>
      <c r="H1076" s="1">
        <v>56</v>
      </c>
      <c r="I1076" s="7">
        <f>TIME(0,Tabla1[[#This Row],[Tiempo de Preparación]],0)</f>
        <v>3.888888888888889E-2</v>
      </c>
      <c r="J1076" s="16">
        <f>Tabla1[[#This Row],[Precio Unitario]]*Tabla1[[#This Row],[Cantidad Ordenada]]</f>
        <v>38</v>
      </c>
      <c r="K1076" s="3">
        <f>Tabla1[[#This Row],[Costo Unitario]]*Tabla1[[#This Row],[Cantidad Ordenada]]</f>
        <v>22</v>
      </c>
      <c r="L1076" s="3">
        <f>(Tabla1[[#This Row],[Precio Unitario]]-Tabla1[[#This Row],[Costo Unitario]])*Tabla1[[#This Row],[Cantidad Ordenada]]</f>
        <v>16</v>
      </c>
      <c r="M1076" s="20">
        <v>0.1</v>
      </c>
      <c r="N1076" s="5">
        <f>Tabla1[[#This Row],[Total del Pedido]]*M1076</f>
        <v>3.8000000000000003</v>
      </c>
      <c r="O1076" s="5">
        <f>Tabla1[[#This Row],[Total del Pedido]]-(Tabla1[[#This Row],[Costo Total]]+N1076)</f>
        <v>12.2</v>
      </c>
    </row>
    <row r="1077" spans="1:15" x14ac:dyDescent="0.25">
      <c r="A1077" s="1">
        <v>428</v>
      </c>
      <c r="B1077" s="1">
        <v>7</v>
      </c>
      <c r="C1077" s="1" t="s">
        <v>8</v>
      </c>
      <c r="D1077" s="1" t="s">
        <v>29</v>
      </c>
      <c r="E1077" s="2">
        <v>25</v>
      </c>
      <c r="F1077" s="2">
        <v>40</v>
      </c>
      <c r="G1077" s="1">
        <v>1</v>
      </c>
      <c r="H1077" s="1">
        <v>38</v>
      </c>
      <c r="I1077" s="7">
        <f>TIME(0,Tabla1[[#This Row],[Tiempo de Preparación]],0)</f>
        <v>2.6388888888888889E-2</v>
      </c>
      <c r="J1077" s="16">
        <f>Tabla1[[#This Row],[Precio Unitario]]*Tabla1[[#This Row],[Cantidad Ordenada]]</f>
        <v>40</v>
      </c>
      <c r="K1077" s="3">
        <f>Tabla1[[#This Row],[Costo Unitario]]*Tabla1[[#This Row],[Cantidad Ordenada]]</f>
        <v>25</v>
      </c>
      <c r="L1077" s="3">
        <f>(Tabla1[[#This Row],[Precio Unitario]]-Tabla1[[#This Row],[Costo Unitario]])*Tabla1[[#This Row],[Cantidad Ordenada]]</f>
        <v>15</v>
      </c>
      <c r="M1077" s="20">
        <v>0.1</v>
      </c>
      <c r="N1077" s="5">
        <f>Tabla1[[#This Row],[Total del Pedido]]*M1077</f>
        <v>4</v>
      </c>
      <c r="O1077" s="5">
        <f>Tabla1[[#This Row],[Total del Pedido]]-(Tabla1[[#This Row],[Costo Total]]+N1077)</f>
        <v>11</v>
      </c>
    </row>
    <row r="1078" spans="1:15" x14ac:dyDescent="0.25">
      <c r="A1078" s="1">
        <v>428</v>
      </c>
      <c r="B1078" s="1">
        <v>7</v>
      </c>
      <c r="C1078" s="1" t="s">
        <v>19</v>
      </c>
      <c r="D1078" s="1" t="s">
        <v>40</v>
      </c>
      <c r="E1078" s="2">
        <v>14</v>
      </c>
      <c r="F1078" s="2">
        <v>23</v>
      </c>
      <c r="G1078" s="1">
        <v>1</v>
      </c>
      <c r="H1078" s="1">
        <v>46</v>
      </c>
      <c r="I1078" s="7">
        <f>TIME(0,Tabla1[[#This Row],[Tiempo de Preparación]],0)</f>
        <v>3.1944444444444442E-2</v>
      </c>
      <c r="J1078" s="16">
        <f>Tabla1[[#This Row],[Precio Unitario]]*Tabla1[[#This Row],[Cantidad Ordenada]]</f>
        <v>23</v>
      </c>
      <c r="K1078" s="3">
        <f>Tabla1[[#This Row],[Costo Unitario]]*Tabla1[[#This Row],[Cantidad Ordenada]]</f>
        <v>14</v>
      </c>
      <c r="L1078" s="3">
        <f>(Tabla1[[#This Row],[Precio Unitario]]-Tabla1[[#This Row],[Costo Unitario]])*Tabla1[[#This Row],[Cantidad Ordenada]]</f>
        <v>9</v>
      </c>
      <c r="M1078" s="20">
        <v>0.1</v>
      </c>
      <c r="N1078" s="5">
        <f>Tabla1[[#This Row],[Total del Pedido]]*M1078</f>
        <v>2.3000000000000003</v>
      </c>
      <c r="O1078" s="5">
        <f>Tabla1[[#This Row],[Total del Pedido]]-(Tabla1[[#This Row],[Costo Total]]+N1078)</f>
        <v>6.6999999999999993</v>
      </c>
    </row>
    <row r="1079" spans="1:15" x14ac:dyDescent="0.25">
      <c r="A1079" s="1">
        <v>428</v>
      </c>
      <c r="B1079" s="1">
        <v>7</v>
      </c>
      <c r="C1079" s="1" t="s">
        <v>23</v>
      </c>
      <c r="D1079" s="1" t="s">
        <v>44</v>
      </c>
      <c r="E1079" s="2">
        <v>15</v>
      </c>
      <c r="F1079" s="2">
        <v>25</v>
      </c>
      <c r="G1079" s="1">
        <v>2</v>
      </c>
      <c r="H1079" s="1">
        <v>48</v>
      </c>
      <c r="I1079" s="7">
        <f>TIME(0,Tabla1[[#This Row],[Tiempo de Preparación]],0)</f>
        <v>3.3333333333333333E-2</v>
      </c>
      <c r="J1079" s="16">
        <f>Tabla1[[#This Row],[Precio Unitario]]*Tabla1[[#This Row],[Cantidad Ordenada]]</f>
        <v>50</v>
      </c>
      <c r="K1079" s="3">
        <f>Tabla1[[#This Row],[Costo Unitario]]*Tabla1[[#This Row],[Cantidad Ordenada]]</f>
        <v>30</v>
      </c>
      <c r="L1079" s="3">
        <f>(Tabla1[[#This Row],[Precio Unitario]]-Tabla1[[#This Row],[Costo Unitario]])*Tabla1[[#This Row],[Cantidad Ordenada]]</f>
        <v>20</v>
      </c>
      <c r="M1079" s="20">
        <v>0.1</v>
      </c>
      <c r="N1079" s="5">
        <f>Tabla1[[#This Row],[Total del Pedido]]*M1079</f>
        <v>5</v>
      </c>
      <c r="O1079" s="5">
        <f>Tabla1[[#This Row],[Total del Pedido]]-(Tabla1[[#This Row],[Costo Total]]+N1079)</f>
        <v>15</v>
      </c>
    </row>
    <row r="1080" spans="1:15" x14ac:dyDescent="0.25">
      <c r="A1080" s="1">
        <v>428</v>
      </c>
      <c r="B1080" s="1">
        <v>7</v>
      </c>
      <c r="C1080" s="1" t="s">
        <v>6</v>
      </c>
      <c r="D1080" s="1" t="s">
        <v>27</v>
      </c>
      <c r="E1080" s="2">
        <v>19</v>
      </c>
      <c r="F1080" s="2">
        <v>31</v>
      </c>
      <c r="G1080" s="1">
        <v>2</v>
      </c>
      <c r="H1080" s="1">
        <v>47</v>
      </c>
      <c r="I1080" s="7">
        <f>TIME(0,Tabla1[[#This Row],[Tiempo de Preparación]],0)</f>
        <v>3.2638888888888891E-2</v>
      </c>
      <c r="J1080" s="16">
        <f>Tabla1[[#This Row],[Precio Unitario]]*Tabla1[[#This Row],[Cantidad Ordenada]]</f>
        <v>62</v>
      </c>
      <c r="K1080" s="3">
        <f>Tabla1[[#This Row],[Costo Unitario]]*Tabla1[[#This Row],[Cantidad Ordenada]]</f>
        <v>38</v>
      </c>
      <c r="L1080" s="3">
        <f>(Tabla1[[#This Row],[Precio Unitario]]-Tabla1[[#This Row],[Costo Unitario]])*Tabla1[[#This Row],[Cantidad Ordenada]]</f>
        <v>24</v>
      </c>
      <c r="M1080" s="20">
        <v>0.1</v>
      </c>
      <c r="N1080" s="5">
        <f>Tabla1[[#This Row],[Total del Pedido]]*M1080</f>
        <v>6.2</v>
      </c>
      <c r="O1080" s="5">
        <f>Tabla1[[#This Row],[Total del Pedido]]-(Tabla1[[#This Row],[Costo Total]]+N1080)</f>
        <v>17.799999999999997</v>
      </c>
    </row>
    <row r="1081" spans="1:15" x14ac:dyDescent="0.25">
      <c r="A1081" s="1">
        <v>429</v>
      </c>
      <c r="B1081" s="1">
        <v>8</v>
      </c>
      <c r="C1081" s="1" t="s">
        <v>22</v>
      </c>
      <c r="D1081" s="1" t="s">
        <v>43</v>
      </c>
      <c r="E1081" s="2">
        <v>15</v>
      </c>
      <c r="F1081" s="2">
        <v>26</v>
      </c>
      <c r="G1081" s="1">
        <v>3</v>
      </c>
      <c r="H1081" s="1">
        <v>27</v>
      </c>
      <c r="I1081" s="7">
        <f>TIME(0,Tabla1[[#This Row],[Tiempo de Preparación]],0)</f>
        <v>1.8749999999999999E-2</v>
      </c>
      <c r="J1081" s="16">
        <f>Tabla1[[#This Row],[Precio Unitario]]*Tabla1[[#This Row],[Cantidad Ordenada]]</f>
        <v>78</v>
      </c>
      <c r="K1081" s="3">
        <f>Tabla1[[#This Row],[Costo Unitario]]*Tabla1[[#This Row],[Cantidad Ordenada]]</f>
        <v>45</v>
      </c>
      <c r="L1081" s="3">
        <f>(Tabla1[[#This Row],[Precio Unitario]]-Tabla1[[#This Row],[Costo Unitario]])*Tabla1[[#This Row],[Cantidad Ordenada]]</f>
        <v>33</v>
      </c>
      <c r="M1081" s="20">
        <v>0.1</v>
      </c>
      <c r="N1081" s="5">
        <f>Tabla1[[#This Row],[Total del Pedido]]*M1081</f>
        <v>7.8000000000000007</v>
      </c>
      <c r="O1081" s="5">
        <f>Tabla1[[#This Row],[Total del Pedido]]-(Tabla1[[#This Row],[Costo Total]]+N1081)</f>
        <v>25.200000000000003</v>
      </c>
    </row>
    <row r="1082" spans="1:15" x14ac:dyDescent="0.25">
      <c r="A1082" s="1">
        <v>430</v>
      </c>
      <c r="B1082" s="1">
        <v>7</v>
      </c>
      <c r="C1082" s="1" t="s">
        <v>23</v>
      </c>
      <c r="D1082" s="1" t="s">
        <v>44</v>
      </c>
      <c r="E1082" s="2">
        <v>15</v>
      </c>
      <c r="F1082" s="2">
        <v>25</v>
      </c>
      <c r="G1082" s="1">
        <v>1</v>
      </c>
      <c r="H1082" s="1">
        <v>49</v>
      </c>
      <c r="I1082" s="7">
        <f>TIME(0,Tabla1[[#This Row],[Tiempo de Preparación]],0)</f>
        <v>3.4027777777777775E-2</v>
      </c>
      <c r="J1082" s="16">
        <f>Tabla1[[#This Row],[Precio Unitario]]*Tabla1[[#This Row],[Cantidad Ordenada]]</f>
        <v>25</v>
      </c>
      <c r="K1082" s="3">
        <f>Tabla1[[#This Row],[Costo Unitario]]*Tabla1[[#This Row],[Cantidad Ordenada]]</f>
        <v>15</v>
      </c>
      <c r="L1082" s="3">
        <f>(Tabla1[[#This Row],[Precio Unitario]]-Tabla1[[#This Row],[Costo Unitario]])*Tabla1[[#This Row],[Cantidad Ordenada]]</f>
        <v>10</v>
      </c>
      <c r="M1082" s="20">
        <v>0.1</v>
      </c>
      <c r="N1082" s="5">
        <f>Tabla1[[#This Row],[Total del Pedido]]*M1082</f>
        <v>2.5</v>
      </c>
      <c r="O1082" s="5">
        <f>Tabla1[[#This Row],[Total del Pedido]]-(Tabla1[[#This Row],[Costo Total]]+N1082)</f>
        <v>7.5</v>
      </c>
    </row>
    <row r="1083" spans="1:15" x14ac:dyDescent="0.25">
      <c r="A1083" s="1">
        <v>431</v>
      </c>
      <c r="B1083" s="1">
        <v>15</v>
      </c>
      <c r="C1083" s="1" t="s">
        <v>5</v>
      </c>
      <c r="D1083" s="1" t="s">
        <v>26</v>
      </c>
      <c r="E1083" s="2">
        <v>18</v>
      </c>
      <c r="F1083" s="2">
        <v>30</v>
      </c>
      <c r="G1083" s="1">
        <v>2</v>
      </c>
      <c r="H1083" s="1">
        <v>20</v>
      </c>
      <c r="I1083" s="7">
        <f>TIME(0,Tabla1[[#This Row],[Tiempo de Preparación]],0)</f>
        <v>1.3888888888888888E-2</v>
      </c>
      <c r="J1083" s="16">
        <f>Tabla1[[#This Row],[Precio Unitario]]*Tabla1[[#This Row],[Cantidad Ordenada]]</f>
        <v>60</v>
      </c>
      <c r="K1083" s="3">
        <f>Tabla1[[#This Row],[Costo Unitario]]*Tabla1[[#This Row],[Cantidad Ordenada]]</f>
        <v>36</v>
      </c>
      <c r="L1083" s="3">
        <f>(Tabla1[[#This Row],[Precio Unitario]]-Tabla1[[#This Row],[Costo Unitario]])*Tabla1[[#This Row],[Cantidad Ordenada]]</f>
        <v>24</v>
      </c>
      <c r="M1083" s="20">
        <v>0.1</v>
      </c>
      <c r="N1083" s="5">
        <f>Tabla1[[#This Row],[Total del Pedido]]*M1083</f>
        <v>6</v>
      </c>
      <c r="O1083" s="5">
        <f>Tabla1[[#This Row],[Total del Pedido]]-(Tabla1[[#This Row],[Costo Total]]+N1083)</f>
        <v>18</v>
      </c>
    </row>
    <row r="1084" spans="1:15" x14ac:dyDescent="0.25">
      <c r="A1084" s="1">
        <v>432</v>
      </c>
      <c r="B1084" s="1">
        <v>10</v>
      </c>
      <c r="C1084" s="1" t="s">
        <v>18</v>
      </c>
      <c r="D1084" s="1" t="s">
        <v>39</v>
      </c>
      <c r="E1084" s="2">
        <v>12</v>
      </c>
      <c r="F1084" s="2">
        <v>20</v>
      </c>
      <c r="G1084" s="1">
        <v>3</v>
      </c>
      <c r="H1084" s="1">
        <v>16</v>
      </c>
      <c r="I1084" s="7">
        <f>TIME(0,Tabla1[[#This Row],[Tiempo de Preparación]],0)</f>
        <v>1.1111111111111112E-2</v>
      </c>
      <c r="J1084" s="16">
        <f>Tabla1[[#This Row],[Precio Unitario]]*Tabla1[[#This Row],[Cantidad Ordenada]]</f>
        <v>60</v>
      </c>
      <c r="K1084" s="3">
        <f>Tabla1[[#This Row],[Costo Unitario]]*Tabla1[[#This Row],[Cantidad Ordenada]]</f>
        <v>36</v>
      </c>
      <c r="L1084" s="3">
        <f>(Tabla1[[#This Row],[Precio Unitario]]-Tabla1[[#This Row],[Costo Unitario]])*Tabla1[[#This Row],[Cantidad Ordenada]]</f>
        <v>24</v>
      </c>
      <c r="M1084" s="20">
        <v>0.1</v>
      </c>
      <c r="N1084" s="5">
        <f>Tabla1[[#This Row],[Total del Pedido]]*M1084</f>
        <v>6</v>
      </c>
      <c r="O1084" s="5">
        <f>Tabla1[[#This Row],[Total del Pedido]]-(Tabla1[[#This Row],[Costo Total]]+N1084)</f>
        <v>18</v>
      </c>
    </row>
    <row r="1085" spans="1:15" x14ac:dyDescent="0.25">
      <c r="A1085" s="1">
        <v>432</v>
      </c>
      <c r="B1085" s="1">
        <v>10</v>
      </c>
      <c r="C1085" s="1" t="s">
        <v>20</v>
      </c>
      <c r="D1085" s="1" t="s">
        <v>41</v>
      </c>
      <c r="E1085" s="2">
        <v>13</v>
      </c>
      <c r="F1085" s="2">
        <v>21</v>
      </c>
      <c r="G1085" s="1">
        <v>1</v>
      </c>
      <c r="H1085" s="1">
        <v>27</v>
      </c>
      <c r="I1085" s="7">
        <f>TIME(0,Tabla1[[#This Row],[Tiempo de Preparación]],0)</f>
        <v>1.8749999999999999E-2</v>
      </c>
      <c r="J1085" s="16">
        <f>Tabla1[[#This Row],[Precio Unitario]]*Tabla1[[#This Row],[Cantidad Ordenada]]</f>
        <v>21</v>
      </c>
      <c r="K1085" s="3">
        <f>Tabla1[[#This Row],[Costo Unitario]]*Tabla1[[#This Row],[Cantidad Ordenada]]</f>
        <v>13</v>
      </c>
      <c r="L1085" s="3">
        <f>(Tabla1[[#This Row],[Precio Unitario]]-Tabla1[[#This Row],[Costo Unitario]])*Tabla1[[#This Row],[Cantidad Ordenada]]</f>
        <v>8</v>
      </c>
      <c r="M1085" s="20">
        <v>0.1</v>
      </c>
      <c r="N1085" s="5">
        <f>Tabla1[[#This Row],[Total del Pedido]]*M1085</f>
        <v>2.1</v>
      </c>
      <c r="O1085" s="5">
        <f>Tabla1[[#This Row],[Total del Pedido]]-(Tabla1[[#This Row],[Costo Total]]+N1085)</f>
        <v>5.9</v>
      </c>
    </row>
    <row r="1086" spans="1:15" x14ac:dyDescent="0.25">
      <c r="A1086" s="1">
        <v>432</v>
      </c>
      <c r="B1086" s="1">
        <v>10</v>
      </c>
      <c r="C1086" s="1" t="s">
        <v>12</v>
      </c>
      <c r="D1086" s="1" t="s">
        <v>33</v>
      </c>
      <c r="E1086" s="2">
        <v>16</v>
      </c>
      <c r="F1086" s="2">
        <v>28</v>
      </c>
      <c r="G1086" s="1">
        <v>1</v>
      </c>
      <c r="H1086" s="1">
        <v>31</v>
      </c>
      <c r="I1086" s="7">
        <f>TIME(0,Tabla1[[#This Row],[Tiempo de Preparación]],0)</f>
        <v>2.1527777777777778E-2</v>
      </c>
      <c r="J1086" s="16">
        <f>Tabla1[[#This Row],[Precio Unitario]]*Tabla1[[#This Row],[Cantidad Ordenada]]</f>
        <v>28</v>
      </c>
      <c r="K1086" s="3">
        <f>Tabla1[[#This Row],[Costo Unitario]]*Tabla1[[#This Row],[Cantidad Ordenada]]</f>
        <v>16</v>
      </c>
      <c r="L1086" s="3">
        <f>(Tabla1[[#This Row],[Precio Unitario]]-Tabla1[[#This Row],[Costo Unitario]])*Tabla1[[#This Row],[Cantidad Ordenada]]</f>
        <v>12</v>
      </c>
      <c r="M1086" s="20">
        <v>0.1</v>
      </c>
      <c r="N1086" s="5">
        <f>Tabla1[[#This Row],[Total del Pedido]]*M1086</f>
        <v>2.8000000000000003</v>
      </c>
      <c r="O1086" s="5">
        <f>Tabla1[[#This Row],[Total del Pedido]]-(Tabla1[[#This Row],[Costo Total]]+N1086)</f>
        <v>9.1999999999999993</v>
      </c>
    </row>
    <row r="1087" spans="1:15" x14ac:dyDescent="0.25">
      <c r="A1087" s="1">
        <v>433</v>
      </c>
      <c r="B1087" s="1">
        <v>10</v>
      </c>
      <c r="C1087" s="1" t="s">
        <v>5</v>
      </c>
      <c r="D1087" s="1" t="s">
        <v>26</v>
      </c>
      <c r="E1087" s="2">
        <v>18</v>
      </c>
      <c r="F1087" s="2">
        <v>30</v>
      </c>
      <c r="G1087" s="1">
        <v>1</v>
      </c>
      <c r="H1087" s="1">
        <v>56</v>
      </c>
      <c r="I1087" s="7">
        <f>TIME(0,Tabla1[[#This Row],[Tiempo de Preparación]],0)</f>
        <v>3.888888888888889E-2</v>
      </c>
      <c r="J1087" s="16">
        <f>Tabla1[[#This Row],[Precio Unitario]]*Tabla1[[#This Row],[Cantidad Ordenada]]</f>
        <v>30</v>
      </c>
      <c r="K1087" s="3">
        <f>Tabla1[[#This Row],[Costo Unitario]]*Tabla1[[#This Row],[Cantidad Ordenada]]</f>
        <v>18</v>
      </c>
      <c r="L1087" s="3">
        <f>(Tabla1[[#This Row],[Precio Unitario]]-Tabla1[[#This Row],[Costo Unitario]])*Tabla1[[#This Row],[Cantidad Ordenada]]</f>
        <v>12</v>
      </c>
      <c r="M1087" s="20">
        <v>0.1</v>
      </c>
      <c r="N1087" s="5">
        <f>Tabla1[[#This Row],[Total del Pedido]]*M1087</f>
        <v>3</v>
      </c>
      <c r="O1087" s="5">
        <f>Tabla1[[#This Row],[Total del Pedido]]-(Tabla1[[#This Row],[Costo Total]]+N1087)</f>
        <v>9</v>
      </c>
    </row>
    <row r="1088" spans="1:15" x14ac:dyDescent="0.25">
      <c r="A1088" s="1">
        <v>433</v>
      </c>
      <c r="B1088" s="1">
        <v>10</v>
      </c>
      <c r="C1088" s="1" t="s">
        <v>4</v>
      </c>
      <c r="D1088" s="1" t="s">
        <v>25</v>
      </c>
      <c r="E1088" s="2">
        <v>14</v>
      </c>
      <c r="F1088" s="2">
        <v>24</v>
      </c>
      <c r="G1088" s="1">
        <v>3</v>
      </c>
      <c r="H1088" s="1">
        <v>18</v>
      </c>
      <c r="I1088" s="7">
        <f>TIME(0,Tabla1[[#This Row],[Tiempo de Preparación]],0)</f>
        <v>1.2500000000000001E-2</v>
      </c>
      <c r="J1088" s="16">
        <f>Tabla1[[#This Row],[Precio Unitario]]*Tabla1[[#This Row],[Cantidad Ordenada]]</f>
        <v>72</v>
      </c>
      <c r="K1088" s="3">
        <f>Tabla1[[#This Row],[Costo Unitario]]*Tabla1[[#This Row],[Cantidad Ordenada]]</f>
        <v>42</v>
      </c>
      <c r="L1088" s="3">
        <f>(Tabla1[[#This Row],[Precio Unitario]]-Tabla1[[#This Row],[Costo Unitario]])*Tabla1[[#This Row],[Cantidad Ordenada]]</f>
        <v>30</v>
      </c>
      <c r="M1088" s="20">
        <v>0.1</v>
      </c>
      <c r="N1088" s="5">
        <f>Tabla1[[#This Row],[Total del Pedido]]*M1088</f>
        <v>7.2</v>
      </c>
      <c r="O1088" s="5">
        <f>Tabla1[[#This Row],[Total del Pedido]]-(Tabla1[[#This Row],[Costo Total]]+N1088)</f>
        <v>22.799999999999997</v>
      </c>
    </row>
    <row r="1089" spans="1:15" x14ac:dyDescent="0.25">
      <c r="A1089" s="1">
        <v>434</v>
      </c>
      <c r="B1089" s="1">
        <v>15</v>
      </c>
      <c r="C1089" s="1" t="s">
        <v>22</v>
      </c>
      <c r="D1089" s="1" t="s">
        <v>43</v>
      </c>
      <c r="E1089" s="2">
        <v>15</v>
      </c>
      <c r="F1089" s="2">
        <v>26</v>
      </c>
      <c r="G1089" s="1">
        <v>2</v>
      </c>
      <c r="H1089" s="1">
        <v>26</v>
      </c>
      <c r="I1089" s="7">
        <f>TIME(0,Tabla1[[#This Row],[Tiempo de Preparación]],0)</f>
        <v>1.8055555555555554E-2</v>
      </c>
      <c r="J1089" s="16">
        <f>Tabla1[[#This Row],[Precio Unitario]]*Tabla1[[#This Row],[Cantidad Ordenada]]</f>
        <v>52</v>
      </c>
      <c r="K1089" s="3">
        <f>Tabla1[[#This Row],[Costo Unitario]]*Tabla1[[#This Row],[Cantidad Ordenada]]</f>
        <v>30</v>
      </c>
      <c r="L1089" s="3">
        <f>(Tabla1[[#This Row],[Precio Unitario]]-Tabla1[[#This Row],[Costo Unitario]])*Tabla1[[#This Row],[Cantidad Ordenada]]</f>
        <v>22</v>
      </c>
      <c r="M1089" s="20">
        <v>0.1</v>
      </c>
      <c r="N1089" s="5">
        <f>Tabla1[[#This Row],[Total del Pedido]]*M1089</f>
        <v>5.2</v>
      </c>
      <c r="O1089" s="5">
        <f>Tabla1[[#This Row],[Total del Pedido]]-(Tabla1[[#This Row],[Costo Total]]+N1089)</f>
        <v>16.799999999999997</v>
      </c>
    </row>
    <row r="1090" spans="1:15" x14ac:dyDescent="0.25">
      <c r="A1090" s="1">
        <v>434</v>
      </c>
      <c r="B1090" s="1">
        <v>15</v>
      </c>
      <c r="C1090" s="1" t="s">
        <v>16</v>
      </c>
      <c r="D1090" s="1" t="s">
        <v>37</v>
      </c>
      <c r="E1090" s="2">
        <v>13</v>
      </c>
      <c r="F1090" s="2">
        <v>22</v>
      </c>
      <c r="G1090" s="1">
        <v>2</v>
      </c>
      <c r="H1090" s="1">
        <v>32</v>
      </c>
      <c r="I1090" s="7">
        <f>TIME(0,Tabla1[[#This Row],[Tiempo de Preparación]],0)</f>
        <v>2.2222222222222223E-2</v>
      </c>
      <c r="J1090" s="16">
        <f>Tabla1[[#This Row],[Precio Unitario]]*Tabla1[[#This Row],[Cantidad Ordenada]]</f>
        <v>44</v>
      </c>
      <c r="K1090" s="3">
        <f>Tabla1[[#This Row],[Costo Unitario]]*Tabla1[[#This Row],[Cantidad Ordenada]]</f>
        <v>26</v>
      </c>
      <c r="L1090" s="3">
        <f>(Tabla1[[#This Row],[Precio Unitario]]-Tabla1[[#This Row],[Costo Unitario]])*Tabla1[[#This Row],[Cantidad Ordenada]]</f>
        <v>18</v>
      </c>
      <c r="M1090" s="20">
        <v>0.1</v>
      </c>
      <c r="N1090" s="5">
        <f>Tabla1[[#This Row],[Total del Pedido]]*M1090</f>
        <v>4.4000000000000004</v>
      </c>
      <c r="O1090" s="5">
        <f>Tabla1[[#This Row],[Total del Pedido]]-(Tabla1[[#This Row],[Costo Total]]+N1090)</f>
        <v>13.600000000000001</v>
      </c>
    </row>
    <row r="1091" spans="1:15" x14ac:dyDescent="0.25">
      <c r="A1091" s="1">
        <v>435</v>
      </c>
      <c r="B1091" s="1">
        <v>17</v>
      </c>
      <c r="C1091" s="1" t="s">
        <v>22</v>
      </c>
      <c r="D1091" s="1" t="s">
        <v>43</v>
      </c>
      <c r="E1091" s="2">
        <v>15</v>
      </c>
      <c r="F1091" s="2">
        <v>26</v>
      </c>
      <c r="G1091" s="1">
        <v>2</v>
      </c>
      <c r="H1091" s="1">
        <v>14</v>
      </c>
      <c r="I1091" s="7">
        <f>TIME(0,Tabla1[[#This Row],[Tiempo de Preparación]],0)</f>
        <v>9.7222222222222224E-3</v>
      </c>
      <c r="J1091" s="16">
        <f>Tabla1[[#This Row],[Precio Unitario]]*Tabla1[[#This Row],[Cantidad Ordenada]]</f>
        <v>52</v>
      </c>
      <c r="K1091" s="3">
        <f>Tabla1[[#This Row],[Costo Unitario]]*Tabla1[[#This Row],[Cantidad Ordenada]]</f>
        <v>30</v>
      </c>
      <c r="L1091" s="3">
        <f>(Tabla1[[#This Row],[Precio Unitario]]-Tabla1[[#This Row],[Costo Unitario]])*Tabla1[[#This Row],[Cantidad Ordenada]]</f>
        <v>22</v>
      </c>
      <c r="M1091" s="20">
        <v>0.1</v>
      </c>
      <c r="N1091" s="5">
        <f>Tabla1[[#This Row],[Total del Pedido]]*M1091</f>
        <v>5.2</v>
      </c>
      <c r="O1091" s="5">
        <f>Tabla1[[#This Row],[Total del Pedido]]-(Tabla1[[#This Row],[Costo Total]]+N1091)</f>
        <v>16.799999999999997</v>
      </c>
    </row>
    <row r="1092" spans="1:15" x14ac:dyDescent="0.25">
      <c r="A1092" s="1">
        <v>435</v>
      </c>
      <c r="B1092" s="1">
        <v>17</v>
      </c>
      <c r="C1092" s="1" t="s">
        <v>20</v>
      </c>
      <c r="D1092" s="1" t="s">
        <v>41</v>
      </c>
      <c r="E1092" s="2">
        <v>13</v>
      </c>
      <c r="F1092" s="2">
        <v>21</v>
      </c>
      <c r="G1092" s="1">
        <v>2</v>
      </c>
      <c r="H1092" s="1">
        <v>42</v>
      </c>
      <c r="I1092" s="7">
        <f>TIME(0,Tabla1[[#This Row],[Tiempo de Preparación]],0)</f>
        <v>2.9166666666666667E-2</v>
      </c>
      <c r="J1092" s="16">
        <f>Tabla1[[#This Row],[Precio Unitario]]*Tabla1[[#This Row],[Cantidad Ordenada]]</f>
        <v>42</v>
      </c>
      <c r="K1092" s="3">
        <f>Tabla1[[#This Row],[Costo Unitario]]*Tabla1[[#This Row],[Cantidad Ordenada]]</f>
        <v>26</v>
      </c>
      <c r="L1092" s="3">
        <f>(Tabla1[[#This Row],[Precio Unitario]]-Tabla1[[#This Row],[Costo Unitario]])*Tabla1[[#This Row],[Cantidad Ordenada]]</f>
        <v>16</v>
      </c>
      <c r="M1092" s="20">
        <v>0.1</v>
      </c>
      <c r="N1092" s="5">
        <f>Tabla1[[#This Row],[Total del Pedido]]*M1092</f>
        <v>4.2</v>
      </c>
      <c r="O1092" s="5">
        <f>Tabla1[[#This Row],[Total del Pedido]]-(Tabla1[[#This Row],[Costo Total]]+N1092)</f>
        <v>11.8</v>
      </c>
    </row>
    <row r="1093" spans="1:15" x14ac:dyDescent="0.25">
      <c r="A1093" s="1">
        <v>435</v>
      </c>
      <c r="B1093" s="1">
        <v>17</v>
      </c>
      <c r="C1093" s="1" t="s">
        <v>5</v>
      </c>
      <c r="D1093" s="1" t="s">
        <v>26</v>
      </c>
      <c r="E1093" s="2">
        <v>18</v>
      </c>
      <c r="F1093" s="2">
        <v>30</v>
      </c>
      <c r="G1093" s="1">
        <v>2</v>
      </c>
      <c r="H1093" s="1">
        <v>55</v>
      </c>
      <c r="I1093" s="7">
        <f>TIME(0,Tabla1[[#This Row],[Tiempo de Preparación]],0)</f>
        <v>3.8194444444444448E-2</v>
      </c>
      <c r="J1093" s="16">
        <f>Tabla1[[#This Row],[Precio Unitario]]*Tabla1[[#This Row],[Cantidad Ordenada]]</f>
        <v>60</v>
      </c>
      <c r="K1093" s="3">
        <f>Tabla1[[#This Row],[Costo Unitario]]*Tabla1[[#This Row],[Cantidad Ordenada]]</f>
        <v>36</v>
      </c>
      <c r="L1093" s="3">
        <f>(Tabla1[[#This Row],[Precio Unitario]]-Tabla1[[#This Row],[Costo Unitario]])*Tabla1[[#This Row],[Cantidad Ordenada]]</f>
        <v>24</v>
      </c>
      <c r="M1093" s="20">
        <v>0.1</v>
      </c>
      <c r="N1093" s="5">
        <f>Tabla1[[#This Row],[Total del Pedido]]*M1093</f>
        <v>6</v>
      </c>
      <c r="O1093" s="5">
        <f>Tabla1[[#This Row],[Total del Pedido]]-(Tabla1[[#This Row],[Costo Total]]+N1093)</f>
        <v>18</v>
      </c>
    </row>
    <row r="1094" spans="1:15" x14ac:dyDescent="0.25">
      <c r="A1094" s="1">
        <v>436</v>
      </c>
      <c r="B1094" s="1">
        <v>10</v>
      </c>
      <c r="C1094" s="1" t="s">
        <v>12</v>
      </c>
      <c r="D1094" s="1" t="s">
        <v>33</v>
      </c>
      <c r="E1094" s="2">
        <v>16</v>
      </c>
      <c r="F1094" s="2">
        <v>28</v>
      </c>
      <c r="G1094" s="1">
        <v>2</v>
      </c>
      <c r="H1094" s="1">
        <v>45</v>
      </c>
      <c r="I1094" s="7">
        <f>TIME(0,Tabla1[[#This Row],[Tiempo de Preparación]],0)</f>
        <v>3.125E-2</v>
      </c>
      <c r="J1094" s="16">
        <f>Tabla1[[#This Row],[Precio Unitario]]*Tabla1[[#This Row],[Cantidad Ordenada]]</f>
        <v>56</v>
      </c>
      <c r="K1094" s="3">
        <f>Tabla1[[#This Row],[Costo Unitario]]*Tabla1[[#This Row],[Cantidad Ordenada]]</f>
        <v>32</v>
      </c>
      <c r="L1094" s="3">
        <f>(Tabla1[[#This Row],[Precio Unitario]]-Tabla1[[#This Row],[Costo Unitario]])*Tabla1[[#This Row],[Cantidad Ordenada]]</f>
        <v>24</v>
      </c>
      <c r="M1094" s="20">
        <v>0.1</v>
      </c>
      <c r="N1094" s="5">
        <f>Tabla1[[#This Row],[Total del Pedido]]*M1094</f>
        <v>5.6000000000000005</v>
      </c>
      <c r="O1094" s="5">
        <f>Tabla1[[#This Row],[Total del Pedido]]-(Tabla1[[#This Row],[Costo Total]]+N1094)</f>
        <v>18.399999999999999</v>
      </c>
    </row>
    <row r="1095" spans="1:15" x14ac:dyDescent="0.25">
      <c r="A1095" s="1">
        <v>437</v>
      </c>
      <c r="B1095" s="1">
        <v>16</v>
      </c>
      <c r="C1095" s="1" t="s">
        <v>14</v>
      </c>
      <c r="D1095" s="1" t="s">
        <v>35</v>
      </c>
      <c r="E1095" s="2">
        <v>21</v>
      </c>
      <c r="F1095" s="2">
        <v>35</v>
      </c>
      <c r="G1095" s="1">
        <v>2</v>
      </c>
      <c r="H1095" s="1">
        <v>51</v>
      </c>
      <c r="I1095" s="7">
        <f>TIME(0,Tabla1[[#This Row],[Tiempo de Preparación]],0)</f>
        <v>3.5416666666666666E-2</v>
      </c>
      <c r="J1095" s="16">
        <f>Tabla1[[#This Row],[Precio Unitario]]*Tabla1[[#This Row],[Cantidad Ordenada]]</f>
        <v>70</v>
      </c>
      <c r="K1095" s="3">
        <f>Tabla1[[#This Row],[Costo Unitario]]*Tabla1[[#This Row],[Cantidad Ordenada]]</f>
        <v>42</v>
      </c>
      <c r="L1095" s="3">
        <f>(Tabla1[[#This Row],[Precio Unitario]]-Tabla1[[#This Row],[Costo Unitario]])*Tabla1[[#This Row],[Cantidad Ordenada]]</f>
        <v>28</v>
      </c>
      <c r="M1095" s="20">
        <v>0.1</v>
      </c>
      <c r="N1095" s="5">
        <f>Tabla1[[#This Row],[Total del Pedido]]*M1095</f>
        <v>7</v>
      </c>
      <c r="O1095" s="5">
        <f>Tabla1[[#This Row],[Total del Pedido]]-(Tabla1[[#This Row],[Costo Total]]+N1095)</f>
        <v>21</v>
      </c>
    </row>
    <row r="1096" spans="1:15" x14ac:dyDescent="0.25">
      <c r="A1096" s="1">
        <v>438</v>
      </c>
      <c r="B1096" s="1">
        <v>2</v>
      </c>
      <c r="C1096" s="1" t="s">
        <v>11</v>
      </c>
      <c r="D1096" s="1" t="s">
        <v>32</v>
      </c>
      <c r="E1096" s="2">
        <v>20</v>
      </c>
      <c r="F1096" s="2">
        <v>33</v>
      </c>
      <c r="G1096" s="1">
        <v>1</v>
      </c>
      <c r="H1096" s="1">
        <v>51</v>
      </c>
      <c r="I1096" s="7">
        <f>TIME(0,Tabla1[[#This Row],[Tiempo de Preparación]],0)</f>
        <v>3.5416666666666666E-2</v>
      </c>
      <c r="J1096" s="16">
        <f>Tabla1[[#This Row],[Precio Unitario]]*Tabla1[[#This Row],[Cantidad Ordenada]]</f>
        <v>33</v>
      </c>
      <c r="K1096" s="3">
        <f>Tabla1[[#This Row],[Costo Unitario]]*Tabla1[[#This Row],[Cantidad Ordenada]]</f>
        <v>20</v>
      </c>
      <c r="L1096" s="3">
        <f>(Tabla1[[#This Row],[Precio Unitario]]-Tabla1[[#This Row],[Costo Unitario]])*Tabla1[[#This Row],[Cantidad Ordenada]]</f>
        <v>13</v>
      </c>
      <c r="M1096" s="20">
        <v>0.1</v>
      </c>
      <c r="N1096" s="5">
        <f>Tabla1[[#This Row],[Total del Pedido]]*M1096</f>
        <v>3.3000000000000003</v>
      </c>
      <c r="O1096" s="5">
        <f>Tabla1[[#This Row],[Total del Pedido]]-(Tabla1[[#This Row],[Costo Total]]+N1096)</f>
        <v>9.6999999999999993</v>
      </c>
    </row>
    <row r="1097" spans="1:15" x14ac:dyDescent="0.25">
      <c r="A1097" s="1">
        <v>439</v>
      </c>
      <c r="B1097" s="1">
        <v>15</v>
      </c>
      <c r="C1097" s="1" t="s">
        <v>11</v>
      </c>
      <c r="D1097" s="1" t="s">
        <v>32</v>
      </c>
      <c r="E1097" s="2">
        <v>20</v>
      </c>
      <c r="F1097" s="2">
        <v>33</v>
      </c>
      <c r="G1097" s="1">
        <v>3</v>
      </c>
      <c r="H1097" s="1">
        <v>35</v>
      </c>
      <c r="I1097" s="7">
        <f>TIME(0,Tabla1[[#This Row],[Tiempo de Preparación]],0)</f>
        <v>2.4305555555555556E-2</v>
      </c>
      <c r="J1097" s="16">
        <f>Tabla1[[#This Row],[Precio Unitario]]*Tabla1[[#This Row],[Cantidad Ordenada]]</f>
        <v>99</v>
      </c>
      <c r="K1097" s="3">
        <f>Tabla1[[#This Row],[Costo Unitario]]*Tabla1[[#This Row],[Cantidad Ordenada]]</f>
        <v>60</v>
      </c>
      <c r="L1097" s="3">
        <f>(Tabla1[[#This Row],[Precio Unitario]]-Tabla1[[#This Row],[Costo Unitario]])*Tabla1[[#This Row],[Cantidad Ordenada]]</f>
        <v>39</v>
      </c>
      <c r="M1097" s="20">
        <v>0.1</v>
      </c>
      <c r="N1097" s="5">
        <f>Tabla1[[#This Row],[Total del Pedido]]*M1097</f>
        <v>9.9</v>
      </c>
      <c r="O1097" s="5">
        <f>Tabla1[[#This Row],[Total del Pedido]]-(Tabla1[[#This Row],[Costo Total]]+N1097)</f>
        <v>29.099999999999994</v>
      </c>
    </row>
    <row r="1098" spans="1:15" x14ac:dyDescent="0.25">
      <c r="A1098" s="1">
        <v>439</v>
      </c>
      <c r="B1098" s="1">
        <v>15</v>
      </c>
      <c r="C1098" s="1" t="s">
        <v>22</v>
      </c>
      <c r="D1098" s="1" t="s">
        <v>43</v>
      </c>
      <c r="E1098" s="2">
        <v>15</v>
      </c>
      <c r="F1098" s="2">
        <v>26</v>
      </c>
      <c r="G1098" s="1">
        <v>3</v>
      </c>
      <c r="H1098" s="1">
        <v>29</v>
      </c>
      <c r="I1098" s="7">
        <f>TIME(0,Tabla1[[#This Row],[Tiempo de Preparación]],0)</f>
        <v>2.013888888888889E-2</v>
      </c>
      <c r="J1098" s="16">
        <f>Tabla1[[#This Row],[Precio Unitario]]*Tabla1[[#This Row],[Cantidad Ordenada]]</f>
        <v>78</v>
      </c>
      <c r="K1098" s="3">
        <f>Tabla1[[#This Row],[Costo Unitario]]*Tabla1[[#This Row],[Cantidad Ordenada]]</f>
        <v>45</v>
      </c>
      <c r="L1098" s="3">
        <f>(Tabla1[[#This Row],[Precio Unitario]]-Tabla1[[#This Row],[Costo Unitario]])*Tabla1[[#This Row],[Cantidad Ordenada]]</f>
        <v>33</v>
      </c>
      <c r="M1098" s="20">
        <v>0.1</v>
      </c>
      <c r="N1098" s="5">
        <f>Tabla1[[#This Row],[Total del Pedido]]*M1098</f>
        <v>7.8000000000000007</v>
      </c>
      <c r="O1098" s="5">
        <f>Tabla1[[#This Row],[Total del Pedido]]-(Tabla1[[#This Row],[Costo Total]]+N1098)</f>
        <v>25.200000000000003</v>
      </c>
    </row>
    <row r="1099" spans="1:15" x14ac:dyDescent="0.25">
      <c r="A1099" s="1">
        <v>440</v>
      </c>
      <c r="B1099" s="1">
        <v>13</v>
      </c>
      <c r="C1099" s="1" t="s">
        <v>19</v>
      </c>
      <c r="D1099" s="1" t="s">
        <v>40</v>
      </c>
      <c r="E1099" s="2">
        <v>14</v>
      </c>
      <c r="F1099" s="2">
        <v>23</v>
      </c>
      <c r="G1099" s="1">
        <v>2</v>
      </c>
      <c r="H1099" s="1">
        <v>36</v>
      </c>
      <c r="I1099" s="7">
        <f>TIME(0,Tabla1[[#This Row],[Tiempo de Preparación]],0)</f>
        <v>2.5000000000000001E-2</v>
      </c>
      <c r="J1099" s="16">
        <f>Tabla1[[#This Row],[Precio Unitario]]*Tabla1[[#This Row],[Cantidad Ordenada]]</f>
        <v>46</v>
      </c>
      <c r="K1099" s="3">
        <f>Tabla1[[#This Row],[Costo Unitario]]*Tabla1[[#This Row],[Cantidad Ordenada]]</f>
        <v>28</v>
      </c>
      <c r="L1099" s="3">
        <f>(Tabla1[[#This Row],[Precio Unitario]]-Tabla1[[#This Row],[Costo Unitario]])*Tabla1[[#This Row],[Cantidad Ordenada]]</f>
        <v>18</v>
      </c>
      <c r="M1099" s="20">
        <v>0.1</v>
      </c>
      <c r="N1099" s="5">
        <f>Tabla1[[#This Row],[Total del Pedido]]*M1099</f>
        <v>4.6000000000000005</v>
      </c>
      <c r="O1099" s="5">
        <f>Tabla1[[#This Row],[Total del Pedido]]-(Tabla1[[#This Row],[Costo Total]]+N1099)</f>
        <v>13.399999999999999</v>
      </c>
    </row>
    <row r="1100" spans="1:15" x14ac:dyDescent="0.25">
      <c r="A1100" s="1">
        <v>440</v>
      </c>
      <c r="B1100" s="1">
        <v>13</v>
      </c>
      <c r="C1100" s="1" t="s">
        <v>13</v>
      </c>
      <c r="D1100" s="1" t="s">
        <v>34</v>
      </c>
      <c r="E1100" s="2">
        <v>11</v>
      </c>
      <c r="F1100" s="2">
        <v>19</v>
      </c>
      <c r="G1100" s="1">
        <v>2</v>
      </c>
      <c r="H1100" s="1">
        <v>9</v>
      </c>
      <c r="I1100" s="7">
        <f>TIME(0,Tabla1[[#This Row],[Tiempo de Preparación]],0)</f>
        <v>6.2500000000000003E-3</v>
      </c>
      <c r="J1100" s="16">
        <f>Tabla1[[#This Row],[Precio Unitario]]*Tabla1[[#This Row],[Cantidad Ordenada]]</f>
        <v>38</v>
      </c>
      <c r="K1100" s="3">
        <f>Tabla1[[#This Row],[Costo Unitario]]*Tabla1[[#This Row],[Cantidad Ordenada]]</f>
        <v>22</v>
      </c>
      <c r="L1100" s="3">
        <f>(Tabla1[[#This Row],[Precio Unitario]]-Tabla1[[#This Row],[Costo Unitario]])*Tabla1[[#This Row],[Cantidad Ordenada]]</f>
        <v>16</v>
      </c>
      <c r="M1100" s="20">
        <v>0.1</v>
      </c>
      <c r="N1100" s="5">
        <f>Tabla1[[#This Row],[Total del Pedido]]*M1100</f>
        <v>3.8000000000000003</v>
      </c>
      <c r="O1100" s="5">
        <f>Tabla1[[#This Row],[Total del Pedido]]-(Tabla1[[#This Row],[Costo Total]]+N1100)</f>
        <v>12.2</v>
      </c>
    </row>
    <row r="1101" spans="1:15" x14ac:dyDescent="0.25">
      <c r="A1101" s="1">
        <v>441</v>
      </c>
      <c r="B1101" s="1">
        <v>13</v>
      </c>
      <c r="C1101" s="1" t="s">
        <v>14</v>
      </c>
      <c r="D1101" s="1" t="s">
        <v>35</v>
      </c>
      <c r="E1101" s="2">
        <v>21</v>
      </c>
      <c r="F1101" s="2">
        <v>35</v>
      </c>
      <c r="G1101" s="1">
        <v>3</v>
      </c>
      <c r="H1101" s="1">
        <v>54</v>
      </c>
      <c r="I1101" s="7">
        <f>TIME(0,Tabla1[[#This Row],[Tiempo de Preparación]],0)</f>
        <v>3.7499999999999999E-2</v>
      </c>
      <c r="J1101" s="16">
        <f>Tabla1[[#This Row],[Precio Unitario]]*Tabla1[[#This Row],[Cantidad Ordenada]]</f>
        <v>105</v>
      </c>
      <c r="K1101" s="3">
        <f>Tabla1[[#This Row],[Costo Unitario]]*Tabla1[[#This Row],[Cantidad Ordenada]]</f>
        <v>63</v>
      </c>
      <c r="L1101" s="3">
        <f>(Tabla1[[#This Row],[Precio Unitario]]-Tabla1[[#This Row],[Costo Unitario]])*Tabla1[[#This Row],[Cantidad Ordenada]]</f>
        <v>42</v>
      </c>
      <c r="M1101" s="20">
        <v>0.1</v>
      </c>
      <c r="N1101" s="5">
        <f>Tabla1[[#This Row],[Total del Pedido]]*M1101</f>
        <v>10.5</v>
      </c>
      <c r="O1101" s="5">
        <f>Tabla1[[#This Row],[Total del Pedido]]-(Tabla1[[#This Row],[Costo Total]]+N1101)</f>
        <v>31.5</v>
      </c>
    </row>
    <row r="1102" spans="1:15" x14ac:dyDescent="0.25">
      <c r="A1102" s="1">
        <v>441</v>
      </c>
      <c r="B1102" s="1">
        <v>13</v>
      </c>
      <c r="C1102" s="1" t="s">
        <v>22</v>
      </c>
      <c r="D1102" s="1" t="s">
        <v>43</v>
      </c>
      <c r="E1102" s="2">
        <v>15</v>
      </c>
      <c r="F1102" s="2">
        <v>26</v>
      </c>
      <c r="G1102" s="1">
        <v>3</v>
      </c>
      <c r="H1102" s="1">
        <v>36</v>
      </c>
      <c r="I1102" s="7">
        <f>TIME(0,Tabla1[[#This Row],[Tiempo de Preparación]],0)</f>
        <v>2.5000000000000001E-2</v>
      </c>
      <c r="J1102" s="16">
        <f>Tabla1[[#This Row],[Precio Unitario]]*Tabla1[[#This Row],[Cantidad Ordenada]]</f>
        <v>78</v>
      </c>
      <c r="K1102" s="3">
        <f>Tabla1[[#This Row],[Costo Unitario]]*Tabla1[[#This Row],[Cantidad Ordenada]]</f>
        <v>45</v>
      </c>
      <c r="L1102" s="3">
        <f>(Tabla1[[#This Row],[Precio Unitario]]-Tabla1[[#This Row],[Costo Unitario]])*Tabla1[[#This Row],[Cantidad Ordenada]]</f>
        <v>33</v>
      </c>
      <c r="M1102" s="20">
        <v>0.1</v>
      </c>
      <c r="N1102" s="5">
        <f>Tabla1[[#This Row],[Total del Pedido]]*M1102</f>
        <v>7.8000000000000007</v>
      </c>
      <c r="O1102" s="5">
        <f>Tabla1[[#This Row],[Total del Pedido]]-(Tabla1[[#This Row],[Costo Total]]+N1102)</f>
        <v>25.200000000000003</v>
      </c>
    </row>
    <row r="1103" spans="1:15" x14ac:dyDescent="0.25">
      <c r="A1103" s="1">
        <v>442</v>
      </c>
      <c r="B1103" s="1">
        <v>15</v>
      </c>
      <c r="C1103" s="1" t="s">
        <v>17</v>
      </c>
      <c r="D1103" s="1" t="s">
        <v>38</v>
      </c>
      <c r="E1103" s="2">
        <v>20</v>
      </c>
      <c r="F1103" s="2">
        <v>34</v>
      </c>
      <c r="G1103" s="1">
        <v>3</v>
      </c>
      <c r="H1103" s="1">
        <v>29</v>
      </c>
      <c r="I1103" s="7">
        <f>TIME(0,Tabla1[[#This Row],[Tiempo de Preparación]],0)</f>
        <v>2.013888888888889E-2</v>
      </c>
      <c r="J1103" s="16">
        <f>Tabla1[[#This Row],[Precio Unitario]]*Tabla1[[#This Row],[Cantidad Ordenada]]</f>
        <v>102</v>
      </c>
      <c r="K1103" s="3">
        <f>Tabla1[[#This Row],[Costo Unitario]]*Tabla1[[#This Row],[Cantidad Ordenada]]</f>
        <v>60</v>
      </c>
      <c r="L1103" s="3">
        <f>(Tabla1[[#This Row],[Precio Unitario]]-Tabla1[[#This Row],[Costo Unitario]])*Tabla1[[#This Row],[Cantidad Ordenada]]</f>
        <v>42</v>
      </c>
      <c r="M1103" s="20">
        <v>0.1</v>
      </c>
      <c r="N1103" s="5">
        <f>Tabla1[[#This Row],[Total del Pedido]]*M1103</f>
        <v>10.200000000000001</v>
      </c>
      <c r="O1103" s="5">
        <f>Tabla1[[#This Row],[Total del Pedido]]-(Tabla1[[#This Row],[Costo Total]]+N1103)</f>
        <v>31.799999999999997</v>
      </c>
    </row>
    <row r="1104" spans="1:15" x14ac:dyDescent="0.25">
      <c r="A1104" s="1">
        <v>442</v>
      </c>
      <c r="B1104" s="1">
        <v>15</v>
      </c>
      <c r="C1104" s="1" t="s">
        <v>23</v>
      </c>
      <c r="D1104" s="1" t="s">
        <v>44</v>
      </c>
      <c r="E1104" s="2">
        <v>15</v>
      </c>
      <c r="F1104" s="2">
        <v>25</v>
      </c>
      <c r="G1104" s="1">
        <v>1</v>
      </c>
      <c r="H1104" s="1">
        <v>57</v>
      </c>
      <c r="I1104" s="7">
        <f>TIME(0,Tabla1[[#This Row],[Tiempo de Preparación]],0)</f>
        <v>3.9583333333333331E-2</v>
      </c>
      <c r="J1104" s="16">
        <f>Tabla1[[#This Row],[Precio Unitario]]*Tabla1[[#This Row],[Cantidad Ordenada]]</f>
        <v>25</v>
      </c>
      <c r="K1104" s="3">
        <f>Tabla1[[#This Row],[Costo Unitario]]*Tabla1[[#This Row],[Cantidad Ordenada]]</f>
        <v>15</v>
      </c>
      <c r="L1104" s="3">
        <f>(Tabla1[[#This Row],[Precio Unitario]]-Tabla1[[#This Row],[Costo Unitario]])*Tabla1[[#This Row],[Cantidad Ordenada]]</f>
        <v>10</v>
      </c>
      <c r="M1104" s="20">
        <v>0.1</v>
      </c>
      <c r="N1104" s="5">
        <f>Tabla1[[#This Row],[Total del Pedido]]*M1104</f>
        <v>2.5</v>
      </c>
      <c r="O1104" s="5">
        <f>Tabla1[[#This Row],[Total del Pedido]]-(Tabla1[[#This Row],[Costo Total]]+N1104)</f>
        <v>7.5</v>
      </c>
    </row>
    <row r="1105" spans="1:15" x14ac:dyDescent="0.25">
      <c r="A1105" s="1">
        <v>442</v>
      </c>
      <c r="B1105" s="1">
        <v>15</v>
      </c>
      <c r="C1105" s="1" t="s">
        <v>9</v>
      </c>
      <c r="D1105" s="1" t="s">
        <v>30</v>
      </c>
      <c r="E1105" s="2">
        <v>22</v>
      </c>
      <c r="F1105" s="2">
        <v>36</v>
      </c>
      <c r="G1105" s="1">
        <v>3</v>
      </c>
      <c r="H1105" s="1">
        <v>45</v>
      </c>
      <c r="I1105" s="7">
        <f>TIME(0,Tabla1[[#This Row],[Tiempo de Preparación]],0)</f>
        <v>3.125E-2</v>
      </c>
      <c r="J1105" s="16">
        <f>Tabla1[[#This Row],[Precio Unitario]]*Tabla1[[#This Row],[Cantidad Ordenada]]</f>
        <v>108</v>
      </c>
      <c r="K1105" s="3">
        <f>Tabla1[[#This Row],[Costo Unitario]]*Tabla1[[#This Row],[Cantidad Ordenada]]</f>
        <v>66</v>
      </c>
      <c r="L1105" s="3">
        <f>(Tabla1[[#This Row],[Precio Unitario]]-Tabla1[[#This Row],[Costo Unitario]])*Tabla1[[#This Row],[Cantidad Ordenada]]</f>
        <v>42</v>
      </c>
      <c r="M1105" s="20">
        <v>0.1</v>
      </c>
      <c r="N1105" s="5">
        <f>Tabla1[[#This Row],[Total del Pedido]]*M1105</f>
        <v>10.8</v>
      </c>
      <c r="O1105" s="5">
        <f>Tabla1[[#This Row],[Total del Pedido]]-(Tabla1[[#This Row],[Costo Total]]+N1105)</f>
        <v>31.200000000000003</v>
      </c>
    </row>
    <row r="1106" spans="1:15" x14ac:dyDescent="0.25">
      <c r="A1106" s="1">
        <v>443</v>
      </c>
      <c r="B1106" s="1">
        <v>4</v>
      </c>
      <c r="C1106" s="1" t="s">
        <v>19</v>
      </c>
      <c r="D1106" s="1" t="s">
        <v>40</v>
      </c>
      <c r="E1106" s="2">
        <v>14</v>
      </c>
      <c r="F1106" s="2">
        <v>23</v>
      </c>
      <c r="G1106" s="1">
        <v>1</v>
      </c>
      <c r="H1106" s="1">
        <v>30</v>
      </c>
      <c r="I1106" s="7">
        <f>TIME(0,Tabla1[[#This Row],[Tiempo de Preparación]],0)</f>
        <v>2.0833333333333332E-2</v>
      </c>
      <c r="J1106" s="16">
        <f>Tabla1[[#This Row],[Precio Unitario]]*Tabla1[[#This Row],[Cantidad Ordenada]]</f>
        <v>23</v>
      </c>
      <c r="K1106" s="3">
        <f>Tabla1[[#This Row],[Costo Unitario]]*Tabla1[[#This Row],[Cantidad Ordenada]]</f>
        <v>14</v>
      </c>
      <c r="L1106" s="3">
        <f>(Tabla1[[#This Row],[Precio Unitario]]-Tabla1[[#This Row],[Costo Unitario]])*Tabla1[[#This Row],[Cantidad Ordenada]]</f>
        <v>9</v>
      </c>
      <c r="M1106" s="20">
        <v>0.1</v>
      </c>
      <c r="N1106" s="5">
        <f>Tabla1[[#This Row],[Total del Pedido]]*M1106</f>
        <v>2.3000000000000003</v>
      </c>
      <c r="O1106" s="5">
        <f>Tabla1[[#This Row],[Total del Pedido]]-(Tabla1[[#This Row],[Costo Total]]+N1106)</f>
        <v>6.6999999999999993</v>
      </c>
    </row>
    <row r="1107" spans="1:15" x14ac:dyDescent="0.25">
      <c r="A1107" s="1">
        <v>443</v>
      </c>
      <c r="B1107" s="1">
        <v>4</v>
      </c>
      <c r="C1107" s="1" t="s">
        <v>15</v>
      </c>
      <c r="D1107" s="1" t="s">
        <v>36</v>
      </c>
      <c r="E1107" s="2">
        <v>19</v>
      </c>
      <c r="F1107" s="2">
        <v>32</v>
      </c>
      <c r="G1107" s="1">
        <v>1</v>
      </c>
      <c r="H1107" s="1">
        <v>52</v>
      </c>
      <c r="I1107" s="7">
        <f>TIME(0,Tabla1[[#This Row],[Tiempo de Preparación]],0)</f>
        <v>3.6111111111111108E-2</v>
      </c>
      <c r="J1107" s="16">
        <f>Tabla1[[#This Row],[Precio Unitario]]*Tabla1[[#This Row],[Cantidad Ordenada]]</f>
        <v>32</v>
      </c>
      <c r="K1107" s="3">
        <f>Tabla1[[#This Row],[Costo Unitario]]*Tabla1[[#This Row],[Cantidad Ordenada]]</f>
        <v>19</v>
      </c>
      <c r="L1107" s="3">
        <f>(Tabla1[[#This Row],[Precio Unitario]]-Tabla1[[#This Row],[Costo Unitario]])*Tabla1[[#This Row],[Cantidad Ordenada]]</f>
        <v>13</v>
      </c>
      <c r="M1107" s="20">
        <v>0.1</v>
      </c>
      <c r="N1107" s="5">
        <f>Tabla1[[#This Row],[Total del Pedido]]*M1107</f>
        <v>3.2</v>
      </c>
      <c r="O1107" s="5">
        <f>Tabla1[[#This Row],[Total del Pedido]]-(Tabla1[[#This Row],[Costo Total]]+N1107)</f>
        <v>9.8000000000000007</v>
      </c>
    </row>
    <row r="1108" spans="1:15" x14ac:dyDescent="0.25">
      <c r="A1108" s="1">
        <v>443</v>
      </c>
      <c r="B1108" s="1">
        <v>4</v>
      </c>
      <c r="C1108" s="1" t="s">
        <v>22</v>
      </c>
      <c r="D1108" s="1" t="s">
        <v>43</v>
      </c>
      <c r="E1108" s="2">
        <v>15</v>
      </c>
      <c r="F1108" s="2">
        <v>26</v>
      </c>
      <c r="G1108" s="1">
        <v>3</v>
      </c>
      <c r="H1108" s="1">
        <v>55</v>
      </c>
      <c r="I1108" s="7">
        <f>TIME(0,Tabla1[[#This Row],[Tiempo de Preparación]],0)</f>
        <v>3.8194444444444448E-2</v>
      </c>
      <c r="J1108" s="16">
        <f>Tabla1[[#This Row],[Precio Unitario]]*Tabla1[[#This Row],[Cantidad Ordenada]]</f>
        <v>78</v>
      </c>
      <c r="K1108" s="3">
        <f>Tabla1[[#This Row],[Costo Unitario]]*Tabla1[[#This Row],[Cantidad Ordenada]]</f>
        <v>45</v>
      </c>
      <c r="L1108" s="3">
        <f>(Tabla1[[#This Row],[Precio Unitario]]-Tabla1[[#This Row],[Costo Unitario]])*Tabla1[[#This Row],[Cantidad Ordenada]]</f>
        <v>33</v>
      </c>
      <c r="M1108" s="20">
        <v>0.1</v>
      </c>
      <c r="N1108" s="5">
        <f>Tabla1[[#This Row],[Total del Pedido]]*M1108</f>
        <v>7.8000000000000007</v>
      </c>
      <c r="O1108" s="5">
        <f>Tabla1[[#This Row],[Total del Pedido]]-(Tabla1[[#This Row],[Costo Total]]+N1108)</f>
        <v>25.200000000000003</v>
      </c>
    </row>
    <row r="1109" spans="1:15" x14ac:dyDescent="0.25">
      <c r="A1109" s="1">
        <v>443</v>
      </c>
      <c r="B1109" s="1">
        <v>4</v>
      </c>
      <c r="C1109" s="1" t="s">
        <v>12</v>
      </c>
      <c r="D1109" s="1" t="s">
        <v>33</v>
      </c>
      <c r="E1109" s="2">
        <v>16</v>
      </c>
      <c r="F1109" s="2">
        <v>28</v>
      </c>
      <c r="G1109" s="1">
        <v>3</v>
      </c>
      <c r="H1109" s="1">
        <v>18</v>
      </c>
      <c r="I1109" s="7">
        <f>TIME(0,Tabla1[[#This Row],[Tiempo de Preparación]],0)</f>
        <v>1.2500000000000001E-2</v>
      </c>
      <c r="J1109" s="16">
        <f>Tabla1[[#This Row],[Precio Unitario]]*Tabla1[[#This Row],[Cantidad Ordenada]]</f>
        <v>84</v>
      </c>
      <c r="K1109" s="3">
        <f>Tabla1[[#This Row],[Costo Unitario]]*Tabla1[[#This Row],[Cantidad Ordenada]]</f>
        <v>48</v>
      </c>
      <c r="L1109" s="3">
        <f>(Tabla1[[#This Row],[Precio Unitario]]-Tabla1[[#This Row],[Costo Unitario]])*Tabla1[[#This Row],[Cantidad Ordenada]]</f>
        <v>36</v>
      </c>
      <c r="M1109" s="20">
        <v>0.1</v>
      </c>
      <c r="N1109" s="5">
        <f>Tabla1[[#This Row],[Total del Pedido]]*M1109</f>
        <v>8.4</v>
      </c>
      <c r="O1109" s="5">
        <f>Tabla1[[#This Row],[Total del Pedido]]-(Tabla1[[#This Row],[Costo Total]]+N1109)</f>
        <v>27.6</v>
      </c>
    </row>
    <row r="1110" spans="1:15" x14ac:dyDescent="0.25">
      <c r="A1110" s="1">
        <v>444</v>
      </c>
      <c r="B1110" s="1">
        <v>8</v>
      </c>
      <c r="C1110" s="1" t="s">
        <v>19</v>
      </c>
      <c r="D1110" s="1" t="s">
        <v>40</v>
      </c>
      <c r="E1110" s="2">
        <v>14</v>
      </c>
      <c r="F1110" s="2">
        <v>23</v>
      </c>
      <c r="G1110" s="1">
        <v>1</v>
      </c>
      <c r="H1110" s="1">
        <v>32</v>
      </c>
      <c r="I1110" s="7">
        <f>TIME(0,Tabla1[[#This Row],[Tiempo de Preparación]],0)</f>
        <v>2.2222222222222223E-2</v>
      </c>
      <c r="J1110" s="16">
        <f>Tabla1[[#This Row],[Precio Unitario]]*Tabla1[[#This Row],[Cantidad Ordenada]]</f>
        <v>23</v>
      </c>
      <c r="K1110" s="3">
        <f>Tabla1[[#This Row],[Costo Unitario]]*Tabla1[[#This Row],[Cantidad Ordenada]]</f>
        <v>14</v>
      </c>
      <c r="L1110" s="3">
        <f>(Tabla1[[#This Row],[Precio Unitario]]-Tabla1[[#This Row],[Costo Unitario]])*Tabla1[[#This Row],[Cantidad Ordenada]]</f>
        <v>9</v>
      </c>
      <c r="M1110" s="20">
        <v>0.1</v>
      </c>
      <c r="N1110" s="5">
        <f>Tabla1[[#This Row],[Total del Pedido]]*M1110</f>
        <v>2.3000000000000003</v>
      </c>
      <c r="O1110" s="5">
        <f>Tabla1[[#This Row],[Total del Pedido]]-(Tabla1[[#This Row],[Costo Total]]+N1110)</f>
        <v>6.6999999999999993</v>
      </c>
    </row>
    <row r="1111" spans="1:15" x14ac:dyDescent="0.25">
      <c r="A1111" s="1">
        <v>444</v>
      </c>
      <c r="B1111" s="1">
        <v>8</v>
      </c>
      <c r="C1111" s="1" t="s">
        <v>4</v>
      </c>
      <c r="D1111" s="1" t="s">
        <v>25</v>
      </c>
      <c r="E1111" s="2">
        <v>14</v>
      </c>
      <c r="F1111" s="2">
        <v>24</v>
      </c>
      <c r="G1111" s="1">
        <v>3</v>
      </c>
      <c r="H1111" s="1">
        <v>49</v>
      </c>
      <c r="I1111" s="7">
        <f>TIME(0,Tabla1[[#This Row],[Tiempo de Preparación]],0)</f>
        <v>3.4027777777777775E-2</v>
      </c>
      <c r="J1111" s="16">
        <f>Tabla1[[#This Row],[Precio Unitario]]*Tabla1[[#This Row],[Cantidad Ordenada]]</f>
        <v>72</v>
      </c>
      <c r="K1111" s="3">
        <f>Tabla1[[#This Row],[Costo Unitario]]*Tabla1[[#This Row],[Cantidad Ordenada]]</f>
        <v>42</v>
      </c>
      <c r="L1111" s="3">
        <f>(Tabla1[[#This Row],[Precio Unitario]]-Tabla1[[#This Row],[Costo Unitario]])*Tabla1[[#This Row],[Cantidad Ordenada]]</f>
        <v>30</v>
      </c>
      <c r="M1111" s="20">
        <v>0.1</v>
      </c>
      <c r="N1111" s="5">
        <f>Tabla1[[#This Row],[Total del Pedido]]*M1111</f>
        <v>7.2</v>
      </c>
      <c r="O1111" s="5">
        <f>Tabla1[[#This Row],[Total del Pedido]]-(Tabla1[[#This Row],[Costo Total]]+N1111)</f>
        <v>22.799999999999997</v>
      </c>
    </row>
    <row r="1112" spans="1:15" x14ac:dyDescent="0.25">
      <c r="A1112" s="1">
        <v>445</v>
      </c>
      <c r="B1112" s="1">
        <v>6</v>
      </c>
      <c r="C1112" s="1" t="s">
        <v>7</v>
      </c>
      <c r="D1112" s="1" t="s">
        <v>28</v>
      </c>
      <c r="E1112" s="2">
        <v>16</v>
      </c>
      <c r="F1112" s="2">
        <v>27</v>
      </c>
      <c r="G1112" s="1">
        <v>3</v>
      </c>
      <c r="H1112" s="1">
        <v>26</v>
      </c>
      <c r="I1112" s="7">
        <f>TIME(0,Tabla1[[#This Row],[Tiempo de Preparación]],0)</f>
        <v>1.8055555555555554E-2</v>
      </c>
      <c r="J1112" s="16">
        <f>Tabla1[[#This Row],[Precio Unitario]]*Tabla1[[#This Row],[Cantidad Ordenada]]</f>
        <v>81</v>
      </c>
      <c r="K1112" s="3">
        <f>Tabla1[[#This Row],[Costo Unitario]]*Tabla1[[#This Row],[Cantidad Ordenada]]</f>
        <v>48</v>
      </c>
      <c r="L1112" s="3">
        <f>(Tabla1[[#This Row],[Precio Unitario]]-Tabla1[[#This Row],[Costo Unitario]])*Tabla1[[#This Row],[Cantidad Ordenada]]</f>
        <v>33</v>
      </c>
      <c r="M1112" s="20">
        <v>0.1</v>
      </c>
      <c r="N1112" s="5">
        <f>Tabla1[[#This Row],[Total del Pedido]]*M1112</f>
        <v>8.1</v>
      </c>
      <c r="O1112" s="5">
        <f>Tabla1[[#This Row],[Total del Pedido]]-(Tabla1[[#This Row],[Costo Total]]+N1112)</f>
        <v>24.9</v>
      </c>
    </row>
    <row r="1113" spans="1:15" x14ac:dyDescent="0.25">
      <c r="A1113" s="1">
        <v>446</v>
      </c>
      <c r="B1113" s="1">
        <v>12</v>
      </c>
      <c r="C1113" s="1" t="s">
        <v>20</v>
      </c>
      <c r="D1113" s="1" t="s">
        <v>41</v>
      </c>
      <c r="E1113" s="2">
        <v>13</v>
      </c>
      <c r="F1113" s="2">
        <v>21</v>
      </c>
      <c r="G1113" s="1">
        <v>1</v>
      </c>
      <c r="H1113" s="1">
        <v>8</v>
      </c>
      <c r="I1113" s="7">
        <f>TIME(0,Tabla1[[#This Row],[Tiempo de Preparación]],0)</f>
        <v>5.5555555555555558E-3</v>
      </c>
      <c r="J1113" s="16">
        <f>Tabla1[[#This Row],[Precio Unitario]]*Tabla1[[#This Row],[Cantidad Ordenada]]</f>
        <v>21</v>
      </c>
      <c r="K1113" s="3">
        <f>Tabla1[[#This Row],[Costo Unitario]]*Tabla1[[#This Row],[Cantidad Ordenada]]</f>
        <v>13</v>
      </c>
      <c r="L1113" s="3">
        <f>(Tabla1[[#This Row],[Precio Unitario]]-Tabla1[[#This Row],[Costo Unitario]])*Tabla1[[#This Row],[Cantidad Ordenada]]</f>
        <v>8</v>
      </c>
      <c r="M1113" s="20">
        <v>0.1</v>
      </c>
      <c r="N1113" s="5">
        <f>Tabla1[[#This Row],[Total del Pedido]]*M1113</f>
        <v>2.1</v>
      </c>
      <c r="O1113" s="5">
        <f>Tabla1[[#This Row],[Total del Pedido]]-(Tabla1[[#This Row],[Costo Total]]+N1113)</f>
        <v>5.9</v>
      </c>
    </row>
    <row r="1114" spans="1:15" x14ac:dyDescent="0.25">
      <c r="A1114" s="1">
        <v>447</v>
      </c>
      <c r="B1114" s="1">
        <v>8</v>
      </c>
      <c r="C1114" s="1" t="s">
        <v>18</v>
      </c>
      <c r="D1114" s="1" t="s">
        <v>39</v>
      </c>
      <c r="E1114" s="2">
        <v>12</v>
      </c>
      <c r="F1114" s="2">
        <v>20</v>
      </c>
      <c r="G1114" s="1">
        <v>2</v>
      </c>
      <c r="H1114" s="1">
        <v>29</v>
      </c>
      <c r="I1114" s="7">
        <f>TIME(0,Tabla1[[#This Row],[Tiempo de Preparación]],0)</f>
        <v>2.013888888888889E-2</v>
      </c>
      <c r="J1114" s="16">
        <f>Tabla1[[#This Row],[Precio Unitario]]*Tabla1[[#This Row],[Cantidad Ordenada]]</f>
        <v>40</v>
      </c>
      <c r="K1114" s="3">
        <f>Tabla1[[#This Row],[Costo Unitario]]*Tabla1[[#This Row],[Cantidad Ordenada]]</f>
        <v>24</v>
      </c>
      <c r="L1114" s="3">
        <f>(Tabla1[[#This Row],[Precio Unitario]]-Tabla1[[#This Row],[Costo Unitario]])*Tabla1[[#This Row],[Cantidad Ordenada]]</f>
        <v>16</v>
      </c>
      <c r="M1114" s="20">
        <v>0.1</v>
      </c>
      <c r="N1114" s="5">
        <f>Tabla1[[#This Row],[Total del Pedido]]*M1114</f>
        <v>4</v>
      </c>
      <c r="O1114" s="5">
        <f>Tabla1[[#This Row],[Total del Pedido]]-(Tabla1[[#This Row],[Costo Total]]+N1114)</f>
        <v>12</v>
      </c>
    </row>
    <row r="1115" spans="1:15" x14ac:dyDescent="0.25">
      <c r="A1115" s="1">
        <v>447</v>
      </c>
      <c r="B1115" s="1">
        <v>8</v>
      </c>
      <c r="C1115" s="1" t="s">
        <v>13</v>
      </c>
      <c r="D1115" s="1" t="s">
        <v>34</v>
      </c>
      <c r="E1115" s="2">
        <v>11</v>
      </c>
      <c r="F1115" s="2">
        <v>19</v>
      </c>
      <c r="G1115" s="1">
        <v>3</v>
      </c>
      <c r="H1115" s="1">
        <v>50</v>
      </c>
      <c r="I1115" s="7">
        <f>TIME(0,Tabla1[[#This Row],[Tiempo de Preparación]],0)</f>
        <v>3.4722222222222224E-2</v>
      </c>
      <c r="J1115" s="16">
        <f>Tabla1[[#This Row],[Precio Unitario]]*Tabla1[[#This Row],[Cantidad Ordenada]]</f>
        <v>57</v>
      </c>
      <c r="K1115" s="3">
        <f>Tabla1[[#This Row],[Costo Unitario]]*Tabla1[[#This Row],[Cantidad Ordenada]]</f>
        <v>33</v>
      </c>
      <c r="L1115" s="3">
        <f>(Tabla1[[#This Row],[Precio Unitario]]-Tabla1[[#This Row],[Costo Unitario]])*Tabla1[[#This Row],[Cantidad Ordenada]]</f>
        <v>24</v>
      </c>
      <c r="M1115" s="20">
        <v>0.1</v>
      </c>
      <c r="N1115" s="5">
        <f>Tabla1[[#This Row],[Total del Pedido]]*M1115</f>
        <v>5.7</v>
      </c>
      <c r="O1115" s="5">
        <f>Tabla1[[#This Row],[Total del Pedido]]-(Tabla1[[#This Row],[Costo Total]]+N1115)</f>
        <v>18.299999999999997</v>
      </c>
    </row>
    <row r="1116" spans="1:15" x14ac:dyDescent="0.25">
      <c r="A1116" s="1">
        <v>447</v>
      </c>
      <c r="B1116" s="1">
        <v>8</v>
      </c>
      <c r="C1116" s="1" t="s">
        <v>12</v>
      </c>
      <c r="D1116" s="1" t="s">
        <v>33</v>
      </c>
      <c r="E1116" s="2">
        <v>16</v>
      </c>
      <c r="F1116" s="2">
        <v>28</v>
      </c>
      <c r="G1116" s="1">
        <v>3</v>
      </c>
      <c r="H1116" s="1">
        <v>7</v>
      </c>
      <c r="I1116" s="7">
        <f>TIME(0,Tabla1[[#This Row],[Tiempo de Preparación]],0)</f>
        <v>4.8611111111111112E-3</v>
      </c>
      <c r="J1116" s="16">
        <f>Tabla1[[#This Row],[Precio Unitario]]*Tabla1[[#This Row],[Cantidad Ordenada]]</f>
        <v>84</v>
      </c>
      <c r="K1116" s="3">
        <f>Tabla1[[#This Row],[Costo Unitario]]*Tabla1[[#This Row],[Cantidad Ordenada]]</f>
        <v>48</v>
      </c>
      <c r="L1116" s="3">
        <f>(Tabla1[[#This Row],[Precio Unitario]]-Tabla1[[#This Row],[Costo Unitario]])*Tabla1[[#This Row],[Cantidad Ordenada]]</f>
        <v>36</v>
      </c>
      <c r="M1116" s="20">
        <v>0.1</v>
      </c>
      <c r="N1116" s="5">
        <f>Tabla1[[#This Row],[Total del Pedido]]*M1116</f>
        <v>8.4</v>
      </c>
      <c r="O1116" s="5">
        <f>Tabla1[[#This Row],[Total del Pedido]]-(Tabla1[[#This Row],[Costo Total]]+N1116)</f>
        <v>27.6</v>
      </c>
    </row>
    <row r="1117" spans="1:15" x14ac:dyDescent="0.25">
      <c r="A1117" s="1">
        <v>448</v>
      </c>
      <c r="B1117" s="1">
        <v>4</v>
      </c>
      <c r="C1117" s="1" t="s">
        <v>13</v>
      </c>
      <c r="D1117" s="1" t="s">
        <v>34</v>
      </c>
      <c r="E1117" s="2">
        <v>11</v>
      </c>
      <c r="F1117" s="2">
        <v>19</v>
      </c>
      <c r="G1117" s="1">
        <v>2</v>
      </c>
      <c r="H1117" s="1">
        <v>26</v>
      </c>
      <c r="I1117" s="7">
        <f>TIME(0,Tabla1[[#This Row],[Tiempo de Preparación]],0)</f>
        <v>1.8055555555555554E-2</v>
      </c>
      <c r="J1117" s="16">
        <f>Tabla1[[#This Row],[Precio Unitario]]*Tabla1[[#This Row],[Cantidad Ordenada]]</f>
        <v>38</v>
      </c>
      <c r="K1117" s="3">
        <f>Tabla1[[#This Row],[Costo Unitario]]*Tabla1[[#This Row],[Cantidad Ordenada]]</f>
        <v>22</v>
      </c>
      <c r="L1117" s="3">
        <f>(Tabla1[[#This Row],[Precio Unitario]]-Tabla1[[#This Row],[Costo Unitario]])*Tabla1[[#This Row],[Cantidad Ordenada]]</f>
        <v>16</v>
      </c>
      <c r="M1117" s="20">
        <v>0.1</v>
      </c>
      <c r="N1117" s="5">
        <f>Tabla1[[#This Row],[Total del Pedido]]*M1117</f>
        <v>3.8000000000000003</v>
      </c>
      <c r="O1117" s="5">
        <f>Tabla1[[#This Row],[Total del Pedido]]-(Tabla1[[#This Row],[Costo Total]]+N1117)</f>
        <v>12.2</v>
      </c>
    </row>
    <row r="1118" spans="1:15" x14ac:dyDescent="0.25">
      <c r="A1118" s="1">
        <v>448</v>
      </c>
      <c r="B1118" s="1">
        <v>4</v>
      </c>
      <c r="C1118" s="1" t="s">
        <v>11</v>
      </c>
      <c r="D1118" s="1" t="s">
        <v>32</v>
      </c>
      <c r="E1118" s="2">
        <v>20</v>
      </c>
      <c r="F1118" s="2">
        <v>33</v>
      </c>
      <c r="G1118" s="1">
        <v>3</v>
      </c>
      <c r="H1118" s="1">
        <v>40</v>
      </c>
      <c r="I1118" s="7">
        <f>TIME(0,Tabla1[[#This Row],[Tiempo de Preparación]],0)</f>
        <v>2.7777777777777776E-2</v>
      </c>
      <c r="J1118" s="16">
        <f>Tabla1[[#This Row],[Precio Unitario]]*Tabla1[[#This Row],[Cantidad Ordenada]]</f>
        <v>99</v>
      </c>
      <c r="K1118" s="3">
        <f>Tabla1[[#This Row],[Costo Unitario]]*Tabla1[[#This Row],[Cantidad Ordenada]]</f>
        <v>60</v>
      </c>
      <c r="L1118" s="3">
        <f>(Tabla1[[#This Row],[Precio Unitario]]-Tabla1[[#This Row],[Costo Unitario]])*Tabla1[[#This Row],[Cantidad Ordenada]]</f>
        <v>39</v>
      </c>
      <c r="M1118" s="20">
        <v>0.1</v>
      </c>
      <c r="N1118" s="5">
        <f>Tabla1[[#This Row],[Total del Pedido]]*M1118</f>
        <v>9.9</v>
      </c>
      <c r="O1118" s="5">
        <f>Tabla1[[#This Row],[Total del Pedido]]-(Tabla1[[#This Row],[Costo Total]]+N1118)</f>
        <v>29.099999999999994</v>
      </c>
    </row>
    <row r="1119" spans="1:15" x14ac:dyDescent="0.25">
      <c r="A1119" s="1">
        <v>449</v>
      </c>
      <c r="B1119" s="1">
        <v>3</v>
      </c>
      <c r="C1119" s="1" t="s">
        <v>15</v>
      </c>
      <c r="D1119" s="1" t="s">
        <v>36</v>
      </c>
      <c r="E1119" s="2">
        <v>19</v>
      </c>
      <c r="F1119" s="2">
        <v>32</v>
      </c>
      <c r="G1119" s="1">
        <v>2</v>
      </c>
      <c r="H1119" s="1">
        <v>33</v>
      </c>
      <c r="I1119" s="7">
        <f>TIME(0,Tabla1[[#This Row],[Tiempo de Preparación]],0)</f>
        <v>2.2916666666666665E-2</v>
      </c>
      <c r="J1119" s="16">
        <f>Tabla1[[#This Row],[Precio Unitario]]*Tabla1[[#This Row],[Cantidad Ordenada]]</f>
        <v>64</v>
      </c>
      <c r="K1119" s="3">
        <f>Tabla1[[#This Row],[Costo Unitario]]*Tabla1[[#This Row],[Cantidad Ordenada]]</f>
        <v>38</v>
      </c>
      <c r="L1119" s="3">
        <f>(Tabla1[[#This Row],[Precio Unitario]]-Tabla1[[#This Row],[Costo Unitario]])*Tabla1[[#This Row],[Cantidad Ordenada]]</f>
        <v>26</v>
      </c>
      <c r="M1119" s="20">
        <v>0.1</v>
      </c>
      <c r="N1119" s="5">
        <f>Tabla1[[#This Row],[Total del Pedido]]*M1119</f>
        <v>6.4</v>
      </c>
      <c r="O1119" s="5">
        <f>Tabla1[[#This Row],[Total del Pedido]]-(Tabla1[[#This Row],[Costo Total]]+N1119)</f>
        <v>19.600000000000001</v>
      </c>
    </row>
    <row r="1120" spans="1:15" x14ac:dyDescent="0.25">
      <c r="A1120" s="1">
        <v>450</v>
      </c>
      <c r="B1120" s="1">
        <v>9</v>
      </c>
      <c r="C1120" s="1" t="s">
        <v>21</v>
      </c>
      <c r="D1120" s="1" t="s">
        <v>42</v>
      </c>
      <c r="E1120" s="2">
        <v>10</v>
      </c>
      <c r="F1120" s="2">
        <v>18</v>
      </c>
      <c r="G1120" s="1">
        <v>2</v>
      </c>
      <c r="H1120" s="1">
        <v>13</v>
      </c>
      <c r="I1120" s="7">
        <f>TIME(0,Tabla1[[#This Row],[Tiempo de Preparación]],0)</f>
        <v>9.0277777777777769E-3</v>
      </c>
      <c r="J1120" s="16">
        <f>Tabla1[[#This Row],[Precio Unitario]]*Tabla1[[#This Row],[Cantidad Ordenada]]</f>
        <v>36</v>
      </c>
      <c r="K1120" s="3">
        <f>Tabla1[[#This Row],[Costo Unitario]]*Tabla1[[#This Row],[Cantidad Ordenada]]</f>
        <v>20</v>
      </c>
      <c r="L1120" s="3">
        <f>(Tabla1[[#This Row],[Precio Unitario]]-Tabla1[[#This Row],[Costo Unitario]])*Tabla1[[#This Row],[Cantidad Ordenada]]</f>
        <v>16</v>
      </c>
      <c r="M1120" s="20">
        <v>0.1</v>
      </c>
      <c r="N1120" s="5">
        <f>Tabla1[[#This Row],[Total del Pedido]]*M1120</f>
        <v>3.6</v>
      </c>
      <c r="O1120" s="5">
        <f>Tabla1[[#This Row],[Total del Pedido]]-(Tabla1[[#This Row],[Costo Total]]+N1120)</f>
        <v>12.399999999999999</v>
      </c>
    </row>
    <row r="1121" spans="1:15" x14ac:dyDescent="0.25">
      <c r="A1121" s="1">
        <v>450</v>
      </c>
      <c r="B1121" s="1">
        <v>9</v>
      </c>
      <c r="C1121" s="1" t="s">
        <v>9</v>
      </c>
      <c r="D1121" s="1" t="s">
        <v>30</v>
      </c>
      <c r="E1121" s="2">
        <v>22</v>
      </c>
      <c r="F1121" s="2">
        <v>36</v>
      </c>
      <c r="G1121" s="1">
        <v>1</v>
      </c>
      <c r="H1121" s="1">
        <v>21</v>
      </c>
      <c r="I1121" s="7">
        <f>TIME(0,Tabla1[[#This Row],[Tiempo de Preparación]],0)</f>
        <v>1.4583333333333334E-2</v>
      </c>
      <c r="J1121" s="16">
        <f>Tabla1[[#This Row],[Precio Unitario]]*Tabla1[[#This Row],[Cantidad Ordenada]]</f>
        <v>36</v>
      </c>
      <c r="K1121" s="3">
        <f>Tabla1[[#This Row],[Costo Unitario]]*Tabla1[[#This Row],[Cantidad Ordenada]]</f>
        <v>22</v>
      </c>
      <c r="L1121" s="3">
        <f>(Tabla1[[#This Row],[Precio Unitario]]-Tabla1[[#This Row],[Costo Unitario]])*Tabla1[[#This Row],[Cantidad Ordenada]]</f>
        <v>14</v>
      </c>
      <c r="M1121" s="20">
        <v>0.1</v>
      </c>
      <c r="N1121" s="5">
        <f>Tabla1[[#This Row],[Total del Pedido]]*M1121</f>
        <v>3.6</v>
      </c>
      <c r="O1121" s="5">
        <f>Tabla1[[#This Row],[Total del Pedido]]-(Tabla1[[#This Row],[Costo Total]]+N1121)</f>
        <v>10.399999999999999</v>
      </c>
    </row>
    <row r="1122" spans="1:15" x14ac:dyDescent="0.25">
      <c r="A1122" s="1">
        <v>451</v>
      </c>
      <c r="B1122" s="1">
        <v>3</v>
      </c>
      <c r="C1122" s="1" t="s">
        <v>14</v>
      </c>
      <c r="D1122" s="1" t="s">
        <v>35</v>
      </c>
      <c r="E1122" s="2">
        <v>21</v>
      </c>
      <c r="F1122" s="2">
        <v>35</v>
      </c>
      <c r="G1122" s="1">
        <v>1</v>
      </c>
      <c r="H1122" s="1">
        <v>23</v>
      </c>
      <c r="I1122" s="7">
        <f>TIME(0,Tabla1[[#This Row],[Tiempo de Preparación]],0)</f>
        <v>1.5972222222222221E-2</v>
      </c>
      <c r="J1122" s="16">
        <f>Tabla1[[#This Row],[Precio Unitario]]*Tabla1[[#This Row],[Cantidad Ordenada]]</f>
        <v>35</v>
      </c>
      <c r="K1122" s="3">
        <f>Tabla1[[#This Row],[Costo Unitario]]*Tabla1[[#This Row],[Cantidad Ordenada]]</f>
        <v>21</v>
      </c>
      <c r="L1122" s="3">
        <f>(Tabla1[[#This Row],[Precio Unitario]]-Tabla1[[#This Row],[Costo Unitario]])*Tabla1[[#This Row],[Cantidad Ordenada]]</f>
        <v>14</v>
      </c>
      <c r="M1122" s="20">
        <v>0.1</v>
      </c>
      <c r="N1122" s="5">
        <f>Tabla1[[#This Row],[Total del Pedido]]*M1122</f>
        <v>3.5</v>
      </c>
      <c r="O1122" s="5">
        <f>Tabla1[[#This Row],[Total del Pedido]]-(Tabla1[[#This Row],[Costo Total]]+N1122)</f>
        <v>10.5</v>
      </c>
    </row>
    <row r="1123" spans="1:15" x14ac:dyDescent="0.25">
      <c r="A1123" s="1">
        <v>451</v>
      </c>
      <c r="B1123" s="1">
        <v>3</v>
      </c>
      <c r="C1123" s="1" t="s">
        <v>19</v>
      </c>
      <c r="D1123" s="1" t="s">
        <v>40</v>
      </c>
      <c r="E1123" s="2">
        <v>14</v>
      </c>
      <c r="F1123" s="2">
        <v>23</v>
      </c>
      <c r="G1123" s="1">
        <v>1</v>
      </c>
      <c r="H1123" s="1">
        <v>41</v>
      </c>
      <c r="I1123" s="7">
        <f>TIME(0,Tabla1[[#This Row],[Tiempo de Preparación]],0)</f>
        <v>2.8472222222222222E-2</v>
      </c>
      <c r="J1123" s="16">
        <f>Tabla1[[#This Row],[Precio Unitario]]*Tabla1[[#This Row],[Cantidad Ordenada]]</f>
        <v>23</v>
      </c>
      <c r="K1123" s="3">
        <f>Tabla1[[#This Row],[Costo Unitario]]*Tabla1[[#This Row],[Cantidad Ordenada]]</f>
        <v>14</v>
      </c>
      <c r="L1123" s="3">
        <f>(Tabla1[[#This Row],[Precio Unitario]]-Tabla1[[#This Row],[Costo Unitario]])*Tabla1[[#This Row],[Cantidad Ordenada]]</f>
        <v>9</v>
      </c>
      <c r="M1123" s="20">
        <v>0.1</v>
      </c>
      <c r="N1123" s="5">
        <f>Tabla1[[#This Row],[Total del Pedido]]*M1123</f>
        <v>2.3000000000000003</v>
      </c>
      <c r="O1123" s="5">
        <f>Tabla1[[#This Row],[Total del Pedido]]-(Tabla1[[#This Row],[Costo Total]]+N1123)</f>
        <v>6.6999999999999993</v>
      </c>
    </row>
    <row r="1124" spans="1:15" x14ac:dyDescent="0.25">
      <c r="A1124" s="1">
        <v>451</v>
      </c>
      <c r="B1124" s="1">
        <v>3</v>
      </c>
      <c r="C1124" s="1" t="s">
        <v>17</v>
      </c>
      <c r="D1124" s="1" t="s">
        <v>38</v>
      </c>
      <c r="E1124" s="2">
        <v>20</v>
      </c>
      <c r="F1124" s="2">
        <v>34</v>
      </c>
      <c r="G1124" s="1">
        <v>1</v>
      </c>
      <c r="H1124" s="1">
        <v>39</v>
      </c>
      <c r="I1124" s="7">
        <f>TIME(0,Tabla1[[#This Row],[Tiempo de Preparación]],0)</f>
        <v>2.7083333333333334E-2</v>
      </c>
      <c r="J1124" s="16">
        <f>Tabla1[[#This Row],[Precio Unitario]]*Tabla1[[#This Row],[Cantidad Ordenada]]</f>
        <v>34</v>
      </c>
      <c r="K1124" s="3">
        <f>Tabla1[[#This Row],[Costo Unitario]]*Tabla1[[#This Row],[Cantidad Ordenada]]</f>
        <v>20</v>
      </c>
      <c r="L1124" s="3">
        <f>(Tabla1[[#This Row],[Precio Unitario]]-Tabla1[[#This Row],[Costo Unitario]])*Tabla1[[#This Row],[Cantidad Ordenada]]</f>
        <v>14</v>
      </c>
      <c r="M1124" s="20">
        <v>0.1</v>
      </c>
      <c r="N1124" s="5">
        <f>Tabla1[[#This Row],[Total del Pedido]]*M1124</f>
        <v>3.4000000000000004</v>
      </c>
      <c r="O1124" s="5">
        <f>Tabla1[[#This Row],[Total del Pedido]]-(Tabla1[[#This Row],[Costo Total]]+N1124)</f>
        <v>10.600000000000001</v>
      </c>
    </row>
    <row r="1125" spans="1:15" x14ac:dyDescent="0.25">
      <c r="A1125" s="1">
        <v>452</v>
      </c>
      <c r="B1125" s="1">
        <v>9</v>
      </c>
      <c r="C1125" s="1" t="s">
        <v>6</v>
      </c>
      <c r="D1125" s="1" t="s">
        <v>27</v>
      </c>
      <c r="E1125" s="2">
        <v>19</v>
      </c>
      <c r="F1125" s="2">
        <v>31</v>
      </c>
      <c r="G1125" s="1">
        <v>3</v>
      </c>
      <c r="H1125" s="1">
        <v>53</v>
      </c>
      <c r="I1125" s="7">
        <f>TIME(0,Tabla1[[#This Row],[Tiempo de Preparación]],0)</f>
        <v>3.6805555555555557E-2</v>
      </c>
      <c r="J1125" s="16">
        <f>Tabla1[[#This Row],[Precio Unitario]]*Tabla1[[#This Row],[Cantidad Ordenada]]</f>
        <v>93</v>
      </c>
      <c r="K1125" s="3">
        <f>Tabla1[[#This Row],[Costo Unitario]]*Tabla1[[#This Row],[Cantidad Ordenada]]</f>
        <v>57</v>
      </c>
      <c r="L1125" s="3">
        <f>(Tabla1[[#This Row],[Precio Unitario]]-Tabla1[[#This Row],[Costo Unitario]])*Tabla1[[#This Row],[Cantidad Ordenada]]</f>
        <v>36</v>
      </c>
      <c r="M1125" s="20">
        <v>0.1</v>
      </c>
      <c r="N1125" s="5">
        <f>Tabla1[[#This Row],[Total del Pedido]]*M1125</f>
        <v>9.3000000000000007</v>
      </c>
      <c r="O1125" s="5">
        <f>Tabla1[[#This Row],[Total del Pedido]]-(Tabla1[[#This Row],[Costo Total]]+N1125)</f>
        <v>26.700000000000003</v>
      </c>
    </row>
    <row r="1126" spans="1:15" x14ac:dyDescent="0.25">
      <c r="A1126" s="1">
        <v>452</v>
      </c>
      <c r="B1126" s="1">
        <v>9</v>
      </c>
      <c r="C1126" s="1" t="s">
        <v>16</v>
      </c>
      <c r="D1126" s="1" t="s">
        <v>37</v>
      </c>
      <c r="E1126" s="2">
        <v>13</v>
      </c>
      <c r="F1126" s="2">
        <v>22</v>
      </c>
      <c r="G1126" s="1">
        <v>2</v>
      </c>
      <c r="H1126" s="1">
        <v>28</v>
      </c>
      <c r="I1126" s="7">
        <f>TIME(0,Tabla1[[#This Row],[Tiempo de Preparación]],0)</f>
        <v>1.9444444444444445E-2</v>
      </c>
      <c r="J1126" s="16">
        <f>Tabla1[[#This Row],[Precio Unitario]]*Tabla1[[#This Row],[Cantidad Ordenada]]</f>
        <v>44</v>
      </c>
      <c r="K1126" s="3">
        <f>Tabla1[[#This Row],[Costo Unitario]]*Tabla1[[#This Row],[Cantidad Ordenada]]</f>
        <v>26</v>
      </c>
      <c r="L1126" s="3">
        <f>(Tabla1[[#This Row],[Precio Unitario]]-Tabla1[[#This Row],[Costo Unitario]])*Tabla1[[#This Row],[Cantidad Ordenada]]</f>
        <v>18</v>
      </c>
      <c r="M1126" s="20">
        <v>0.1</v>
      </c>
      <c r="N1126" s="5">
        <f>Tabla1[[#This Row],[Total del Pedido]]*M1126</f>
        <v>4.4000000000000004</v>
      </c>
      <c r="O1126" s="5">
        <f>Tabla1[[#This Row],[Total del Pedido]]-(Tabla1[[#This Row],[Costo Total]]+N1126)</f>
        <v>13.600000000000001</v>
      </c>
    </row>
    <row r="1127" spans="1:15" x14ac:dyDescent="0.25">
      <c r="A1127" s="1">
        <v>452</v>
      </c>
      <c r="B1127" s="1">
        <v>9</v>
      </c>
      <c r="C1127" s="1" t="s">
        <v>20</v>
      </c>
      <c r="D1127" s="1" t="s">
        <v>41</v>
      </c>
      <c r="E1127" s="2">
        <v>13</v>
      </c>
      <c r="F1127" s="2">
        <v>21</v>
      </c>
      <c r="G1127" s="1">
        <v>1</v>
      </c>
      <c r="H1127" s="1">
        <v>42</v>
      </c>
      <c r="I1127" s="7">
        <f>TIME(0,Tabla1[[#This Row],[Tiempo de Preparación]],0)</f>
        <v>2.9166666666666667E-2</v>
      </c>
      <c r="J1127" s="16">
        <f>Tabla1[[#This Row],[Precio Unitario]]*Tabla1[[#This Row],[Cantidad Ordenada]]</f>
        <v>21</v>
      </c>
      <c r="K1127" s="3">
        <f>Tabla1[[#This Row],[Costo Unitario]]*Tabla1[[#This Row],[Cantidad Ordenada]]</f>
        <v>13</v>
      </c>
      <c r="L1127" s="3">
        <f>(Tabla1[[#This Row],[Precio Unitario]]-Tabla1[[#This Row],[Costo Unitario]])*Tabla1[[#This Row],[Cantidad Ordenada]]</f>
        <v>8</v>
      </c>
      <c r="M1127" s="20">
        <v>0.1</v>
      </c>
      <c r="N1127" s="5">
        <f>Tabla1[[#This Row],[Total del Pedido]]*M1127</f>
        <v>2.1</v>
      </c>
      <c r="O1127" s="5">
        <f>Tabla1[[#This Row],[Total del Pedido]]-(Tabla1[[#This Row],[Costo Total]]+N1127)</f>
        <v>5.9</v>
      </c>
    </row>
    <row r="1128" spans="1:15" x14ac:dyDescent="0.25">
      <c r="A1128" s="1">
        <v>453</v>
      </c>
      <c r="B1128" s="1">
        <v>6</v>
      </c>
      <c r="C1128" s="1" t="s">
        <v>17</v>
      </c>
      <c r="D1128" s="1" t="s">
        <v>38</v>
      </c>
      <c r="E1128" s="2">
        <v>20</v>
      </c>
      <c r="F1128" s="2">
        <v>34</v>
      </c>
      <c r="G1128" s="1">
        <v>1</v>
      </c>
      <c r="H1128" s="1">
        <v>42</v>
      </c>
      <c r="I1128" s="7">
        <f>TIME(0,Tabla1[[#This Row],[Tiempo de Preparación]],0)</f>
        <v>2.9166666666666667E-2</v>
      </c>
      <c r="J1128" s="16">
        <f>Tabla1[[#This Row],[Precio Unitario]]*Tabla1[[#This Row],[Cantidad Ordenada]]</f>
        <v>34</v>
      </c>
      <c r="K1128" s="3">
        <f>Tabla1[[#This Row],[Costo Unitario]]*Tabla1[[#This Row],[Cantidad Ordenada]]</f>
        <v>20</v>
      </c>
      <c r="L1128" s="3">
        <f>(Tabla1[[#This Row],[Precio Unitario]]-Tabla1[[#This Row],[Costo Unitario]])*Tabla1[[#This Row],[Cantidad Ordenada]]</f>
        <v>14</v>
      </c>
      <c r="M1128" s="20">
        <v>0.1</v>
      </c>
      <c r="N1128" s="5">
        <f>Tabla1[[#This Row],[Total del Pedido]]*M1128</f>
        <v>3.4000000000000004</v>
      </c>
      <c r="O1128" s="5">
        <f>Tabla1[[#This Row],[Total del Pedido]]-(Tabla1[[#This Row],[Costo Total]]+N1128)</f>
        <v>10.600000000000001</v>
      </c>
    </row>
    <row r="1129" spans="1:15" x14ac:dyDescent="0.25">
      <c r="A1129" s="1">
        <v>453</v>
      </c>
      <c r="B1129" s="1">
        <v>6</v>
      </c>
      <c r="C1129" s="1" t="s">
        <v>15</v>
      </c>
      <c r="D1129" s="1" t="s">
        <v>36</v>
      </c>
      <c r="E1129" s="2">
        <v>19</v>
      </c>
      <c r="F1129" s="2">
        <v>32</v>
      </c>
      <c r="G1129" s="1">
        <v>3</v>
      </c>
      <c r="H1129" s="1">
        <v>58</v>
      </c>
      <c r="I1129" s="7">
        <f>TIME(0,Tabla1[[#This Row],[Tiempo de Preparación]],0)</f>
        <v>4.027777777777778E-2</v>
      </c>
      <c r="J1129" s="16">
        <f>Tabla1[[#This Row],[Precio Unitario]]*Tabla1[[#This Row],[Cantidad Ordenada]]</f>
        <v>96</v>
      </c>
      <c r="K1129" s="3">
        <f>Tabla1[[#This Row],[Costo Unitario]]*Tabla1[[#This Row],[Cantidad Ordenada]]</f>
        <v>57</v>
      </c>
      <c r="L1129" s="3">
        <f>(Tabla1[[#This Row],[Precio Unitario]]-Tabla1[[#This Row],[Costo Unitario]])*Tabla1[[#This Row],[Cantidad Ordenada]]</f>
        <v>39</v>
      </c>
      <c r="M1129" s="20">
        <v>0.1</v>
      </c>
      <c r="N1129" s="5">
        <f>Tabla1[[#This Row],[Total del Pedido]]*M1129</f>
        <v>9.6000000000000014</v>
      </c>
      <c r="O1129" s="5">
        <f>Tabla1[[#This Row],[Total del Pedido]]-(Tabla1[[#This Row],[Costo Total]]+N1129)</f>
        <v>29.400000000000006</v>
      </c>
    </row>
    <row r="1130" spans="1:15" x14ac:dyDescent="0.25">
      <c r="A1130" s="1">
        <v>454</v>
      </c>
      <c r="B1130" s="1">
        <v>1</v>
      </c>
      <c r="C1130" s="1" t="s">
        <v>7</v>
      </c>
      <c r="D1130" s="1" t="s">
        <v>28</v>
      </c>
      <c r="E1130" s="2">
        <v>16</v>
      </c>
      <c r="F1130" s="2">
        <v>27</v>
      </c>
      <c r="G1130" s="1">
        <v>2</v>
      </c>
      <c r="H1130" s="1">
        <v>49</v>
      </c>
      <c r="I1130" s="7">
        <f>TIME(0,Tabla1[[#This Row],[Tiempo de Preparación]],0)</f>
        <v>3.4027777777777775E-2</v>
      </c>
      <c r="J1130" s="16">
        <f>Tabla1[[#This Row],[Precio Unitario]]*Tabla1[[#This Row],[Cantidad Ordenada]]</f>
        <v>54</v>
      </c>
      <c r="K1130" s="3">
        <f>Tabla1[[#This Row],[Costo Unitario]]*Tabla1[[#This Row],[Cantidad Ordenada]]</f>
        <v>32</v>
      </c>
      <c r="L1130" s="3">
        <f>(Tabla1[[#This Row],[Precio Unitario]]-Tabla1[[#This Row],[Costo Unitario]])*Tabla1[[#This Row],[Cantidad Ordenada]]</f>
        <v>22</v>
      </c>
      <c r="M1130" s="20">
        <v>0.1</v>
      </c>
      <c r="N1130" s="5">
        <f>Tabla1[[#This Row],[Total del Pedido]]*M1130</f>
        <v>5.4</v>
      </c>
      <c r="O1130" s="5">
        <f>Tabla1[[#This Row],[Total del Pedido]]-(Tabla1[[#This Row],[Costo Total]]+N1130)</f>
        <v>16.600000000000001</v>
      </c>
    </row>
    <row r="1131" spans="1:15" x14ac:dyDescent="0.25">
      <c r="A1131" s="1">
        <v>454</v>
      </c>
      <c r="B1131" s="1">
        <v>1</v>
      </c>
      <c r="C1131" s="1" t="s">
        <v>13</v>
      </c>
      <c r="D1131" s="1" t="s">
        <v>34</v>
      </c>
      <c r="E1131" s="2">
        <v>11</v>
      </c>
      <c r="F1131" s="2">
        <v>19</v>
      </c>
      <c r="G1131" s="1">
        <v>3</v>
      </c>
      <c r="H1131" s="1">
        <v>18</v>
      </c>
      <c r="I1131" s="7">
        <f>TIME(0,Tabla1[[#This Row],[Tiempo de Preparación]],0)</f>
        <v>1.2500000000000001E-2</v>
      </c>
      <c r="J1131" s="16">
        <f>Tabla1[[#This Row],[Precio Unitario]]*Tabla1[[#This Row],[Cantidad Ordenada]]</f>
        <v>57</v>
      </c>
      <c r="K1131" s="3">
        <f>Tabla1[[#This Row],[Costo Unitario]]*Tabla1[[#This Row],[Cantidad Ordenada]]</f>
        <v>33</v>
      </c>
      <c r="L1131" s="3">
        <f>(Tabla1[[#This Row],[Precio Unitario]]-Tabla1[[#This Row],[Costo Unitario]])*Tabla1[[#This Row],[Cantidad Ordenada]]</f>
        <v>24</v>
      </c>
      <c r="M1131" s="20">
        <v>0.1</v>
      </c>
      <c r="N1131" s="5">
        <f>Tabla1[[#This Row],[Total del Pedido]]*M1131</f>
        <v>5.7</v>
      </c>
      <c r="O1131" s="5">
        <f>Tabla1[[#This Row],[Total del Pedido]]-(Tabla1[[#This Row],[Costo Total]]+N1131)</f>
        <v>18.299999999999997</v>
      </c>
    </row>
    <row r="1132" spans="1:15" x14ac:dyDescent="0.25">
      <c r="A1132" s="1">
        <v>454</v>
      </c>
      <c r="B1132" s="1">
        <v>1</v>
      </c>
      <c r="C1132" s="1" t="s">
        <v>9</v>
      </c>
      <c r="D1132" s="1" t="s">
        <v>30</v>
      </c>
      <c r="E1132" s="2">
        <v>22</v>
      </c>
      <c r="F1132" s="2">
        <v>36</v>
      </c>
      <c r="G1132" s="1">
        <v>2</v>
      </c>
      <c r="H1132" s="1">
        <v>42</v>
      </c>
      <c r="I1132" s="7">
        <f>TIME(0,Tabla1[[#This Row],[Tiempo de Preparación]],0)</f>
        <v>2.9166666666666667E-2</v>
      </c>
      <c r="J1132" s="16">
        <f>Tabla1[[#This Row],[Precio Unitario]]*Tabla1[[#This Row],[Cantidad Ordenada]]</f>
        <v>72</v>
      </c>
      <c r="K1132" s="3">
        <f>Tabla1[[#This Row],[Costo Unitario]]*Tabla1[[#This Row],[Cantidad Ordenada]]</f>
        <v>44</v>
      </c>
      <c r="L1132" s="3">
        <f>(Tabla1[[#This Row],[Precio Unitario]]-Tabla1[[#This Row],[Costo Unitario]])*Tabla1[[#This Row],[Cantidad Ordenada]]</f>
        <v>28</v>
      </c>
      <c r="M1132" s="20">
        <v>0.1</v>
      </c>
      <c r="N1132" s="5">
        <f>Tabla1[[#This Row],[Total del Pedido]]*M1132</f>
        <v>7.2</v>
      </c>
      <c r="O1132" s="5">
        <f>Tabla1[[#This Row],[Total del Pedido]]-(Tabla1[[#This Row],[Costo Total]]+N1132)</f>
        <v>20.799999999999997</v>
      </c>
    </row>
    <row r="1133" spans="1:15" x14ac:dyDescent="0.25">
      <c r="A1133" s="1">
        <v>454</v>
      </c>
      <c r="B1133" s="1">
        <v>1</v>
      </c>
      <c r="C1133" s="1" t="s">
        <v>23</v>
      </c>
      <c r="D1133" s="1" t="s">
        <v>44</v>
      </c>
      <c r="E1133" s="2">
        <v>15</v>
      </c>
      <c r="F1133" s="2">
        <v>25</v>
      </c>
      <c r="G1133" s="1">
        <v>2</v>
      </c>
      <c r="H1133" s="1">
        <v>44</v>
      </c>
      <c r="I1133" s="7">
        <f>TIME(0,Tabla1[[#This Row],[Tiempo de Preparación]],0)</f>
        <v>3.0555555555555555E-2</v>
      </c>
      <c r="J1133" s="16">
        <f>Tabla1[[#This Row],[Precio Unitario]]*Tabla1[[#This Row],[Cantidad Ordenada]]</f>
        <v>50</v>
      </c>
      <c r="K1133" s="3">
        <f>Tabla1[[#This Row],[Costo Unitario]]*Tabla1[[#This Row],[Cantidad Ordenada]]</f>
        <v>30</v>
      </c>
      <c r="L1133" s="3">
        <f>(Tabla1[[#This Row],[Precio Unitario]]-Tabla1[[#This Row],[Costo Unitario]])*Tabla1[[#This Row],[Cantidad Ordenada]]</f>
        <v>20</v>
      </c>
      <c r="M1133" s="20">
        <v>0.1</v>
      </c>
      <c r="N1133" s="5">
        <f>Tabla1[[#This Row],[Total del Pedido]]*M1133</f>
        <v>5</v>
      </c>
      <c r="O1133" s="5">
        <f>Tabla1[[#This Row],[Total del Pedido]]-(Tabla1[[#This Row],[Costo Total]]+N1133)</f>
        <v>15</v>
      </c>
    </row>
    <row r="1134" spans="1:15" x14ac:dyDescent="0.25">
      <c r="A1134" s="1">
        <v>455</v>
      </c>
      <c r="B1134" s="1">
        <v>12</v>
      </c>
      <c r="C1134" s="1" t="s">
        <v>4</v>
      </c>
      <c r="D1134" s="1" t="s">
        <v>25</v>
      </c>
      <c r="E1134" s="2">
        <v>14</v>
      </c>
      <c r="F1134" s="2">
        <v>24</v>
      </c>
      <c r="G1134" s="1">
        <v>2</v>
      </c>
      <c r="H1134" s="1">
        <v>11</v>
      </c>
      <c r="I1134" s="7">
        <f>TIME(0,Tabla1[[#This Row],[Tiempo de Preparación]],0)</f>
        <v>7.6388888888888886E-3</v>
      </c>
      <c r="J1134" s="16">
        <f>Tabla1[[#This Row],[Precio Unitario]]*Tabla1[[#This Row],[Cantidad Ordenada]]</f>
        <v>48</v>
      </c>
      <c r="K1134" s="3">
        <f>Tabla1[[#This Row],[Costo Unitario]]*Tabla1[[#This Row],[Cantidad Ordenada]]</f>
        <v>28</v>
      </c>
      <c r="L1134" s="3">
        <f>(Tabla1[[#This Row],[Precio Unitario]]-Tabla1[[#This Row],[Costo Unitario]])*Tabla1[[#This Row],[Cantidad Ordenada]]</f>
        <v>20</v>
      </c>
      <c r="M1134" s="20">
        <v>0.1</v>
      </c>
      <c r="N1134" s="5">
        <f>Tabla1[[#This Row],[Total del Pedido]]*M1134</f>
        <v>4.8000000000000007</v>
      </c>
      <c r="O1134" s="5">
        <f>Tabla1[[#This Row],[Total del Pedido]]-(Tabla1[[#This Row],[Costo Total]]+N1134)</f>
        <v>15.200000000000003</v>
      </c>
    </row>
    <row r="1135" spans="1:15" x14ac:dyDescent="0.25">
      <c r="A1135" s="1">
        <v>456</v>
      </c>
      <c r="B1135" s="1">
        <v>13</v>
      </c>
      <c r="C1135" s="1" t="s">
        <v>8</v>
      </c>
      <c r="D1135" s="1" t="s">
        <v>29</v>
      </c>
      <c r="E1135" s="2">
        <v>25</v>
      </c>
      <c r="F1135" s="2">
        <v>40</v>
      </c>
      <c r="G1135" s="1">
        <v>2</v>
      </c>
      <c r="H1135" s="1">
        <v>47</v>
      </c>
      <c r="I1135" s="7">
        <f>TIME(0,Tabla1[[#This Row],[Tiempo de Preparación]],0)</f>
        <v>3.2638888888888891E-2</v>
      </c>
      <c r="J1135" s="16">
        <f>Tabla1[[#This Row],[Precio Unitario]]*Tabla1[[#This Row],[Cantidad Ordenada]]</f>
        <v>80</v>
      </c>
      <c r="K1135" s="3">
        <f>Tabla1[[#This Row],[Costo Unitario]]*Tabla1[[#This Row],[Cantidad Ordenada]]</f>
        <v>50</v>
      </c>
      <c r="L1135" s="3">
        <f>(Tabla1[[#This Row],[Precio Unitario]]-Tabla1[[#This Row],[Costo Unitario]])*Tabla1[[#This Row],[Cantidad Ordenada]]</f>
        <v>30</v>
      </c>
      <c r="M1135" s="20">
        <v>0.1</v>
      </c>
      <c r="N1135" s="5">
        <f>Tabla1[[#This Row],[Total del Pedido]]*M1135</f>
        <v>8</v>
      </c>
      <c r="O1135" s="5">
        <f>Tabla1[[#This Row],[Total del Pedido]]-(Tabla1[[#This Row],[Costo Total]]+N1135)</f>
        <v>22</v>
      </c>
    </row>
    <row r="1136" spans="1:15" x14ac:dyDescent="0.25">
      <c r="A1136" s="1">
        <v>456</v>
      </c>
      <c r="B1136" s="1">
        <v>13</v>
      </c>
      <c r="C1136" s="1" t="s">
        <v>17</v>
      </c>
      <c r="D1136" s="1" t="s">
        <v>38</v>
      </c>
      <c r="E1136" s="2">
        <v>20</v>
      </c>
      <c r="F1136" s="2">
        <v>34</v>
      </c>
      <c r="G1136" s="1">
        <v>2</v>
      </c>
      <c r="H1136" s="1">
        <v>24</v>
      </c>
      <c r="I1136" s="7">
        <f>TIME(0,Tabla1[[#This Row],[Tiempo de Preparación]],0)</f>
        <v>1.6666666666666666E-2</v>
      </c>
      <c r="J1136" s="16">
        <f>Tabla1[[#This Row],[Precio Unitario]]*Tabla1[[#This Row],[Cantidad Ordenada]]</f>
        <v>68</v>
      </c>
      <c r="K1136" s="3">
        <f>Tabla1[[#This Row],[Costo Unitario]]*Tabla1[[#This Row],[Cantidad Ordenada]]</f>
        <v>40</v>
      </c>
      <c r="L1136" s="3">
        <f>(Tabla1[[#This Row],[Precio Unitario]]-Tabla1[[#This Row],[Costo Unitario]])*Tabla1[[#This Row],[Cantidad Ordenada]]</f>
        <v>28</v>
      </c>
      <c r="M1136" s="20">
        <v>0.1</v>
      </c>
      <c r="N1136" s="5">
        <f>Tabla1[[#This Row],[Total del Pedido]]*M1136</f>
        <v>6.8000000000000007</v>
      </c>
      <c r="O1136" s="5">
        <f>Tabla1[[#This Row],[Total del Pedido]]-(Tabla1[[#This Row],[Costo Total]]+N1136)</f>
        <v>21.200000000000003</v>
      </c>
    </row>
    <row r="1137" spans="1:15" x14ac:dyDescent="0.25">
      <c r="A1137" s="1">
        <v>457</v>
      </c>
      <c r="B1137" s="1">
        <v>18</v>
      </c>
      <c r="C1137" s="1" t="s">
        <v>11</v>
      </c>
      <c r="D1137" s="1" t="s">
        <v>32</v>
      </c>
      <c r="E1137" s="2">
        <v>20</v>
      </c>
      <c r="F1137" s="2">
        <v>33</v>
      </c>
      <c r="G1137" s="1">
        <v>3</v>
      </c>
      <c r="H1137" s="1">
        <v>43</v>
      </c>
      <c r="I1137" s="7">
        <f>TIME(0,Tabla1[[#This Row],[Tiempo de Preparación]],0)</f>
        <v>2.9861111111111113E-2</v>
      </c>
      <c r="J1137" s="16">
        <f>Tabla1[[#This Row],[Precio Unitario]]*Tabla1[[#This Row],[Cantidad Ordenada]]</f>
        <v>99</v>
      </c>
      <c r="K1137" s="3">
        <f>Tabla1[[#This Row],[Costo Unitario]]*Tabla1[[#This Row],[Cantidad Ordenada]]</f>
        <v>60</v>
      </c>
      <c r="L1137" s="3">
        <f>(Tabla1[[#This Row],[Precio Unitario]]-Tabla1[[#This Row],[Costo Unitario]])*Tabla1[[#This Row],[Cantidad Ordenada]]</f>
        <v>39</v>
      </c>
      <c r="M1137" s="20">
        <v>0.1</v>
      </c>
      <c r="N1137" s="5">
        <f>Tabla1[[#This Row],[Total del Pedido]]*M1137</f>
        <v>9.9</v>
      </c>
      <c r="O1137" s="5">
        <f>Tabla1[[#This Row],[Total del Pedido]]-(Tabla1[[#This Row],[Costo Total]]+N1137)</f>
        <v>29.099999999999994</v>
      </c>
    </row>
    <row r="1138" spans="1:15" x14ac:dyDescent="0.25">
      <c r="A1138" s="1">
        <v>457</v>
      </c>
      <c r="B1138" s="1">
        <v>18</v>
      </c>
      <c r="C1138" s="1" t="s">
        <v>13</v>
      </c>
      <c r="D1138" s="1" t="s">
        <v>34</v>
      </c>
      <c r="E1138" s="2">
        <v>11</v>
      </c>
      <c r="F1138" s="2">
        <v>19</v>
      </c>
      <c r="G1138" s="1">
        <v>2</v>
      </c>
      <c r="H1138" s="1">
        <v>15</v>
      </c>
      <c r="I1138" s="7">
        <f>TIME(0,Tabla1[[#This Row],[Tiempo de Preparación]],0)</f>
        <v>1.0416666666666666E-2</v>
      </c>
      <c r="J1138" s="16">
        <f>Tabla1[[#This Row],[Precio Unitario]]*Tabla1[[#This Row],[Cantidad Ordenada]]</f>
        <v>38</v>
      </c>
      <c r="K1138" s="3">
        <f>Tabla1[[#This Row],[Costo Unitario]]*Tabla1[[#This Row],[Cantidad Ordenada]]</f>
        <v>22</v>
      </c>
      <c r="L1138" s="3">
        <f>(Tabla1[[#This Row],[Precio Unitario]]-Tabla1[[#This Row],[Costo Unitario]])*Tabla1[[#This Row],[Cantidad Ordenada]]</f>
        <v>16</v>
      </c>
      <c r="M1138" s="20">
        <v>0.1</v>
      </c>
      <c r="N1138" s="5">
        <f>Tabla1[[#This Row],[Total del Pedido]]*M1138</f>
        <v>3.8000000000000003</v>
      </c>
      <c r="O1138" s="5">
        <f>Tabla1[[#This Row],[Total del Pedido]]-(Tabla1[[#This Row],[Costo Total]]+N1138)</f>
        <v>12.2</v>
      </c>
    </row>
    <row r="1139" spans="1:15" x14ac:dyDescent="0.25">
      <c r="A1139" s="1">
        <v>458</v>
      </c>
      <c r="B1139" s="1">
        <v>4</v>
      </c>
      <c r="C1139" s="1" t="s">
        <v>12</v>
      </c>
      <c r="D1139" s="1" t="s">
        <v>33</v>
      </c>
      <c r="E1139" s="2">
        <v>16</v>
      </c>
      <c r="F1139" s="2">
        <v>28</v>
      </c>
      <c r="G1139" s="1">
        <v>2</v>
      </c>
      <c r="H1139" s="1">
        <v>11</v>
      </c>
      <c r="I1139" s="7">
        <f>TIME(0,Tabla1[[#This Row],[Tiempo de Preparación]],0)</f>
        <v>7.6388888888888886E-3</v>
      </c>
      <c r="J1139" s="16">
        <f>Tabla1[[#This Row],[Precio Unitario]]*Tabla1[[#This Row],[Cantidad Ordenada]]</f>
        <v>56</v>
      </c>
      <c r="K1139" s="3">
        <f>Tabla1[[#This Row],[Costo Unitario]]*Tabla1[[#This Row],[Cantidad Ordenada]]</f>
        <v>32</v>
      </c>
      <c r="L1139" s="3">
        <f>(Tabla1[[#This Row],[Precio Unitario]]-Tabla1[[#This Row],[Costo Unitario]])*Tabla1[[#This Row],[Cantidad Ordenada]]</f>
        <v>24</v>
      </c>
      <c r="M1139" s="20">
        <v>0.1</v>
      </c>
      <c r="N1139" s="5">
        <f>Tabla1[[#This Row],[Total del Pedido]]*M1139</f>
        <v>5.6000000000000005</v>
      </c>
      <c r="O1139" s="5">
        <f>Tabla1[[#This Row],[Total del Pedido]]-(Tabla1[[#This Row],[Costo Total]]+N1139)</f>
        <v>18.399999999999999</v>
      </c>
    </row>
    <row r="1140" spans="1:15" x14ac:dyDescent="0.25">
      <c r="A1140" s="1">
        <v>458</v>
      </c>
      <c r="B1140" s="1">
        <v>4</v>
      </c>
      <c r="C1140" s="1" t="s">
        <v>17</v>
      </c>
      <c r="D1140" s="1" t="s">
        <v>38</v>
      </c>
      <c r="E1140" s="2">
        <v>20</v>
      </c>
      <c r="F1140" s="2">
        <v>34</v>
      </c>
      <c r="G1140" s="1">
        <v>3</v>
      </c>
      <c r="H1140" s="1">
        <v>28</v>
      </c>
      <c r="I1140" s="7">
        <f>TIME(0,Tabla1[[#This Row],[Tiempo de Preparación]],0)</f>
        <v>1.9444444444444445E-2</v>
      </c>
      <c r="J1140" s="16">
        <f>Tabla1[[#This Row],[Precio Unitario]]*Tabla1[[#This Row],[Cantidad Ordenada]]</f>
        <v>102</v>
      </c>
      <c r="K1140" s="3">
        <f>Tabla1[[#This Row],[Costo Unitario]]*Tabla1[[#This Row],[Cantidad Ordenada]]</f>
        <v>60</v>
      </c>
      <c r="L1140" s="3">
        <f>(Tabla1[[#This Row],[Precio Unitario]]-Tabla1[[#This Row],[Costo Unitario]])*Tabla1[[#This Row],[Cantidad Ordenada]]</f>
        <v>42</v>
      </c>
      <c r="M1140" s="20">
        <v>0.1</v>
      </c>
      <c r="N1140" s="5">
        <f>Tabla1[[#This Row],[Total del Pedido]]*M1140</f>
        <v>10.200000000000001</v>
      </c>
      <c r="O1140" s="5">
        <f>Tabla1[[#This Row],[Total del Pedido]]-(Tabla1[[#This Row],[Costo Total]]+N1140)</f>
        <v>31.799999999999997</v>
      </c>
    </row>
    <row r="1141" spans="1:15" x14ac:dyDescent="0.25">
      <c r="A1141" s="1">
        <v>458</v>
      </c>
      <c r="B1141" s="1">
        <v>4</v>
      </c>
      <c r="C1141" s="1" t="s">
        <v>11</v>
      </c>
      <c r="D1141" s="1" t="s">
        <v>32</v>
      </c>
      <c r="E1141" s="2">
        <v>20</v>
      </c>
      <c r="F1141" s="2">
        <v>33</v>
      </c>
      <c r="G1141" s="1">
        <v>2</v>
      </c>
      <c r="H1141" s="1">
        <v>6</v>
      </c>
      <c r="I1141" s="7">
        <f>TIME(0,Tabla1[[#This Row],[Tiempo de Preparación]],0)</f>
        <v>4.1666666666666666E-3</v>
      </c>
      <c r="J1141" s="16">
        <f>Tabla1[[#This Row],[Precio Unitario]]*Tabla1[[#This Row],[Cantidad Ordenada]]</f>
        <v>66</v>
      </c>
      <c r="K1141" s="3">
        <f>Tabla1[[#This Row],[Costo Unitario]]*Tabla1[[#This Row],[Cantidad Ordenada]]</f>
        <v>40</v>
      </c>
      <c r="L1141" s="3">
        <f>(Tabla1[[#This Row],[Precio Unitario]]-Tabla1[[#This Row],[Costo Unitario]])*Tabla1[[#This Row],[Cantidad Ordenada]]</f>
        <v>26</v>
      </c>
      <c r="M1141" s="20">
        <v>0.1</v>
      </c>
      <c r="N1141" s="5">
        <f>Tabla1[[#This Row],[Total del Pedido]]*M1141</f>
        <v>6.6000000000000005</v>
      </c>
      <c r="O1141" s="5">
        <f>Tabla1[[#This Row],[Total del Pedido]]-(Tabla1[[#This Row],[Costo Total]]+N1141)</f>
        <v>19.399999999999999</v>
      </c>
    </row>
    <row r="1142" spans="1:15" x14ac:dyDescent="0.25">
      <c r="A1142" s="1">
        <v>458</v>
      </c>
      <c r="B1142" s="1">
        <v>4</v>
      </c>
      <c r="C1142" s="1" t="s">
        <v>16</v>
      </c>
      <c r="D1142" s="1" t="s">
        <v>37</v>
      </c>
      <c r="E1142" s="2">
        <v>13</v>
      </c>
      <c r="F1142" s="2">
        <v>22</v>
      </c>
      <c r="G1142" s="1">
        <v>2</v>
      </c>
      <c r="H1142" s="1">
        <v>44</v>
      </c>
      <c r="I1142" s="7">
        <f>TIME(0,Tabla1[[#This Row],[Tiempo de Preparación]],0)</f>
        <v>3.0555555555555555E-2</v>
      </c>
      <c r="J1142" s="16">
        <f>Tabla1[[#This Row],[Precio Unitario]]*Tabla1[[#This Row],[Cantidad Ordenada]]</f>
        <v>44</v>
      </c>
      <c r="K1142" s="3">
        <f>Tabla1[[#This Row],[Costo Unitario]]*Tabla1[[#This Row],[Cantidad Ordenada]]</f>
        <v>26</v>
      </c>
      <c r="L1142" s="3">
        <f>(Tabla1[[#This Row],[Precio Unitario]]-Tabla1[[#This Row],[Costo Unitario]])*Tabla1[[#This Row],[Cantidad Ordenada]]</f>
        <v>18</v>
      </c>
      <c r="M1142" s="20">
        <v>0.1</v>
      </c>
      <c r="N1142" s="5">
        <f>Tabla1[[#This Row],[Total del Pedido]]*M1142</f>
        <v>4.4000000000000004</v>
      </c>
      <c r="O1142" s="5">
        <f>Tabla1[[#This Row],[Total del Pedido]]-(Tabla1[[#This Row],[Costo Total]]+N1142)</f>
        <v>13.600000000000001</v>
      </c>
    </row>
    <row r="1143" spans="1:15" x14ac:dyDescent="0.25">
      <c r="A1143" s="1">
        <v>459</v>
      </c>
      <c r="B1143" s="1">
        <v>20</v>
      </c>
      <c r="C1143" s="1" t="s">
        <v>12</v>
      </c>
      <c r="D1143" s="1" t="s">
        <v>33</v>
      </c>
      <c r="E1143" s="2">
        <v>16</v>
      </c>
      <c r="F1143" s="2">
        <v>28</v>
      </c>
      <c r="G1143" s="1">
        <v>3</v>
      </c>
      <c r="H1143" s="1">
        <v>30</v>
      </c>
      <c r="I1143" s="7">
        <f>TIME(0,Tabla1[[#This Row],[Tiempo de Preparación]],0)</f>
        <v>2.0833333333333332E-2</v>
      </c>
      <c r="J1143" s="16">
        <f>Tabla1[[#This Row],[Precio Unitario]]*Tabla1[[#This Row],[Cantidad Ordenada]]</f>
        <v>84</v>
      </c>
      <c r="K1143" s="3">
        <f>Tabla1[[#This Row],[Costo Unitario]]*Tabla1[[#This Row],[Cantidad Ordenada]]</f>
        <v>48</v>
      </c>
      <c r="L1143" s="3">
        <f>(Tabla1[[#This Row],[Precio Unitario]]-Tabla1[[#This Row],[Costo Unitario]])*Tabla1[[#This Row],[Cantidad Ordenada]]</f>
        <v>36</v>
      </c>
      <c r="M1143" s="20">
        <v>0.1</v>
      </c>
      <c r="N1143" s="5">
        <f>Tabla1[[#This Row],[Total del Pedido]]*M1143</f>
        <v>8.4</v>
      </c>
      <c r="O1143" s="5">
        <f>Tabla1[[#This Row],[Total del Pedido]]-(Tabla1[[#This Row],[Costo Total]]+N1143)</f>
        <v>27.6</v>
      </c>
    </row>
    <row r="1144" spans="1:15" x14ac:dyDescent="0.25">
      <c r="A1144" s="1">
        <v>460</v>
      </c>
      <c r="B1144" s="1">
        <v>19</v>
      </c>
      <c r="C1144" s="1" t="s">
        <v>12</v>
      </c>
      <c r="D1144" s="1" t="s">
        <v>33</v>
      </c>
      <c r="E1144" s="2">
        <v>16</v>
      </c>
      <c r="F1144" s="2">
        <v>28</v>
      </c>
      <c r="G1144" s="1">
        <v>1</v>
      </c>
      <c r="H1144" s="1">
        <v>40</v>
      </c>
      <c r="I1144" s="7">
        <f>TIME(0,Tabla1[[#This Row],[Tiempo de Preparación]],0)</f>
        <v>2.7777777777777776E-2</v>
      </c>
      <c r="J1144" s="16">
        <f>Tabla1[[#This Row],[Precio Unitario]]*Tabla1[[#This Row],[Cantidad Ordenada]]</f>
        <v>28</v>
      </c>
      <c r="K1144" s="3">
        <f>Tabla1[[#This Row],[Costo Unitario]]*Tabla1[[#This Row],[Cantidad Ordenada]]</f>
        <v>16</v>
      </c>
      <c r="L1144" s="3">
        <f>(Tabla1[[#This Row],[Precio Unitario]]-Tabla1[[#This Row],[Costo Unitario]])*Tabla1[[#This Row],[Cantidad Ordenada]]</f>
        <v>12</v>
      </c>
      <c r="M1144" s="20">
        <v>0.1</v>
      </c>
      <c r="N1144" s="5">
        <f>Tabla1[[#This Row],[Total del Pedido]]*M1144</f>
        <v>2.8000000000000003</v>
      </c>
      <c r="O1144" s="5">
        <f>Tabla1[[#This Row],[Total del Pedido]]-(Tabla1[[#This Row],[Costo Total]]+N1144)</f>
        <v>9.1999999999999993</v>
      </c>
    </row>
    <row r="1145" spans="1:15" x14ac:dyDescent="0.25">
      <c r="A1145" s="1">
        <v>460</v>
      </c>
      <c r="B1145" s="1">
        <v>19</v>
      </c>
      <c r="C1145" s="1" t="s">
        <v>22</v>
      </c>
      <c r="D1145" s="1" t="s">
        <v>43</v>
      </c>
      <c r="E1145" s="2">
        <v>15</v>
      </c>
      <c r="F1145" s="2">
        <v>26</v>
      </c>
      <c r="G1145" s="1">
        <v>1</v>
      </c>
      <c r="H1145" s="1">
        <v>8</v>
      </c>
      <c r="I1145" s="7">
        <f>TIME(0,Tabla1[[#This Row],[Tiempo de Preparación]],0)</f>
        <v>5.5555555555555558E-3</v>
      </c>
      <c r="J1145" s="16">
        <f>Tabla1[[#This Row],[Precio Unitario]]*Tabla1[[#This Row],[Cantidad Ordenada]]</f>
        <v>26</v>
      </c>
      <c r="K1145" s="3">
        <f>Tabla1[[#This Row],[Costo Unitario]]*Tabla1[[#This Row],[Cantidad Ordenada]]</f>
        <v>15</v>
      </c>
      <c r="L1145" s="3">
        <f>(Tabla1[[#This Row],[Precio Unitario]]-Tabla1[[#This Row],[Costo Unitario]])*Tabla1[[#This Row],[Cantidad Ordenada]]</f>
        <v>11</v>
      </c>
      <c r="M1145" s="20">
        <v>0.1</v>
      </c>
      <c r="N1145" s="5">
        <f>Tabla1[[#This Row],[Total del Pedido]]*M1145</f>
        <v>2.6</v>
      </c>
      <c r="O1145" s="5">
        <f>Tabla1[[#This Row],[Total del Pedido]]-(Tabla1[[#This Row],[Costo Total]]+N1145)</f>
        <v>8.3999999999999986</v>
      </c>
    </row>
    <row r="1146" spans="1:15" x14ac:dyDescent="0.25">
      <c r="A1146" s="1">
        <v>460</v>
      </c>
      <c r="B1146" s="1">
        <v>19</v>
      </c>
      <c r="C1146" s="1" t="s">
        <v>23</v>
      </c>
      <c r="D1146" s="1" t="s">
        <v>44</v>
      </c>
      <c r="E1146" s="2">
        <v>15</v>
      </c>
      <c r="F1146" s="2">
        <v>25</v>
      </c>
      <c r="G1146" s="1">
        <v>2</v>
      </c>
      <c r="H1146" s="1">
        <v>43</v>
      </c>
      <c r="I1146" s="7">
        <f>TIME(0,Tabla1[[#This Row],[Tiempo de Preparación]],0)</f>
        <v>2.9861111111111113E-2</v>
      </c>
      <c r="J1146" s="16">
        <f>Tabla1[[#This Row],[Precio Unitario]]*Tabla1[[#This Row],[Cantidad Ordenada]]</f>
        <v>50</v>
      </c>
      <c r="K1146" s="3">
        <f>Tabla1[[#This Row],[Costo Unitario]]*Tabla1[[#This Row],[Cantidad Ordenada]]</f>
        <v>30</v>
      </c>
      <c r="L1146" s="3">
        <f>(Tabla1[[#This Row],[Precio Unitario]]-Tabla1[[#This Row],[Costo Unitario]])*Tabla1[[#This Row],[Cantidad Ordenada]]</f>
        <v>20</v>
      </c>
      <c r="M1146" s="20">
        <v>0.1</v>
      </c>
      <c r="N1146" s="5">
        <f>Tabla1[[#This Row],[Total del Pedido]]*M1146</f>
        <v>5</v>
      </c>
      <c r="O1146" s="5">
        <f>Tabla1[[#This Row],[Total del Pedido]]-(Tabla1[[#This Row],[Costo Total]]+N1146)</f>
        <v>15</v>
      </c>
    </row>
    <row r="1147" spans="1:15" x14ac:dyDescent="0.25">
      <c r="A1147" s="1">
        <v>460</v>
      </c>
      <c r="B1147" s="1">
        <v>19</v>
      </c>
      <c r="C1147" s="1" t="s">
        <v>4</v>
      </c>
      <c r="D1147" s="1" t="s">
        <v>25</v>
      </c>
      <c r="E1147" s="2">
        <v>14</v>
      </c>
      <c r="F1147" s="2">
        <v>24</v>
      </c>
      <c r="G1147" s="1">
        <v>3</v>
      </c>
      <c r="H1147" s="1">
        <v>33</v>
      </c>
      <c r="I1147" s="7">
        <f>TIME(0,Tabla1[[#This Row],[Tiempo de Preparación]],0)</f>
        <v>2.2916666666666665E-2</v>
      </c>
      <c r="J1147" s="16">
        <f>Tabla1[[#This Row],[Precio Unitario]]*Tabla1[[#This Row],[Cantidad Ordenada]]</f>
        <v>72</v>
      </c>
      <c r="K1147" s="3">
        <f>Tabla1[[#This Row],[Costo Unitario]]*Tabla1[[#This Row],[Cantidad Ordenada]]</f>
        <v>42</v>
      </c>
      <c r="L1147" s="3">
        <f>(Tabla1[[#This Row],[Precio Unitario]]-Tabla1[[#This Row],[Costo Unitario]])*Tabla1[[#This Row],[Cantidad Ordenada]]</f>
        <v>30</v>
      </c>
      <c r="M1147" s="20">
        <v>0.1</v>
      </c>
      <c r="N1147" s="5">
        <f>Tabla1[[#This Row],[Total del Pedido]]*M1147</f>
        <v>7.2</v>
      </c>
      <c r="O1147" s="5">
        <f>Tabla1[[#This Row],[Total del Pedido]]-(Tabla1[[#This Row],[Costo Total]]+N1147)</f>
        <v>22.799999999999997</v>
      </c>
    </row>
    <row r="1148" spans="1:15" x14ac:dyDescent="0.25">
      <c r="A1148" s="1">
        <v>461</v>
      </c>
      <c r="B1148" s="1">
        <v>4</v>
      </c>
      <c r="C1148" s="1" t="s">
        <v>14</v>
      </c>
      <c r="D1148" s="1" t="s">
        <v>35</v>
      </c>
      <c r="E1148" s="2">
        <v>21</v>
      </c>
      <c r="F1148" s="2">
        <v>35</v>
      </c>
      <c r="G1148" s="1">
        <v>2</v>
      </c>
      <c r="H1148" s="1">
        <v>38</v>
      </c>
      <c r="I1148" s="7">
        <f>TIME(0,Tabla1[[#This Row],[Tiempo de Preparación]],0)</f>
        <v>2.6388888888888889E-2</v>
      </c>
      <c r="J1148" s="16">
        <f>Tabla1[[#This Row],[Precio Unitario]]*Tabla1[[#This Row],[Cantidad Ordenada]]</f>
        <v>70</v>
      </c>
      <c r="K1148" s="3">
        <f>Tabla1[[#This Row],[Costo Unitario]]*Tabla1[[#This Row],[Cantidad Ordenada]]</f>
        <v>42</v>
      </c>
      <c r="L1148" s="3">
        <f>(Tabla1[[#This Row],[Precio Unitario]]-Tabla1[[#This Row],[Costo Unitario]])*Tabla1[[#This Row],[Cantidad Ordenada]]</f>
        <v>28</v>
      </c>
      <c r="M1148" s="20">
        <v>0.1</v>
      </c>
      <c r="N1148" s="5">
        <f>Tabla1[[#This Row],[Total del Pedido]]*M1148</f>
        <v>7</v>
      </c>
      <c r="O1148" s="5">
        <f>Tabla1[[#This Row],[Total del Pedido]]-(Tabla1[[#This Row],[Costo Total]]+N1148)</f>
        <v>21</v>
      </c>
    </row>
    <row r="1149" spans="1:15" x14ac:dyDescent="0.25">
      <c r="A1149" s="1">
        <v>461</v>
      </c>
      <c r="B1149" s="1">
        <v>4</v>
      </c>
      <c r="C1149" s="1" t="s">
        <v>10</v>
      </c>
      <c r="D1149" s="1" t="s">
        <v>31</v>
      </c>
      <c r="E1149" s="2">
        <v>17</v>
      </c>
      <c r="F1149" s="2">
        <v>29</v>
      </c>
      <c r="G1149" s="1">
        <v>1</v>
      </c>
      <c r="H1149" s="1">
        <v>28</v>
      </c>
      <c r="I1149" s="7">
        <f>TIME(0,Tabla1[[#This Row],[Tiempo de Preparación]],0)</f>
        <v>1.9444444444444445E-2</v>
      </c>
      <c r="J1149" s="16">
        <f>Tabla1[[#This Row],[Precio Unitario]]*Tabla1[[#This Row],[Cantidad Ordenada]]</f>
        <v>29</v>
      </c>
      <c r="K1149" s="3">
        <f>Tabla1[[#This Row],[Costo Unitario]]*Tabla1[[#This Row],[Cantidad Ordenada]]</f>
        <v>17</v>
      </c>
      <c r="L1149" s="3">
        <f>(Tabla1[[#This Row],[Precio Unitario]]-Tabla1[[#This Row],[Costo Unitario]])*Tabla1[[#This Row],[Cantidad Ordenada]]</f>
        <v>12</v>
      </c>
      <c r="M1149" s="20">
        <v>0.1</v>
      </c>
      <c r="N1149" s="5">
        <f>Tabla1[[#This Row],[Total del Pedido]]*M1149</f>
        <v>2.9000000000000004</v>
      </c>
      <c r="O1149" s="5">
        <f>Tabla1[[#This Row],[Total del Pedido]]-(Tabla1[[#This Row],[Costo Total]]+N1149)</f>
        <v>9.1000000000000014</v>
      </c>
    </row>
    <row r="1150" spans="1:15" x14ac:dyDescent="0.25">
      <c r="A1150" s="1">
        <v>462</v>
      </c>
      <c r="B1150" s="1">
        <v>9</v>
      </c>
      <c r="C1150" s="1" t="s">
        <v>11</v>
      </c>
      <c r="D1150" s="1" t="s">
        <v>32</v>
      </c>
      <c r="E1150" s="2">
        <v>20</v>
      </c>
      <c r="F1150" s="2">
        <v>33</v>
      </c>
      <c r="G1150" s="1">
        <v>3</v>
      </c>
      <c r="H1150" s="1">
        <v>11</v>
      </c>
      <c r="I1150" s="7">
        <f>TIME(0,Tabla1[[#This Row],[Tiempo de Preparación]],0)</f>
        <v>7.6388888888888886E-3</v>
      </c>
      <c r="J1150" s="16">
        <f>Tabla1[[#This Row],[Precio Unitario]]*Tabla1[[#This Row],[Cantidad Ordenada]]</f>
        <v>99</v>
      </c>
      <c r="K1150" s="3">
        <f>Tabla1[[#This Row],[Costo Unitario]]*Tabla1[[#This Row],[Cantidad Ordenada]]</f>
        <v>60</v>
      </c>
      <c r="L1150" s="3">
        <f>(Tabla1[[#This Row],[Precio Unitario]]-Tabla1[[#This Row],[Costo Unitario]])*Tabla1[[#This Row],[Cantidad Ordenada]]</f>
        <v>39</v>
      </c>
      <c r="M1150" s="20">
        <v>0.1</v>
      </c>
      <c r="N1150" s="5">
        <f>Tabla1[[#This Row],[Total del Pedido]]*M1150</f>
        <v>9.9</v>
      </c>
      <c r="O1150" s="5">
        <f>Tabla1[[#This Row],[Total del Pedido]]-(Tabla1[[#This Row],[Costo Total]]+N1150)</f>
        <v>29.099999999999994</v>
      </c>
    </row>
    <row r="1151" spans="1:15" x14ac:dyDescent="0.25">
      <c r="A1151" s="1">
        <v>463</v>
      </c>
      <c r="B1151" s="1">
        <v>7</v>
      </c>
      <c r="C1151" s="1" t="s">
        <v>6</v>
      </c>
      <c r="D1151" s="1" t="s">
        <v>27</v>
      </c>
      <c r="E1151" s="2">
        <v>19</v>
      </c>
      <c r="F1151" s="2">
        <v>31</v>
      </c>
      <c r="G1151" s="1">
        <v>3</v>
      </c>
      <c r="H1151" s="1">
        <v>14</v>
      </c>
      <c r="I1151" s="7">
        <f>TIME(0,Tabla1[[#This Row],[Tiempo de Preparación]],0)</f>
        <v>9.7222222222222224E-3</v>
      </c>
      <c r="J1151" s="16">
        <f>Tabla1[[#This Row],[Precio Unitario]]*Tabla1[[#This Row],[Cantidad Ordenada]]</f>
        <v>93</v>
      </c>
      <c r="K1151" s="3">
        <f>Tabla1[[#This Row],[Costo Unitario]]*Tabla1[[#This Row],[Cantidad Ordenada]]</f>
        <v>57</v>
      </c>
      <c r="L1151" s="3">
        <f>(Tabla1[[#This Row],[Precio Unitario]]-Tabla1[[#This Row],[Costo Unitario]])*Tabla1[[#This Row],[Cantidad Ordenada]]</f>
        <v>36</v>
      </c>
      <c r="M1151" s="20">
        <v>0.1</v>
      </c>
      <c r="N1151" s="5">
        <f>Tabla1[[#This Row],[Total del Pedido]]*M1151</f>
        <v>9.3000000000000007</v>
      </c>
      <c r="O1151" s="5">
        <f>Tabla1[[#This Row],[Total del Pedido]]-(Tabla1[[#This Row],[Costo Total]]+N1151)</f>
        <v>26.700000000000003</v>
      </c>
    </row>
    <row r="1152" spans="1:15" x14ac:dyDescent="0.25">
      <c r="A1152" s="1">
        <v>464</v>
      </c>
      <c r="B1152" s="1">
        <v>16</v>
      </c>
      <c r="C1152" s="1" t="s">
        <v>22</v>
      </c>
      <c r="D1152" s="1" t="s">
        <v>43</v>
      </c>
      <c r="E1152" s="2">
        <v>15</v>
      </c>
      <c r="F1152" s="2">
        <v>26</v>
      </c>
      <c r="G1152" s="1">
        <v>3</v>
      </c>
      <c r="H1152" s="1">
        <v>50</v>
      </c>
      <c r="I1152" s="7">
        <f>TIME(0,Tabla1[[#This Row],[Tiempo de Preparación]],0)</f>
        <v>3.4722222222222224E-2</v>
      </c>
      <c r="J1152" s="16">
        <f>Tabla1[[#This Row],[Precio Unitario]]*Tabla1[[#This Row],[Cantidad Ordenada]]</f>
        <v>78</v>
      </c>
      <c r="K1152" s="3">
        <f>Tabla1[[#This Row],[Costo Unitario]]*Tabla1[[#This Row],[Cantidad Ordenada]]</f>
        <v>45</v>
      </c>
      <c r="L1152" s="3">
        <f>(Tabla1[[#This Row],[Precio Unitario]]-Tabla1[[#This Row],[Costo Unitario]])*Tabla1[[#This Row],[Cantidad Ordenada]]</f>
        <v>33</v>
      </c>
      <c r="M1152" s="20">
        <v>0.1</v>
      </c>
      <c r="N1152" s="5">
        <f>Tabla1[[#This Row],[Total del Pedido]]*M1152</f>
        <v>7.8000000000000007</v>
      </c>
      <c r="O1152" s="5">
        <f>Tabla1[[#This Row],[Total del Pedido]]-(Tabla1[[#This Row],[Costo Total]]+N1152)</f>
        <v>25.200000000000003</v>
      </c>
    </row>
    <row r="1153" spans="1:15" x14ac:dyDescent="0.25">
      <c r="A1153" s="1">
        <v>464</v>
      </c>
      <c r="B1153" s="1">
        <v>16</v>
      </c>
      <c r="C1153" s="1" t="s">
        <v>7</v>
      </c>
      <c r="D1153" s="1" t="s">
        <v>28</v>
      </c>
      <c r="E1153" s="2">
        <v>16</v>
      </c>
      <c r="F1153" s="2">
        <v>27</v>
      </c>
      <c r="G1153" s="1">
        <v>2</v>
      </c>
      <c r="H1153" s="1">
        <v>24</v>
      </c>
      <c r="I1153" s="7">
        <f>TIME(0,Tabla1[[#This Row],[Tiempo de Preparación]],0)</f>
        <v>1.6666666666666666E-2</v>
      </c>
      <c r="J1153" s="16">
        <f>Tabla1[[#This Row],[Precio Unitario]]*Tabla1[[#This Row],[Cantidad Ordenada]]</f>
        <v>54</v>
      </c>
      <c r="K1153" s="3">
        <f>Tabla1[[#This Row],[Costo Unitario]]*Tabla1[[#This Row],[Cantidad Ordenada]]</f>
        <v>32</v>
      </c>
      <c r="L1153" s="3">
        <f>(Tabla1[[#This Row],[Precio Unitario]]-Tabla1[[#This Row],[Costo Unitario]])*Tabla1[[#This Row],[Cantidad Ordenada]]</f>
        <v>22</v>
      </c>
      <c r="M1153" s="20">
        <v>0.1</v>
      </c>
      <c r="N1153" s="5">
        <f>Tabla1[[#This Row],[Total del Pedido]]*M1153</f>
        <v>5.4</v>
      </c>
      <c r="O1153" s="5">
        <f>Tabla1[[#This Row],[Total del Pedido]]-(Tabla1[[#This Row],[Costo Total]]+N1153)</f>
        <v>16.600000000000001</v>
      </c>
    </row>
    <row r="1154" spans="1:15" x14ac:dyDescent="0.25">
      <c r="A1154" s="1">
        <v>464</v>
      </c>
      <c r="B1154" s="1">
        <v>16</v>
      </c>
      <c r="C1154" s="1" t="s">
        <v>16</v>
      </c>
      <c r="D1154" s="1" t="s">
        <v>37</v>
      </c>
      <c r="E1154" s="2">
        <v>13</v>
      </c>
      <c r="F1154" s="2">
        <v>22</v>
      </c>
      <c r="G1154" s="1">
        <v>1</v>
      </c>
      <c r="H1154" s="1">
        <v>10</v>
      </c>
      <c r="I1154" s="7">
        <f>TIME(0,Tabla1[[#This Row],[Tiempo de Preparación]],0)</f>
        <v>6.9444444444444441E-3</v>
      </c>
      <c r="J1154" s="16">
        <f>Tabla1[[#This Row],[Precio Unitario]]*Tabla1[[#This Row],[Cantidad Ordenada]]</f>
        <v>22</v>
      </c>
      <c r="K1154" s="3">
        <f>Tabla1[[#This Row],[Costo Unitario]]*Tabla1[[#This Row],[Cantidad Ordenada]]</f>
        <v>13</v>
      </c>
      <c r="L1154" s="3">
        <f>(Tabla1[[#This Row],[Precio Unitario]]-Tabla1[[#This Row],[Costo Unitario]])*Tabla1[[#This Row],[Cantidad Ordenada]]</f>
        <v>9</v>
      </c>
      <c r="M1154" s="20">
        <v>0.1</v>
      </c>
      <c r="N1154" s="5">
        <f>Tabla1[[#This Row],[Total del Pedido]]*M1154</f>
        <v>2.2000000000000002</v>
      </c>
      <c r="O1154" s="5">
        <f>Tabla1[[#This Row],[Total del Pedido]]-(Tabla1[[#This Row],[Costo Total]]+N1154)</f>
        <v>6.8000000000000007</v>
      </c>
    </row>
    <row r="1155" spans="1:15" x14ac:dyDescent="0.25">
      <c r="A1155" s="1">
        <v>465</v>
      </c>
      <c r="B1155" s="1">
        <v>4</v>
      </c>
      <c r="C1155" s="1" t="s">
        <v>23</v>
      </c>
      <c r="D1155" s="1" t="s">
        <v>44</v>
      </c>
      <c r="E1155" s="2">
        <v>15</v>
      </c>
      <c r="F1155" s="2">
        <v>25</v>
      </c>
      <c r="G1155" s="1">
        <v>3</v>
      </c>
      <c r="H1155" s="1">
        <v>37</v>
      </c>
      <c r="I1155" s="7">
        <f>TIME(0,Tabla1[[#This Row],[Tiempo de Preparación]],0)</f>
        <v>2.5694444444444443E-2</v>
      </c>
      <c r="J1155" s="16">
        <f>Tabla1[[#This Row],[Precio Unitario]]*Tabla1[[#This Row],[Cantidad Ordenada]]</f>
        <v>75</v>
      </c>
      <c r="K1155" s="3">
        <f>Tabla1[[#This Row],[Costo Unitario]]*Tabla1[[#This Row],[Cantidad Ordenada]]</f>
        <v>45</v>
      </c>
      <c r="L1155" s="3">
        <f>(Tabla1[[#This Row],[Precio Unitario]]-Tabla1[[#This Row],[Costo Unitario]])*Tabla1[[#This Row],[Cantidad Ordenada]]</f>
        <v>30</v>
      </c>
      <c r="M1155" s="20">
        <v>0.1</v>
      </c>
      <c r="N1155" s="5">
        <f>Tabla1[[#This Row],[Total del Pedido]]*M1155</f>
        <v>7.5</v>
      </c>
      <c r="O1155" s="5">
        <f>Tabla1[[#This Row],[Total del Pedido]]-(Tabla1[[#This Row],[Costo Total]]+N1155)</f>
        <v>22.5</v>
      </c>
    </row>
    <row r="1156" spans="1:15" x14ac:dyDescent="0.25">
      <c r="A1156" s="1">
        <v>465</v>
      </c>
      <c r="B1156" s="1">
        <v>4</v>
      </c>
      <c r="C1156" s="1" t="s">
        <v>19</v>
      </c>
      <c r="D1156" s="1" t="s">
        <v>40</v>
      </c>
      <c r="E1156" s="2">
        <v>14</v>
      </c>
      <c r="F1156" s="2">
        <v>23</v>
      </c>
      <c r="G1156" s="1">
        <v>2</v>
      </c>
      <c r="H1156" s="1">
        <v>23</v>
      </c>
      <c r="I1156" s="7">
        <f>TIME(0,Tabla1[[#This Row],[Tiempo de Preparación]],0)</f>
        <v>1.5972222222222221E-2</v>
      </c>
      <c r="J1156" s="16">
        <f>Tabla1[[#This Row],[Precio Unitario]]*Tabla1[[#This Row],[Cantidad Ordenada]]</f>
        <v>46</v>
      </c>
      <c r="K1156" s="3">
        <f>Tabla1[[#This Row],[Costo Unitario]]*Tabla1[[#This Row],[Cantidad Ordenada]]</f>
        <v>28</v>
      </c>
      <c r="L1156" s="3">
        <f>(Tabla1[[#This Row],[Precio Unitario]]-Tabla1[[#This Row],[Costo Unitario]])*Tabla1[[#This Row],[Cantidad Ordenada]]</f>
        <v>18</v>
      </c>
      <c r="M1156" s="20">
        <v>0.1</v>
      </c>
      <c r="N1156" s="5">
        <f>Tabla1[[#This Row],[Total del Pedido]]*M1156</f>
        <v>4.6000000000000005</v>
      </c>
      <c r="O1156" s="5">
        <f>Tabla1[[#This Row],[Total del Pedido]]-(Tabla1[[#This Row],[Costo Total]]+N1156)</f>
        <v>13.399999999999999</v>
      </c>
    </row>
    <row r="1157" spans="1:15" x14ac:dyDescent="0.25">
      <c r="A1157" s="1">
        <v>466</v>
      </c>
      <c r="B1157" s="1">
        <v>4</v>
      </c>
      <c r="C1157" s="1" t="s">
        <v>16</v>
      </c>
      <c r="D1157" s="1" t="s">
        <v>37</v>
      </c>
      <c r="E1157" s="2">
        <v>13</v>
      </c>
      <c r="F1157" s="2">
        <v>22</v>
      </c>
      <c r="G1157" s="1">
        <v>1</v>
      </c>
      <c r="H1157" s="1">
        <v>50</v>
      </c>
      <c r="I1157" s="7">
        <f>TIME(0,Tabla1[[#This Row],[Tiempo de Preparación]],0)</f>
        <v>3.4722222222222224E-2</v>
      </c>
      <c r="J1157" s="16">
        <f>Tabla1[[#This Row],[Precio Unitario]]*Tabla1[[#This Row],[Cantidad Ordenada]]</f>
        <v>22</v>
      </c>
      <c r="K1157" s="3">
        <f>Tabla1[[#This Row],[Costo Unitario]]*Tabla1[[#This Row],[Cantidad Ordenada]]</f>
        <v>13</v>
      </c>
      <c r="L1157" s="3">
        <f>(Tabla1[[#This Row],[Precio Unitario]]-Tabla1[[#This Row],[Costo Unitario]])*Tabla1[[#This Row],[Cantidad Ordenada]]</f>
        <v>9</v>
      </c>
      <c r="M1157" s="20">
        <v>0.1</v>
      </c>
      <c r="N1157" s="5">
        <f>Tabla1[[#This Row],[Total del Pedido]]*M1157</f>
        <v>2.2000000000000002</v>
      </c>
      <c r="O1157" s="5">
        <f>Tabla1[[#This Row],[Total del Pedido]]-(Tabla1[[#This Row],[Costo Total]]+N1157)</f>
        <v>6.8000000000000007</v>
      </c>
    </row>
    <row r="1158" spans="1:15" x14ac:dyDescent="0.25">
      <c r="A1158" s="1">
        <v>466</v>
      </c>
      <c r="B1158" s="1">
        <v>4</v>
      </c>
      <c r="C1158" s="1" t="s">
        <v>5</v>
      </c>
      <c r="D1158" s="1" t="s">
        <v>26</v>
      </c>
      <c r="E1158" s="2">
        <v>18</v>
      </c>
      <c r="F1158" s="2">
        <v>30</v>
      </c>
      <c r="G1158" s="1">
        <v>3</v>
      </c>
      <c r="H1158" s="1">
        <v>52</v>
      </c>
      <c r="I1158" s="7">
        <f>TIME(0,Tabla1[[#This Row],[Tiempo de Preparación]],0)</f>
        <v>3.6111111111111108E-2</v>
      </c>
      <c r="J1158" s="16">
        <f>Tabla1[[#This Row],[Precio Unitario]]*Tabla1[[#This Row],[Cantidad Ordenada]]</f>
        <v>90</v>
      </c>
      <c r="K1158" s="3">
        <f>Tabla1[[#This Row],[Costo Unitario]]*Tabla1[[#This Row],[Cantidad Ordenada]]</f>
        <v>54</v>
      </c>
      <c r="L1158" s="3">
        <f>(Tabla1[[#This Row],[Precio Unitario]]-Tabla1[[#This Row],[Costo Unitario]])*Tabla1[[#This Row],[Cantidad Ordenada]]</f>
        <v>36</v>
      </c>
      <c r="M1158" s="20">
        <v>0.1</v>
      </c>
      <c r="N1158" s="5">
        <f>Tabla1[[#This Row],[Total del Pedido]]*M1158</f>
        <v>9</v>
      </c>
      <c r="O1158" s="5">
        <f>Tabla1[[#This Row],[Total del Pedido]]-(Tabla1[[#This Row],[Costo Total]]+N1158)</f>
        <v>27</v>
      </c>
    </row>
    <row r="1159" spans="1:15" x14ac:dyDescent="0.25">
      <c r="A1159" s="1">
        <v>466</v>
      </c>
      <c r="B1159" s="1">
        <v>4</v>
      </c>
      <c r="C1159" s="1" t="s">
        <v>12</v>
      </c>
      <c r="D1159" s="1" t="s">
        <v>33</v>
      </c>
      <c r="E1159" s="2">
        <v>16</v>
      </c>
      <c r="F1159" s="2">
        <v>28</v>
      </c>
      <c r="G1159" s="1">
        <v>1</v>
      </c>
      <c r="H1159" s="1">
        <v>43</v>
      </c>
      <c r="I1159" s="7">
        <f>TIME(0,Tabla1[[#This Row],[Tiempo de Preparación]],0)</f>
        <v>2.9861111111111113E-2</v>
      </c>
      <c r="J1159" s="16">
        <f>Tabla1[[#This Row],[Precio Unitario]]*Tabla1[[#This Row],[Cantidad Ordenada]]</f>
        <v>28</v>
      </c>
      <c r="K1159" s="3">
        <f>Tabla1[[#This Row],[Costo Unitario]]*Tabla1[[#This Row],[Cantidad Ordenada]]</f>
        <v>16</v>
      </c>
      <c r="L1159" s="3">
        <f>(Tabla1[[#This Row],[Precio Unitario]]-Tabla1[[#This Row],[Costo Unitario]])*Tabla1[[#This Row],[Cantidad Ordenada]]</f>
        <v>12</v>
      </c>
      <c r="M1159" s="20">
        <v>0.1</v>
      </c>
      <c r="N1159" s="5">
        <f>Tabla1[[#This Row],[Total del Pedido]]*M1159</f>
        <v>2.8000000000000003</v>
      </c>
      <c r="O1159" s="5">
        <f>Tabla1[[#This Row],[Total del Pedido]]-(Tabla1[[#This Row],[Costo Total]]+N1159)</f>
        <v>9.1999999999999993</v>
      </c>
    </row>
    <row r="1160" spans="1:15" x14ac:dyDescent="0.25">
      <c r="A1160" s="1">
        <v>467</v>
      </c>
      <c r="B1160" s="1">
        <v>15</v>
      </c>
      <c r="C1160" s="1" t="s">
        <v>11</v>
      </c>
      <c r="D1160" s="1" t="s">
        <v>32</v>
      </c>
      <c r="E1160" s="2">
        <v>20</v>
      </c>
      <c r="F1160" s="2">
        <v>33</v>
      </c>
      <c r="G1160" s="1">
        <v>3</v>
      </c>
      <c r="H1160" s="1">
        <v>13</v>
      </c>
      <c r="I1160" s="7">
        <f>TIME(0,Tabla1[[#This Row],[Tiempo de Preparación]],0)</f>
        <v>9.0277777777777769E-3</v>
      </c>
      <c r="J1160" s="16">
        <f>Tabla1[[#This Row],[Precio Unitario]]*Tabla1[[#This Row],[Cantidad Ordenada]]</f>
        <v>99</v>
      </c>
      <c r="K1160" s="3">
        <f>Tabla1[[#This Row],[Costo Unitario]]*Tabla1[[#This Row],[Cantidad Ordenada]]</f>
        <v>60</v>
      </c>
      <c r="L1160" s="3">
        <f>(Tabla1[[#This Row],[Precio Unitario]]-Tabla1[[#This Row],[Costo Unitario]])*Tabla1[[#This Row],[Cantidad Ordenada]]</f>
        <v>39</v>
      </c>
      <c r="M1160" s="20">
        <v>0.1</v>
      </c>
      <c r="N1160" s="5">
        <f>Tabla1[[#This Row],[Total del Pedido]]*M1160</f>
        <v>9.9</v>
      </c>
      <c r="O1160" s="5">
        <f>Tabla1[[#This Row],[Total del Pedido]]-(Tabla1[[#This Row],[Costo Total]]+N1160)</f>
        <v>29.099999999999994</v>
      </c>
    </row>
    <row r="1161" spans="1:15" x14ac:dyDescent="0.25">
      <c r="A1161" s="1">
        <v>467</v>
      </c>
      <c r="B1161" s="1">
        <v>15</v>
      </c>
      <c r="C1161" s="1" t="s">
        <v>16</v>
      </c>
      <c r="D1161" s="1" t="s">
        <v>37</v>
      </c>
      <c r="E1161" s="2">
        <v>13</v>
      </c>
      <c r="F1161" s="2">
        <v>22</v>
      </c>
      <c r="G1161" s="1">
        <v>2</v>
      </c>
      <c r="H1161" s="1">
        <v>59</v>
      </c>
      <c r="I1161" s="7">
        <f>TIME(0,Tabla1[[#This Row],[Tiempo de Preparación]],0)</f>
        <v>4.0972222222222222E-2</v>
      </c>
      <c r="J1161" s="16">
        <f>Tabla1[[#This Row],[Precio Unitario]]*Tabla1[[#This Row],[Cantidad Ordenada]]</f>
        <v>44</v>
      </c>
      <c r="K1161" s="3">
        <f>Tabla1[[#This Row],[Costo Unitario]]*Tabla1[[#This Row],[Cantidad Ordenada]]</f>
        <v>26</v>
      </c>
      <c r="L1161" s="3">
        <f>(Tabla1[[#This Row],[Precio Unitario]]-Tabla1[[#This Row],[Costo Unitario]])*Tabla1[[#This Row],[Cantidad Ordenada]]</f>
        <v>18</v>
      </c>
      <c r="M1161" s="20">
        <v>0.1</v>
      </c>
      <c r="N1161" s="5">
        <f>Tabla1[[#This Row],[Total del Pedido]]*M1161</f>
        <v>4.4000000000000004</v>
      </c>
      <c r="O1161" s="5">
        <f>Tabla1[[#This Row],[Total del Pedido]]-(Tabla1[[#This Row],[Costo Total]]+N1161)</f>
        <v>13.600000000000001</v>
      </c>
    </row>
    <row r="1162" spans="1:15" x14ac:dyDescent="0.25">
      <c r="A1162" s="1">
        <v>468</v>
      </c>
      <c r="B1162" s="1">
        <v>14</v>
      </c>
      <c r="C1162" s="1" t="s">
        <v>13</v>
      </c>
      <c r="D1162" s="1" t="s">
        <v>34</v>
      </c>
      <c r="E1162" s="2">
        <v>11</v>
      </c>
      <c r="F1162" s="2">
        <v>19</v>
      </c>
      <c r="G1162" s="1">
        <v>2</v>
      </c>
      <c r="H1162" s="1">
        <v>38</v>
      </c>
      <c r="I1162" s="7">
        <f>TIME(0,Tabla1[[#This Row],[Tiempo de Preparación]],0)</f>
        <v>2.6388888888888889E-2</v>
      </c>
      <c r="J1162" s="16">
        <f>Tabla1[[#This Row],[Precio Unitario]]*Tabla1[[#This Row],[Cantidad Ordenada]]</f>
        <v>38</v>
      </c>
      <c r="K1162" s="3">
        <f>Tabla1[[#This Row],[Costo Unitario]]*Tabla1[[#This Row],[Cantidad Ordenada]]</f>
        <v>22</v>
      </c>
      <c r="L1162" s="3">
        <f>(Tabla1[[#This Row],[Precio Unitario]]-Tabla1[[#This Row],[Costo Unitario]])*Tabla1[[#This Row],[Cantidad Ordenada]]</f>
        <v>16</v>
      </c>
      <c r="M1162" s="20">
        <v>0.1</v>
      </c>
      <c r="N1162" s="5">
        <f>Tabla1[[#This Row],[Total del Pedido]]*M1162</f>
        <v>3.8000000000000003</v>
      </c>
      <c r="O1162" s="5">
        <f>Tabla1[[#This Row],[Total del Pedido]]-(Tabla1[[#This Row],[Costo Total]]+N1162)</f>
        <v>12.2</v>
      </c>
    </row>
    <row r="1163" spans="1:15" x14ac:dyDescent="0.25">
      <c r="A1163" s="1">
        <v>468</v>
      </c>
      <c r="B1163" s="1">
        <v>14</v>
      </c>
      <c r="C1163" s="1" t="s">
        <v>18</v>
      </c>
      <c r="D1163" s="1" t="s">
        <v>39</v>
      </c>
      <c r="E1163" s="2">
        <v>12</v>
      </c>
      <c r="F1163" s="2">
        <v>20</v>
      </c>
      <c r="G1163" s="1">
        <v>2</v>
      </c>
      <c r="H1163" s="1">
        <v>16</v>
      </c>
      <c r="I1163" s="7">
        <f>TIME(0,Tabla1[[#This Row],[Tiempo de Preparación]],0)</f>
        <v>1.1111111111111112E-2</v>
      </c>
      <c r="J1163" s="16">
        <f>Tabla1[[#This Row],[Precio Unitario]]*Tabla1[[#This Row],[Cantidad Ordenada]]</f>
        <v>40</v>
      </c>
      <c r="K1163" s="3">
        <f>Tabla1[[#This Row],[Costo Unitario]]*Tabla1[[#This Row],[Cantidad Ordenada]]</f>
        <v>24</v>
      </c>
      <c r="L1163" s="3">
        <f>(Tabla1[[#This Row],[Precio Unitario]]-Tabla1[[#This Row],[Costo Unitario]])*Tabla1[[#This Row],[Cantidad Ordenada]]</f>
        <v>16</v>
      </c>
      <c r="M1163" s="20">
        <v>0.1</v>
      </c>
      <c r="N1163" s="5">
        <f>Tabla1[[#This Row],[Total del Pedido]]*M1163</f>
        <v>4</v>
      </c>
      <c r="O1163" s="5">
        <f>Tabla1[[#This Row],[Total del Pedido]]-(Tabla1[[#This Row],[Costo Total]]+N1163)</f>
        <v>12</v>
      </c>
    </row>
    <row r="1164" spans="1:15" x14ac:dyDescent="0.25">
      <c r="A1164" s="1">
        <v>468</v>
      </c>
      <c r="B1164" s="1">
        <v>14</v>
      </c>
      <c r="C1164" s="1" t="s">
        <v>12</v>
      </c>
      <c r="D1164" s="1" t="s">
        <v>33</v>
      </c>
      <c r="E1164" s="2">
        <v>16</v>
      </c>
      <c r="F1164" s="2">
        <v>28</v>
      </c>
      <c r="G1164" s="1">
        <v>1</v>
      </c>
      <c r="H1164" s="1">
        <v>9</v>
      </c>
      <c r="I1164" s="7">
        <f>TIME(0,Tabla1[[#This Row],[Tiempo de Preparación]],0)</f>
        <v>6.2500000000000003E-3</v>
      </c>
      <c r="J1164" s="16">
        <f>Tabla1[[#This Row],[Precio Unitario]]*Tabla1[[#This Row],[Cantidad Ordenada]]</f>
        <v>28</v>
      </c>
      <c r="K1164" s="3">
        <f>Tabla1[[#This Row],[Costo Unitario]]*Tabla1[[#This Row],[Cantidad Ordenada]]</f>
        <v>16</v>
      </c>
      <c r="L1164" s="3">
        <f>(Tabla1[[#This Row],[Precio Unitario]]-Tabla1[[#This Row],[Costo Unitario]])*Tabla1[[#This Row],[Cantidad Ordenada]]</f>
        <v>12</v>
      </c>
      <c r="M1164" s="20">
        <v>0.1</v>
      </c>
      <c r="N1164" s="5">
        <f>Tabla1[[#This Row],[Total del Pedido]]*M1164</f>
        <v>2.8000000000000003</v>
      </c>
      <c r="O1164" s="5">
        <f>Tabla1[[#This Row],[Total del Pedido]]-(Tabla1[[#This Row],[Costo Total]]+N1164)</f>
        <v>9.1999999999999993</v>
      </c>
    </row>
    <row r="1165" spans="1:15" x14ac:dyDescent="0.25">
      <c r="A1165" s="1">
        <v>469</v>
      </c>
      <c r="B1165" s="1">
        <v>1</v>
      </c>
      <c r="C1165" s="1" t="s">
        <v>14</v>
      </c>
      <c r="D1165" s="1" t="s">
        <v>35</v>
      </c>
      <c r="E1165" s="2">
        <v>21</v>
      </c>
      <c r="F1165" s="2">
        <v>35</v>
      </c>
      <c r="G1165" s="1">
        <v>3</v>
      </c>
      <c r="H1165" s="1">
        <v>22</v>
      </c>
      <c r="I1165" s="7">
        <f>TIME(0,Tabla1[[#This Row],[Tiempo de Preparación]],0)</f>
        <v>1.5277777777777777E-2</v>
      </c>
      <c r="J1165" s="16">
        <f>Tabla1[[#This Row],[Precio Unitario]]*Tabla1[[#This Row],[Cantidad Ordenada]]</f>
        <v>105</v>
      </c>
      <c r="K1165" s="3">
        <f>Tabla1[[#This Row],[Costo Unitario]]*Tabla1[[#This Row],[Cantidad Ordenada]]</f>
        <v>63</v>
      </c>
      <c r="L1165" s="3">
        <f>(Tabla1[[#This Row],[Precio Unitario]]-Tabla1[[#This Row],[Costo Unitario]])*Tabla1[[#This Row],[Cantidad Ordenada]]</f>
        <v>42</v>
      </c>
      <c r="M1165" s="20">
        <v>0.1</v>
      </c>
      <c r="N1165" s="5">
        <f>Tabla1[[#This Row],[Total del Pedido]]*M1165</f>
        <v>10.5</v>
      </c>
      <c r="O1165" s="5">
        <f>Tabla1[[#This Row],[Total del Pedido]]-(Tabla1[[#This Row],[Costo Total]]+N1165)</f>
        <v>31.5</v>
      </c>
    </row>
    <row r="1166" spans="1:15" x14ac:dyDescent="0.25">
      <c r="A1166" s="1">
        <v>469</v>
      </c>
      <c r="B1166" s="1">
        <v>1</v>
      </c>
      <c r="C1166" s="1" t="s">
        <v>15</v>
      </c>
      <c r="D1166" s="1" t="s">
        <v>36</v>
      </c>
      <c r="E1166" s="2">
        <v>19</v>
      </c>
      <c r="F1166" s="2">
        <v>32</v>
      </c>
      <c r="G1166" s="1">
        <v>1</v>
      </c>
      <c r="H1166" s="1">
        <v>44</v>
      </c>
      <c r="I1166" s="7">
        <f>TIME(0,Tabla1[[#This Row],[Tiempo de Preparación]],0)</f>
        <v>3.0555555555555555E-2</v>
      </c>
      <c r="J1166" s="16">
        <f>Tabla1[[#This Row],[Precio Unitario]]*Tabla1[[#This Row],[Cantidad Ordenada]]</f>
        <v>32</v>
      </c>
      <c r="K1166" s="3">
        <f>Tabla1[[#This Row],[Costo Unitario]]*Tabla1[[#This Row],[Cantidad Ordenada]]</f>
        <v>19</v>
      </c>
      <c r="L1166" s="3">
        <f>(Tabla1[[#This Row],[Precio Unitario]]-Tabla1[[#This Row],[Costo Unitario]])*Tabla1[[#This Row],[Cantidad Ordenada]]</f>
        <v>13</v>
      </c>
      <c r="M1166" s="20">
        <v>0.1</v>
      </c>
      <c r="N1166" s="5">
        <f>Tabla1[[#This Row],[Total del Pedido]]*M1166</f>
        <v>3.2</v>
      </c>
      <c r="O1166" s="5">
        <f>Tabla1[[#This Row],[Total del Pedido]]-(Tabla1[[#This Row],[Costo Total]]+N1166)</f>
        <v>9.8000000000000007</v>
      </c>
    </row>
    <row r="1167" spans="1:15" x14ac:dyDescent="0.25">
      <c r="A1167" s="1">
        <v>470</v>
      </c>
      <c r="B1167" s="1">
        <v>17</v>
      </c>
      <c r="C1167" s="1" t="s">
        <v>4</v>
      </c>
      <c r="D1167" s="1" t="s">
        <v>25</v>
      </c>
      <c r="E1167" s="2">
        <v>14</v>
      </c>
      <c r="F1167" s="2">
        <v>24</v>
      </c>
      <c r="G1167" s="1">
        <v>1</v>
      </c>
      <c r="H1167" s="1">
        <v>44</v>
      </c>
      <c r="I1167" s="7">
        <f>TIME(0,Tabla1[[#This Row],[Tiempo de Preparación]],0)</f>
        <v>3.0555555555555555E-2</v>
      </c>
      <c r="J1167" s="16">
        <f>Tabla1[[#This Row],[Precio Unitario]]*Tabla1[[#This Row],[Cantidad Ordenada]]</f>
        <v>24</v>
      </c>
      <c r="K1167" s="3">
        <f>Tabla1[[#This Row],[Costo Unitario]]*Tabla1[[#This Row],[Cantidad Ordenada]]</f>
        <v>14</v>
      </c>
      <c r="L1167" s="3">
        <f>(Tabla1[[#This Row],[Precio Unitario]]-Tabla1[[#This Row],[Costo Unitario]])*Tabla1[[#This Row],[Cantidad Ordenada]]</f>
        <v>10</v>
      </c>
      <c r="M1167" s="20">
        <v>0.1</v>
      </c>
      <c r="N1167" s="5">
        <f>Tabla1[[#This Row],[Total del Pedido]]*M1167</f>
        <v>2.4000000000000004</v>
      </c>
      <c r="O1167" s="5">
        <f>Tabla1[[#This Row],[Total del Pedido]]-(Tabla1[[#This Row],[Costo Total]]+N1167)</f>
        <v>7.6000000000000014</v>
      </c>
    </row>
    <row r="1168" spans="1:15" x14ac:dyDescent="0.25">
      <c r="A1168" s="1">
        <v>470</v>
      </c>
      <c r="B1168" s="1">
        <v>17</v>
      </c>
      <c r="C1168" s="1" t="s">
        <v>21</v>
      </c>
      <c r="D1168" s="1" t="s">
        <v>42</v>
      </c>
      <c r="E1168" s="2">
        <v>10</v>
      </c>
      <c r="F1168" s="2">
        <v>18</v>
      </c>
      <c r="G1168" s="1">
        <v>3</v>
      </c>
      <c r="H1168" s="1">
        <v>28</v>
      </c>
      <c r="I1168" s="7">
        <f>TIME(0,Tabla1[[#This Row],[Tiempo de Preparación]],0)</f>
        <v>1.9444444444444445E-2</v>
      </c>
      <c r="J1168" s="16">
        <f>Tabla1[[#This Row],[Precio Unitario]]*Tabla1[[#This Row],[Cantidad Ordenada]]</f>
        <v>54</v>
      </c>
      <c r="K1168" s="3">
        <f>Tabla1[[#This Row],[Costo Unitario]]*Tabla1[[#This Row],[Cantidad Ordenada]]</f>
        <v>30</v>
      </c>
      <c r="L1168" s="3">
        <f>(Tabla1[[#This Row],[Precio Unitario]]-Tabla1[[#This Row],[Costo Unitario]])*Tabla1[[#This Row],[Cantidad Ordenada]]</f>
        <v>24</v>
      </c>
      <c r="M1168" s="20">
        <v>0.1</v>
      </c>
      <c r="N1168" s="5">
        <f>Tabla1[[#This Row],[Total del Pedido]]*M1168</f>
        <v>5.4</v>
      </c>
      <c r="O1168" s="5">
        <f>Tabla1[[#This Row],[Total del Pedido]]-(Tabla1[[#This Row],[Costo Total]]+N1168)</f>
        <v>18.600000000000001</v>
      </c>
    </row>
    <row r="1169" spans="1:15" x14ac:dyDescent="0.25">
      <c r="A1169" s="1">
        <v>471</v>
      </c>
      <c r="B1169" s="1">
        <v>7</v>
      </c>
      <c r="C1169" s="1" t="s">
        <v>14</v>
      </c>
      <c r="D1169" s="1" t="s">
        <v>35</v>
      </c>
      <c r="E1169" s="2">
        <v>21</v>
      </c>
      <c r="F1169" s="2">
        <v>35</v>
      </c>
      <c r="G1169" s="1">
        <v>3</v>
      </c>
      <c r="H1169" s="1">
        <v>57</v>
      </c>
      <c r="I1169" s="7">
        <f>TIME(0,Tabla1[[#This Row],[Tiempo de Preparación]],0)</f>
        <v>3.9583333333333331E-2</v>
      </c>
      <c r="J1169" s="16">
        <f>Tabla1[[#This Row],[Precio Unitario]]*Tabla1[[#This Row],[Cantidad Ordenada]]</f>
        <v>105</v>
      </c>
      <c r="K1169" s="3">
        <f>Tabla1[[#This Row],[Costo Unitario]]*Tabla1[[#This Row],[Cantidad Ordenada]]</f>
        <v>63</v>
      </c>
      <c r="L1169" s="3">
        <f>(Tabla1[[#This Row],[Precio Unitario]]-Tabla1[[#This Row],[Costo Unitario]])*Tabla1[[#This Row],[Cantidad Ordenada]]</f>
        <v>42</v>
      </c>
      <c r="M1169" s="20">
        <v>0.1</v>
      </c>
      <c r="N1169" s="5">
        <f>Tabla1[[#This Row],[Total del Pedido]]*M1169</f>
        <v>10.5</v>
      </c>
      <c r="O1169" s="5">
        <f>Tabla1[[#This Row],[Total del Pedido]]-(Tabla1[[#This Row],[Costo Total]]+N1169)</f>
        <v>31.5</v>
      </c>
    </row>
    <row r="1170" spans="1:15" x14ac:dyDescent="0.25">
      <c r="A1170" s="1">
        <v>472</v>
      </c>
      <c r="B1170" s="1">
        <v>20</v>
      </c>
      <c r="C1170" s="1" t="s">
        <v>14</v>
      </c>
      <c r="D1170" s="1" t="s">
        <v>35</v>
      </c>
      <c r="E1170" s="2">
        <v>21</v>
      </c>
      <c r="F1170" s="2">
        <v>35</v>
      </c>
      <c r="G1170" s="1">
        <v>2</v>
      </c>
      <c r="H1170" s="1">
        <v>42</v>
      </c>
      <c r="I1170" s="7">
        <f>TIME(0,Tabla1[[#This Row],[Tiempo de Preparación]],0)</f>
        <v>2.9166666666666667E-2</v>
      </c>
      <c r="J1170" s="16">
        <f>Tabla1[[#This Row],[Precio Unitario]]*Tabla1[[#This Row],[Cantidad Ordenada]]</f>
        <v>70</v>
      </c>
      <c r="K1170" s="3">
        <f>Tabla1[[#This Row],[Costo Unitario]]*Tabla1[[#This Row],[Cantidad Ordenada]]</f>
        <v>42</v>
      </c>
      <c r="L1170" s="3">
        <f>(Tabla1[[#This Row],[Precio Unitario]]-Tabla1[[#This Row],[Costo Unitario]])*Tabla1[[#This Row],[Cantidad Ordenada]]</f>
        <v>28</v>
      </c>
      <c r="M1170" s="20">
        <v>0.1</v>
      </c>
      <c r="N1170" s="5">
        <f>Tabla1[[#This Row],[Total del Pedido]]*M1170</f>
        <v>7</v>
      </c>
      <c r="O1170" s="5">
        <f>Tabla1[[#This Row],[Total del Pedido]]-(Tabla1[[#This Row],[Costo Total]]+N1170)</f>
        <v>21</v>
      </c>
    </row>
    <row r="1171" spans="1:15" x14ac:dyDescent="0.25">
      <c r="A1171" s="1">
        <v>472</v>
      </c>
      <c r="B1171" s="1">
        <v>20</v>
      </c>
      <c r="C1171" s="1" t="s">
        <v>16</v>
      </c>
      <c r="D1171" s="1" t="s">
        <v>37</v>
      </c>
      <c r="E1171" s="2">
        <v>13</v>
      </c>
      <c r="F1171" s="2">
        <v>22</v>
      </c>
      <c r="G1171" s="1">
        <v>2</v>
      </c>
      <c r="H1171" s="1">
        <v>31</v>
      </c>
      <c r="I1171" s="7">
        <f>TIME(0,Tabla1[[#This Row],[Tiempo de Preparación]],0)</f>
        <v>2.1527777777777778E-2</v>
      </c>
      <c r="J1171" s="16">
        <f>Tabla1[[#This Row],[Precio Unitario]]*Tabla1[[#This Row],[Cantidad Ordenada]]</f>
        <v>44</v>
      </c>
      <c r="K1171" s="3">
        <f>Tabla1[[#This Row],[Costo Unitario]]*Tabla1[[#This Row],[Cantidad Ordenada]]</f>
        <v>26</v>
      </c>
      <c r="L1171" s="3">
        <f>(Tabla1[[#This Row],[Precio Unitario]]-Tabla1[[#This Row],[Costo Unitario]])*Tabla1[[#This Row],[Cantidad Ordenada]]</f>
        <v>18</v>
      </c>
      <c r="M1171" s="20">
        <v>0.1</v>
      </c>
      <c r="N1171" s="5">
        <f>Tabla1[[#This Row],[Total del Pedido]]*M1171</f>
        <v>4.4000000000000004</v>
      </c>
      <c r="O1171" s="5">
        <f>Tabla1[[#This Row],[Total del Pedido]]-(Tabla1[[#This Row],[Costo Total]]+N1171)</f>
        <v>13.600000000000001</v>
      </c>
    </row>
    <row r="1172" spans="1:15" x14ac:dyDescent="0.25">
      <c r="A1172" s="1">
        <v>473</v>
      </c>
      <c r="B1172" s="1">
        <v>13</v>
      </c>
      <c r="C1172" s="1" t="s">
        <v>16</v>
      </c>
      <c r="D1172" s="1" t="s">
        <v>37</v>
      </c>
      <c r="E1172" s="2">
        <v>13</v>
      </c>
      <c r="F1172" s="2">
        <v>22</v>
      </c>
      <c r="G1172" s="1">
        <v>2</v>
      </c>
      <c r="H1172" s="1">
        <v>51</v>
      </c>
      <c r="I1172" s="7">
        <f>TIME(0,Tabla1[[#This Row],[Tiempo de Preparación]],0)</f>
        <v>3.5416666666666666E-2</v>
      </c>
      <c r="J1172" s="16">
        <f>Tabla1[[#This Row],[Precio Unitario]]*Tabla1[[#This Row],[Cantidad Ordenada]]</f>
        <v>44</v>
      </c>
      <c r="K1172" s="3">
        <f>Tabla1[[#This Row],[Costo Unitario]]*Tabla1[[#This Row],[Cantidad Ordenada]]</f>
        <v>26</v>
      </c>
      <c r="L1172" s="3">
        <f>(Tabla1[[#This Row],[Precio Unitario]]-Tabla1[[#This Row],[Costo Unitario]])*Tabla1[[#This Row],[Cantidad Ordenada]]</f>
        <v>18</v>
      </c>
      <c r="M1172" s="20">
        <v>0.1</v>
      </c>
      <c r="N1172" s="5">
        <f>Tabla1[[#This Row],[Total del Pedido]]*M1172</f>
        <v>4.4000000000000004</v>
      </c>
      <c r="O1172" s="5">
        <f>Tabla1[[#This Row],[Total del Pedido]]-(Tabla1[[#This Row],[Costo Total]]+N1172)</f>
        <v>13.600000000000001</v>
      </c>
    </row>
    <row r="1173" spans="1:15" x14ac:dyDescent="0.25">
      <c r="A1173" s="1">
        <v>473</v>
      </c>
      <c r="B1173" s="1">
        <v>13</v>
      </c>
      <c r="C1173" s="1" t="s">
        <v>14</v>
      </c>
      <c r="D1173" s="1" t="s">
        <v>35</v>
      </c>
      <c r="E1173" s="2">
        <v>21</v>
      </c>
      <c r="F1173" s="2">
        <v>35</v>
      </c>
      <c r="G1173" s="1">
        <v>1</v>
      </c>
      <c r="H1173" s="1">
        <v>10</v>
      </c>
      <c r="I1173" s="7">
        <f>TIME(0,Tabla1[[#This Row],[Tiempo de Preparación]],0)</f>
        <v>6.9444444444444441E-3</v>
      </c>
      <c r="J1173" s="16">
        <f>Tabla1[[#This Row],[Precio Unitario]]*Tabla1[[#This Row],[Cantidad Ordenada]]</f>
        <v>35</v>
      </c>
      <c r="K1173" s="3">
        <f>Tabla1[[#This Row],[Costo Unitario]]*Tabla1[[#This Row],[Cantidad Ordenada]]</f>
        <v>21</v>
      </c>
      <c r="L1173" s="3">
        <f>(Tabla1[[#This Row],[Precio Unitario]]-Tabla1[[#This Row],[Costo Unitario]])*Tabla1[[#This Row],[Cantidad Ordenada]]</f>
        <v>14</v>
      </c>
      <c r="M1173" s="20">
        <v>0.1</v>
      </c>
      <c r="N1173" s="5">
        <f>Tabla1[[#This Row],[Total del Pedido]]*M1173</f>
        <v>3.5</v>
      </c>
      <c r="O1173" s="5">
        <f>Tabla1[[#This Row],[Total del Pedido]]-(Tabla1[[#This Row],[Costo Total]]+N1173)</f>
        <v>10.5</v>
      </c>
    </row>
    <row r="1174" spans="1:15" x14ac:dyDescent="0.25">
      <c r="A1174" s="1">
        <v>474</v>
      </c>
      <c r="B1174" s="1">
        <v>2</v>
      </c>
      <c r="C1174" s="1" t="s">
        <v>17</v>
      </c>
      <c r="D1174" s="1" t="s">
        <v>38</v>
      </c>
      <c r="E1174" s="2">
        <v>20</v>
      </c>
      <c r="F1174" s="2">
        <v>34</v>
      </c>
      <c r="G1174" s="1">
        <v>1</v>
      </c>
      <c r="H1174" s="1">
        <v>55</v>
      </c>
      <c r="I1174" s="7">
        <f>TIME(0,Tabla1[[#This Row],[Tiempo de Preparación]],0)</f>
        <v>3.8194444444444448E-2</v>
      </c>
      <c r="J1174" s="16">
        <f>Tabla1[[#This Row],[Precio Unitario]]*Tabla1[[#This Row],[Cantidad Ordenada]]</f>
        <v>34</v>
      </c>
      <c r="K1174" s="3">
        <f>Tabla1[[#This Row],[Costo Unitario]]*Tabla1[[#This Row],[Cantidad Ordenada]]</f>
        <v>20</v>
      </c>
      <c r="L1174" s="3">
        <f>(Tabla1[[#This Row],[Precio Unitario]]-Tabla1[[#This Row],[Costo Unitario]])*Tabla1[[#This Row],[Cantidad Ordenada]]</f>
        <v>14</v>
      </c>
      <c r="M1174" s="20">
        <v>0.1</v>
      </c>
      <c r="N1174" s="5">
        <f>Tabla1[[#This Row],[Total del Pedido]]*M1174</f>
        <v>3.4000000000000004</v>
      </c>
      <c r="O1174" s="5">
        <f>Tabla1[[#This Row],[Total del Pedido]]-(Tabla1[[#This Row],[Costo Total]]+N1174)</f>
        <v>10.600000000000001</v>
      </c>
    </row>
    <row r="1175" spans="1:15" x14ac:dyDescent="0.25">
      <c r="A1175" s="1">
        <v>474</v>
      </c>
      <c r="B1175" s="1">
        <v>2</v>
      </c>
      <c r="C1175" s="1" t="s">
        <v>10</v>
      </c>
      <c r="D1175" s="1" t="s">
        <v>31</v>
      </c>
      <c r="E1175" s="2">
        <v>17</v>
      </c>
      <c r="F1175" s="2">
        <v>29</v>
      </c>
      <c r="G1175" s="1">
        <v>1</v>
      </c>
      <c r="H1175" s="1">
        <v>37</v>
      </c>
      <c r="I1175" s="7">
        <f>TIME(0,Tabla1[[#This Row],[Tiempo de Preparación]],0)</f>
        <v>2.5694444444444443E-2</v>
      </c>
      <c r="J1175" s="16">
        <f>Tabla1[[#This Row],[Precio Unitario]]*Tabla1[[#This Row],[Cantidad Ordenada]]</f>
        <v>29</v>
      </c>
      <c r="K1175" s="3">
        <f>Tabla1[[#This Row],[Costo Unitario]]*Tabla1[[#This Row],[Cantidad Ordenada]]</f>
        <v>17</v>
      </c>
      <c r="L1175" s="3">
        <f>(Tabla1[[#This Row],[Precio Unitario]]-Tabla1[[#This Row],[Costo Unitario]])*Tabla1[[#This Row],[Cantidad Ordenada]]</f>
        <v>12</v>
      </c>
      <c r="M1175" s="20">
        <v>0.1</v>
      </c>
      <c r="N1175" s="5">
        <f>Tabla1[[#This Row],[Total del Pedido]]*M1175</f>
        <v>2.9000000000000004</v>
      </c>
      <c r="O1175" s="5">
        <f>Tabla1[[#This Row],[Total del Pedido]]-(Tabla1[[#This Row],[Costo Total]]+N1175)</f>
        <v>9.1000000000000014</v>
      </c>
    </row>
    <row r="1176" spans="1:15" x14ac:dyDescent="0.25">
      <c r="A1176" s="1">
        <v>474</v>
      </c>
      <c r="B1176" s="1">
        <v>2</v>
      </c>
      <c r="C1176" s="1" t="s">
        <v>6</v>
      </c>
      <c r="D1176" s="1" t="s">
        <v>27</v>
      </c>
      <c r="E1176" s="2">
        <v>19</v>
      </c>
      <c r="F1176" s="2">
        <v>31</v>
      </c>
      <c r="G1176" s="1">
        <v>1</v>
      </c>
      <c r="H1176" s="1">
        <v>34</v>
      </c>
      <c r="I1176" s="7">
        <f>TIME(0,Tabla1[[#This Row],[Tiempo de Preparación]],0)</f>
        <v>2.361111111111111E-2</v>
      </c>
      <c r="J1176" s="16">
        <f>Tabla1[[#This Row],[Precio Unitario]]*Tabla1[[#This Row],[Cantidad Ordenada]]</f>
        <v>31</v>
      </c>
      <c r="K1176" s="3">
        <f>Tabla1[[#This Row],[Costo Unitario]]*Tabla1[[#This Row],[Cantidad Ordenada]]</f>
        <v>19</v>
      </c>
      <c r="L1176" s="3">
        <f>(Tabla1[[#This Row],[Precio Unitario]]-Tabla1[[#This Row],[Costo Unitario]])*Tabla1[[#This Row],[Cantidad Ordenada]]</f>
        <v>12</v>
      </c>
      <c r="M1176" s="20">
        <v>0.1</v>
      </c>
      <c r="N1176" s="5">
        <f>Tabla1[[#This Row],[Total del Pedido]]*M1176</f>
        <v>3.1</v>
      </c>
      <c r="O1176" s="5">
        <f>Tabla1[[#This Row],[Total del Pedido]]-(Tabla1[[#This Row],[Costo Total]]+N1176)</f>
        <v>8.8999999999999986</v>
      </c>
    </row>
    <row r="1177" spans="1:15" x14ac:dyDescent="0.25">
      <c r="A1177" s="1">
        <v>474</v>
      </c>
      <c r="B1177" s="1">
        <v>2</v>
      </c>
      <c r="C1177" s="1" t="s">
        <v>12</v>
      </c>
      <c r="D1177" s="1" t="s">
        <v>33</v>
      </c>
      <c r="E1177" s="2">
        <v>16</v>
      </c>
      <c r="F1177" s="2">
        <v>28</v>
      </c>
      <c r="G1177" s="1">
        <v>3</v>
      </c>
      <c r="H1177" s="1">
        <v>35</v>
      </c>
      <c r="I1177" s="7">
        <f>TIME(0,Tabla1[[#This Row],[Tiempo de Preparación]],0)</f>
        <v>2.4305555555555556E-2</v>
      </c>
      <c r="J1177" s="16">
        <f>Tabla1[[#This Row],[Precio Unitario]]*Tabla1[[#This Row],[Cantidad Ordenada]]</f>
        <v>84</v>
      </c>
      <c r="K1177" s="3">
        <f>Tabla1[[#This Row],[Costo Unitario]]*Tabla1[[#This Row],[Cantidad Ordenada]]</f>
        <v>48</v>
      </c>
      <c r="L1177" s="3">
        <f>(Tabla1[[#This Row],[Precio Unitario]]-Tabla1[[#This Row],[Costo Unitario]])*Tabla1[[#This Row],[Cantidad Ordenada]]</f>
        <v>36</v>
      </c>
      <c r="M1177" s="20">
        <v>0.1</v>
      </c>
      <c r="N1177" s="5">
        <f>Tabla1[[#This Row],[Total del Pedido]]*M1177</f>
        <v>8.4</v>
      </c>
      <c r="O1177" s="5">
        <f>Tabla1[[#This Row],[Total del Pedido]]-(Tabla1[[#This Row],[Costo Total]]+N1177)</f>
        <v>27.6</v>
      </c>
    </row>
    <row r="1178" spans="1:15" x14ac:dyDescent="0.25">
      <c r="A1178" s="1">
        <v>475</v>
      </c>
      <c r="B1178" s="1">
        <v>18</v>
      </c>
      <c r="C1178" s="1" t="s">
        <v>4</v>
      </c>
      <c r="D1178" s="1" t="s">
        <v>25</v>
      </c>
      <c r="E1178" s="2">
        <v>14</v>
      </c>
      <c r="F1178" s="2">
        <v>24</v>
      </c>
      <c r="G1178" s="1">
        <v>3</v>
      </c>
      <c r="H1178" s="1">
        <v>21</v>
      </c>
      <c r="I1178" s="7">
        <f>TIME(0,Tabla1[[#This Row],[Tiempo de Preparación]],0)</f>
        <v>1.4583333333333334E-2</v>
      </c>
      <c r="J1178" s="16">
        <f>Tabla1[[#This Row],[Precio Unitario]]*Tabla1[[#This Row],[Cantidad Ordenada]]</f>
        <v>72</v>
      </c>
      <c r="K1178" s="3">
        <f>Tabla1[[#This Row],[Costo Unitario]]*Tabla1[[#This Row],[Cantidad Ordenada]]</f>
        <v>42</v>
      </c>
      <c r="L1178" s="3">
        <f>(Tabla1[[#This Row],[Precio Unitario]]-Tabla1[[#This Row],[Costo Unitario]])*Tabla1[[#This Row],[Cantidad Ordenada]]</f>
        <v>30</v>
      </c>
      <c r="M1178" s="20">
        <v>0.1</v>
      </c>
      <c r="N1178" s="5">
        <f>Tabla1[[#This Row],[Total del Pedido]]*M1178</f>
        <v>7.2</v>
      </c>
      <c r="O1178" s="5">
        <f>Tabla1[[#This Row],[Total del Pedido]]-(Tabla1[[#This Row],[Costo Total]]+N1178)</f>
        <v>22.799999999999997</v>
      </c>
    </row>
    <row r="1179" spans="1:15" x14ac:dyDescent="0.25">
      <c r="A1179" s="1">
        <v>475</v>
      </c>
      <c r="B1179" s="1">
        <v>18</v>
      </c>
      <c r="C1179" s="1" t="s">
        <v>17</v>
      </c>
      <c r="D1179" s="1" t="s">
        <v>38</v>
      </c>
      <c r="E1179" s="2">
        <v>20</v>
      </c>
      <c r="F1179" s="2">
        <v>34</v>
      </c>
      <c r="G1179" s="1">
        <v>3</v>
      </c>
      <c r="H1179" s="1">
        <v>14</v>
      </c>
      <c r="I1179" s="7">
        <f>TIME(0,Tabla1[[#This Row],[Tiempo de Preparación]],0)</f>
        <v>9.7222222222222224E-3</v>
      </c>
      <c r="J1179" s="16">
        <f>Tabla1[[#This Row],[Precio Unitario]]*Tabla1[[#This Row],[Cantidad Ordenada]]</f>
        <v>102</v>
      </c>
      <c r="K1179" s="3">
        <f>Tabla1[[#This Row],[Costo Unitario]]*Tabla1[[#This Row],[Cantidad Ordenada]]</f>
        <v>60</v>
      </c>
      <c r="L1179" s="3">
        <f>(Tabla1[[#This Row],[Precio Unitario]]-Tabla1[[#This Row],[Costo Unitario]])*Tabla1[[#This Row],[Cantidad Ordenada]]</f>
        <v>42</v>
      </c>
      <c r="M1179" s="20">
        <v>0.1</v>
      </c>
      <c r="N1179" s="5">
        <f>Tabla1[[#This Row],[Total del Pedido]]*M1179</f>
        <v>10.200000000000001</v>
      </c>
      <c r="O1179" s="5">
        <f>Tabla1[[#This Row],[Total del Pedido]]-(Tabla1[[#This Row],[Costo Total]]+N1179)</f>
        <v>31.799999999999997</v>
      </c>
    </row>
    <row r="1180" spans="1:15" x14ac:dyDescent="0.25">
      <c r="A1180" s="1">
        <v>476</v>
      </c>
      <c r="B1180" s="1">
        <v>13</v>
      </c>
      <c r="C1180" s="1" t="s">
        <v>4</v>
      </c>
      <c r="D1180" s="1" t="s">
        <v>25</v>
      </c>
      <c r="E1180" s="2">
        <v>14</v>
      </c>
      <c r="F1180" s="2">
        <v>24</v>
      </c>
      <c r="G1180" s="1">
        <v>2</v>
      </c>
      <c r="H1180" s="1">
        <v>55</v>
      </c>
      <c r="I1180" s="7">
        <f>TIME(0,Tabla1[[#This Row],[Tiempo de Preparación]],0)</f>
        <v>3.8194444444444448E-2</v>
      </c>
      <c r="J1180" s="16">
        <f>Tabla1[[#This Row],[Precio Unitario]]*Tabla1[[#This Row],[Cantidad Ordenada]]</f>
        <v>48</v>
      </c>
      <c r="K1180" s="3">
        <f>Tabla1[[#This Row],[Costo Unitario]]*Tabla1[[#This Row],[Cantidad Ordenada]]</f>
        <v>28</v>
      </c>
      <c r="L1180" s="3">
        <f>(Tabla1[[#This Row],[Precio Unitario]]-Tabla1[[#This Row],[Costo Unitario]])*Tabla1[[#This Row],[Cantidad Ordenada]]</f>
        <v>20</v>
      </c>
      <c r="M1180" s="20">
        <v>0.1</v>
      </c>
      <c r="N1180" s="5">
        <f>Tabla1[[#This Row],[Total del Pedido]]*M1180</f>
        <v>4.8000000000000007</v>
      </c>
      <c r="O1180" s="5">
        <f>Tabla1[[#This Row],[Total del Pedido]]-(Tabla1[[#This Row],[Costo Total]]+N1180)</f>
        <v>15.200000000000003</v>
      </c>
    </row>
    <row r="1181" spans="1:15" x14ac:dyDescent="0.25">
      <c r="A1181" s="1">
        <v>476</v>
      </c>
      <c r="B1181" s="1">
        <v>13</v>
      </c>
      <c r="C1181" s="1" t="s">
        <v>17</v>
      </c>
      <c r="D1181" s="1" t="s">
        <v>38</v>
      </c>
      <c r="E1181" s="2">
        <v>20</v>
      </c>
      <c r="F1181" s="2">
        <v>34</v>
      </c>
      <c r="G1181" s="1">
        <v>1</v>
      </c>
      <c r="H1181" s="1">
        <v>34</v>
      </c>
      <c r="I1181" s="7">
        <f>TIME(0,Tabla1[[#This Row],[Tiempo de Preparación]],0)</f>
        <v>2.361111111111111E-2</v>
      </c>
      <c r="J1181" s="16">
        <f>Tabla1[[#This Row],[Precio Unitario]]*Tabla1[[#This Row],[Cantidad Ordenada]]</f>
        <v>34</v>
      </c>
      <c r="K1181" s="3">
        <f>Tabla1[[#This Row],[Costo Unitario]]*Tabla1[[#This Row],[Cantidad Ordenada]]</f>
        <v>20</v>
      </c>
      <c r="L1181" s="3">
        <f>(Tabla1[[#This Row],[Precio Unitario]]-Tabla1[[#This Row],[Costo Unitario]])*Tabla1[[#This Row],[Cantidad Ordenada]]</f>
        <v>14</v>
      </c>
      <c r="M1181" s="20">
        <v>0.1</v>
      </c>
      <c r="N1181" s="5">
        <f>Tabla1[[#This Row],[Total del Pedido]]*M1181</f>
        <v>3.4000000000000004</v>
      </c>
      <c r="O1181" s="5">
        <f>Tabla1[[#This Row],[Total del Pedido]]-(Tabla1[[#This Row],[Costo Total]]+N1181)</f>
        <v>10.600000000000001</v>
      </c>
    </row>
    <row r="1182" spans="1:15" x14ac:dyDescent="0.25">
      <c r="A1182" s="1">
        <v>476</v>
      </c>
      <c r="B1182" s="1">
        <v>13</v>
      </c>
      <c r="C1182" s="1" t="s">
        <v>15</v>
      </c>
      <c r="D1182" s="1" t="s">
        <v>36</v>
      </c>
      <c r="E1182" s="2">
        <v>19</v>
      </c>
      <c r="F1182" s="2">
        <v>32</v>
      </c>
      <c r="G1182" s="1">
        <v>3</v>
      </c>
      <c r="H1182" s="1">
        <v>5</v>
      </c>
      <c r="I1182" s="7">
        <f>TIME(0,Tabla1[[#This Row],[Tiempo de Preparación]],0)</f>
        <v>3.472222222222222E-3</v>
      </c>
      <c r="J1182" s="16">
        <f>Tabla1[[#This Row],[Precio Unitario]]*Tabla1[[#This Row],[Cantidad Ordenada]]</f>
        <v>96</v>
      </c>
      <c r="K1182" s="3">
        <f>Tabla1[[#This Row],[Costo Unitario]]*Tabla1[[#This Row],[Cantidad Ordenada]]</f>
        <v>57</v>
      </c>
      <c r="L1182" s="3">
        <f>(Tabla1[[#This Row],[Precio Unitario]]-Tabla1[[#This Row],[Costo Unitario]])*Tabla1[[#This Row],[Cantidad Ordenada]]</f>
        <v>39</v>
      </c>
      <c r="M1182" s="20">
        <v>0.1</v>
      </c>
      <c r="N1182" s="5">
        <f>Tabla1[[#This Row],[Total del Pedido]]*M1182</f>
        <v>9.6000000000000014</v>
      </c>
      <c r="O1182" s="5">
        <f>Tabla1[[#This Row],[Total del Pedido]]-(Tabla1[[#This Row],[Costo Total]]+N1182)</f>
        <v>29.400000000000006</v>
      </c>
    </row>
    <row r="1183" spans="1:15" x14ac:dyDescent="0.25">
      <c r="A1183" s="1">
        <v>476</v>
      </c>
      <c r="B1183" s="1">
        <v>13</v>
      </c>
      <c r="C1183" s="1" t="s">
        <v>8</v>
      </c>
      <c r="D1183" s="1" t="s">
        <v>29</v>
      </c>
      <c r="E1183" s="2">
        <v>25</v>
      </c>
      <c r="F1183" s="2">
        <v>40</v>
      </c>
      <c r="G1183" s="1">
        <v>1</v>
      </c>
      <c r="H1183" s="1">
        <v>21</v>
      </c>
      <c r="I1183" s="7">
        <f>TIME(0,Tabla1[[#This Row],[Tiempo de Preparación]],0)</f>
        <v>1.4583333333333334E-2</v>
      </c>
      <c r="J1183" s="16">
        <f>Tabla1[[#This Row],[Precio Unitario]]*Tabla1[[#This Row],[Cantidad Ordenada]]</f>
        <v>40</v>
      </c>
      <c r="K1183" s="3">
        <f>Tabla1[[#This Row],[Costo Unitario]]*Tabla1[[#This Row],[Cantidad Ordenada]]</f>
        <v>25</v>
      </c>
      <c r="L1183" s="3">
        <f>(Tabla1[[#This Row],[Precio Unitario]]-Tabla1[[#This Row],[Costo Unitario]])*Tabla1[[#This Row],[Cantidad Ordenada]]</f>
        <v>15</v>
      </c>
      <c r="M1183" s="20">
        <v>0.1</v>
      </c>
      <c r="N1183" s="5">
        <f>Tabla1[[#This Row],[Total del Pedido]]*M1183</f>
        <v>4</v>
      </c>
      <c r="O1183" s="5">
        <f>Tabla1[[#This Row],[Total del Pedido]]-(Tabla1[[#This Row],[Costo Total]]+N1183)</f>
        <v>11</v>
      </c>
    </row>
    <row r="1184" spans="1:15" x14ac:dyDescent="0.25">
      <c r="A1184" s="1">
        <v>477</v>
      </c>
      <c r="B1184" s="1">
        <v>8</v>
      </c>
      <c r="C1184" s="1" t="s">
        <v>17</v>
      </c>
      <c r="D1184" s="1" t="s">
        <v>38</v>
      </c>
      <c r="E1184" s="2">
        <v>20</v>
      </c>
      <c r="F1184" s="2">
        <v>34</v>
      </c>
      <c r="G1184" s="1">
        <v>2</v>
      </c>
      <c r="H1184" s="1">
        <v>34</v>
      </c>
      <c r="I1184" s="7">
        <f>TIME(0,Tabla1[[#This Row],[Tiempo de Preparación]],0)</f>
        <v>2.361111111111111E-2</v>
      </c>
      <c r="J1184" s="16">
        <f>Tabla1[[#This Row],[Precio Unitario]]*Tabla1[[#This Row],[Cantidad Ordenada]]</f>
        <v>68</v>
      </c>
      <c r="K1184" s="3">
        <f>Tabla1[[#This Row],[Costo Unitario]]*Tabla1[[#This Row],[Cantidad Ordenada]]</f>
        <v>40</v>
      </c>
      <c r="L1184" s="3">
        <f>(Tabla1[[#This Row],[Precio Unitario]]-Tabla1[[#This Row],[Costo Unitario]])*Tabla1[[#This Row],[Cantidad Ordenada]]</f>
        <v>28</v>
      </c>
      <c r="M1184" s="20">
        <v>0.1</v>
      </c>
      <c r="N1184" s="5">
        <f>Tabla1[[#This Row],[Total del Pedido]]*M1184</f>
        <v>6.8000000000000007</v>
      </c>
      <c r="O1184" s="5">
        <f>Tabla1[[#This Row],[Total del Pedido]]-(Tabla1[[#This Row],[Costo Total]]+N1184)</f>
        <v>21.200000000000003</v>
      </c>
    </row>
    <row r="1185" spans="1:15" x14ac:dyDescent="0.25">
      <c r="A1185" s="1">
        <v>477</v>
      </c>
      <c r="B1185" s="1">
        <v>8</v>
      </c>
      <c r="C1185" s="1" t="s">
        <v>19</v>
      </c>
      <c r="D1185" s="1" t="s">
        <v>40</v>
      </c>
      <c r="E1185" s="2">
        <v>14</v>
      </c>
      <c r="F1185" s="2">
        <v>23</v>
      </c>
      <c r="G1185" s="1">
        <v>2</v>
      </c>
      <c r="H1185" s="1">
        <v>13</v>
      </c>
      <c r="I1185" s="7">
        <f>TIME(0,Tabla1[[#This Row],[Tiempo de Preparación]],0)</f>
        <v>9.0277777777777769E-3</v>
      </c>
      <c r="J1185" s="16">
        <f>Tabla1[[#This Row],[Precio Unitario]]*Tabla1[[#This Row],[Cantidad Ordenada]]</f>
        <v>46</v>
      </c>
      <c r="K1185" s="3">
        <f>Tabla1[[#This Row],[Costo Unitario]]*Tabla1[[#This Row],[Cantidad Ordenada]]</f>
        <v>28</v>
      </c>
      <c r="L1185" s="3">
        <f>(Tabla1[[#This Row],[Precio Unitario]]-Tabla1[[#This Row],[Costo Unitario]])*Tabla1[[#This Row],[Cantidad Ordenada]]</f>
        <v>18</v>
      </c>
      <c r="M1185" s="20">
        <v>0.1</v>
      </c>
      <c r="N1185" s="5">
        <f>Tabla1[[#This Row],[Total del Pedido]]*M1185</f>
        <v>4.6000000000000005</v>
      </c>
      <c r="O1185" s="5">
        <f>Tabla1[[#This Row],[Total del Pedido]]-(Tabla1[[#This Row],[Costo Total]]+N1185)</f>
        <v>13.399999999999999</v>
      </c>
    </row>
    <row r="1186" spans="1:15" x14ac:dyDescent="0.25">
      <c r="A1186" s="1">
        <v>477</v>
      </c>
      <c r="B1186" s="1">
        <v>8</v>
      </c>
      <c r="C1186" s="1" t="s">
        <v>4</v>
      </c>
      <c r="D1186" s="1" t="s">
        <v>25</v>
      </c>
      <c r="E1186" s="2">
        <v>14</v>
      </c>
      <c r="F1186" s="2">
        <v>24</v>
      </c>
      <c r="G1186" s="1">
        <v>2</v>
      </c>
      <c r="H1186" s="1">
        <v>47</v>
      </c>
      <c r="I1186" s="7">
        <f>TIME(0,Tabla1[[#This Row],[Tiempo de Preparación]],0)</f>
        <v>3.2638888888888891E-2</v>
      </c>
      <c r="J1186" s="16">
        <f>Tabla1[[#This Row],[Precio Unitario]]*Tabla1[[#This Row],[Cantidad Ordenada]]</f>
        <v>48</v>
      </c>
      <c r="K1186" s="3">
        <f>Tabla1[[#This Row],[Costo Unitario]]*Tabla1[[#This Row],[Cantidad Ordenada]]</f>
        <v>28</v>
      </c>
      <c r="L1186" s="3">
        <f>(Tabla1[[#This Row],[Precio Unitario]]-Tabla1[[#This Row],[Costo Unitario]])*Tabla1[[#This Row],[Cantidad Ordenada]]</f>
        <v>20</v>
      </c>
      <c r="M1186" s="20">
        <v>0.1</v>
      </c>
      <c r="N1186" s="5">
        <f>Tabla1[[#This Row],[Total del Pedido]]*M1186</f>
        <v>4.8000000000000007</v>
      </c>
      <c r="O1186" s="5">
        <f>Tabla1[[#This Row],[Total del Pedido]]-(Tabla1[[#This Row],[Costo Total]]+N1186)</f>
        <v>15.200000000000003</v>
      </c>
    </row>
    <row r="1187" spans="1:15" x14ac:dyDescent="0.25">
      <c r="A1187" s="1">
        <v>477</v>
      </c>
      <c r="B1187" s="1">
        <v>8</v>
      </c>
      <c r="C1187" s="1" t="s">
        <v>20</v>
      </c>
      <c r="D1187" s="1" t="s">
        <v>41</v>
      </c>
      <c r="E1187" s="2">
        <v>13</v>
      </c>
      <c r="F1187" s="2">
        <v>21</v>
      </c>
      <c r="G1187" s="1">
        <v>2</v>
      </c>
      <c r="H1187" s="1">
        <v>21</v>
      </c>
      <c r="I1187" s="7">
        <f>TIME(0,Tabla1[[#This Row],[Tiempo de Preparación]],0)</f>
        <v>1.4583333333333334E-2</v>
      </c>
      <c r="J1187" s="16">
        <f>Tabla1[[#This Row],[Precio Unitario]]*Tabla1[[#This Row],[Cantidad Ordenada]]</f>
        <v>42</v>
      </c>
      <c r="K1187" s="3">
        <f>Tabla1[[#This Row],[Costo Unitario]]*Tabla1[[#This Row],[Cantidad Ordenada]]</f>
        <v>26</v>
      </c>
      <c r="L1187" s="3">
        <f>(Tabla1[[#This Row],[Precio Unitario]]-Tabla1[[#This Row],[Costo Unitario]])*Tabla1[[#This Row],[Cantidad Ordenada]]</f>
        <v>16</v>
      </c>
      <c r="M1187" s="20">
        <v>0.1</v>
      </c>
      <c r="N1187" s="5">
        <f>Tabla1[[#This Row],[Total del Pedido]]*M1187</f>
        <v>4.2</v>
      </c>
      <c r="O1187" s="5">
        <f>Tabla1[[#This Row],[Total del Pedido]]-(Tabla1[[#This Row],[Costo Total]]+N1187)</f>
        <v>11.8</v>
      </c>
    </row>
    <row r="1188" spans="1:15" x14ac:dyDescent="0.25">
      <c r="A1188" s="1">
        <v>478</v>
      </c>
      <c r="B1188" s="1">
        <v>7</v>
      </c>
      <c r="C1188" s="1" t="s">
        <v>5</v>
      </c>
      <c r="D1188" s="1" t="s">
        <v>26</v>
      </c>
      <c r="E1188" s="2">
        <v>18</v>
      </c>
      <c r="F1188" s="2">
        <v>30</v>
      </c>
      <c r="G1188" s="1">
        <v>2</v>
      </c>
      <c r="H1188" s="1">
        <v>54</v>
      </c>
      <c r="I1188" s="7">
        <f>TIME(0,Tabla1[[#This Row],[Tiempo de Preparación]],0)</f>
        <v>3.7499999999999999E-2</v>
      </c>
      <c r="J1188" s="16">
        <f>Tabla1[[#This Row],[Precio Unitario]]*Tabla1[[#This Row],[Cantidad Ordenada]]</f>
        <v>60</v>
      </c>
      <c r="K1188" s="3">
        <f>Tabla1[[#This Row],[Costo Unitario]]*Tabla1[[#This Row],[Cantidad Ordenada]]</f>
        <v>36</v>
      </c>
      <c r="L1188" s="3">
        <f>(Tabla1[[#This Row],[Precio Unitario]]-Tabla1[[#This Row],[Costo Unitario]])*Tabla1[[#This Row],[Cantidad Ordenada]]</f>
        <v>24</v>
      </c>
      <c r="M1188" s="20">
        <v>0.1</v>
      </c>
      <c r="N1188" s="5">
        <f>Tabla1[[#This Row],[Total del Pedido]]*M1188</f>
        <v>6</v>
      </c>
      <c r="O1188" s="5">
        <f>Tabla1[[#This Row],[Total del Pedido]]-(Tabla1[[#This Row],[Costo Total]]+N1188)</f>
        <v>18</v>
      </c>
    </row>
    <row r="1189" spans="1:15" x14ac:dyDescent="0.25">
      <c r="A1189" s="1">
        <v>478</v>
      </c>
      <c r="B1189" s="1">
        <v>7</v>
      </c>
      <c r="C1189" s="1" t="s">
        <v>10</v>
      </c>
      <c r="D1189" s="1" t="s">
        <v>31</v>
      </c>
      <c r="E1189" s="2">
        <v>17</v>
      </c>
      <c r="F1189" s="2">
        <v>29</v>
      </c>
      <c r="G1189" s="1">
        <v>2</v>
      </c>
      <c r="H1189" s="1">
        <v>36</v>
      </c>
      <c r="I1189" s="7">
        <f>TIME(0,Tabla1[[#This Row],[Tiempo de Preparación]],0)</f>
        <v>2.5000000000000001E-2</v>
      </c>
      <c r="J1189" s="16">
        <f>Tabla1[[#This Row],[Precio Unitario]]*Tabla1[[#This Row],[Cantidad Ordenada]]</f>
        <v>58</v>
      </c>
      <c r="K1189" s="3">
        <f>Tabla1[[#This Row],[Costo Unitario]]*Tabla1[[#This Row],[Cantidad Ordenada]]</f>
        <v>34</v>
      </c>
      <c r="L1189" s="3">
        <f>(Tabla1[[#This Row],[Precio Unitario]]-Tabla1[[#This Row],[Costo Unitario]])*Tabla1[[#This Row],[Cantidad Ordenada]]</f>
        <v>24</v>
      </c>
      <c r="M1189" s="20">
        <v>0.1</v>
      </c>
      <c r="N1189" s="5">
        <f>Tabla1[[#This Row],[Total del Pedido]]*M1189</f>
        <v>5.8000000000000007</v>
      </c>
      <c r="O1189" s="5">
        <f>Tabla1[[#This Row],[Total del Pedido]]-(Tabla1[[#This Row],[Costo Total]]+N1189)</f>
        <v>18.200000000000003</v>
      </c>
    </row>
    <row r="1190" spans="1:15" x14ac:dyDescent="0.25">
      <c r="A1190" s="1">
        <v>479</v>
      </c>
      <c r="B1190" s="1">
        <v>1</v>
      </c>
      <c r="C1190" s="1" t="s">
        <v>21</v>
      </c>
      <c r="D1190" s="1" t="s">
        <v>42</v>
      </c>
      <c r="E1190" s="2">
        <v>10</v>
      </c>
      <c r="F1190" s="2">
        <v>18</v>
      </c>
      <c r="G1190" s="1">
        <v>1</v>
      </c>
      <c r="H1190" s="1">
        <v>45</v>
      </c>
      <c r="I1190" s="7">
        <f>TIME(0,Tabla1[[#This Row],[Tiempo de Preparación]],0)</f>
        <v>3.125E-2</v>
      </c>
      <c r="J1190" s="16">
        <f>Tabla1[[#This Row],[Precio Unitario]]*Tabla1[[#This Row],[Cantidad Ordenada]]</f>
        <v>18</v>
      </c>
      <c r="K1190" s="3">
        <f>Tabla1[[#This Row],[Costo Unitario]]*Tabla1[[#This Row],[Cantidad Ordenada]]</f>
        <v>10</v>
      </c>
      <c r="L1190" s="3">
        <f>(Tabla1[[#This Row],[Precio Unitario]]-Tabla1[[#This Row],[Costo Unitario]])*Tabla1[[#This Row],[Cantidad Ordenada]]</f>
        <v>8</v>
      </c>
      <c r="M1190" s="20">
        <v>0.1</v>
      </c>
      <c r="N1190" s="5">
        <f>Tabla1[[#This Row],[Total del Pedido]]*M1190</f>
        <v>1.8</v>
      </c>
      <c r="O1190" s="5">
        <f>Tabla1[[#This Row],[Total del Pedido]]-(Tabla1[[#This Row],[Costo Total]]+N1190)</f>
        <v>6.1999999999999993</v>
      </c>
    </row>
    <row r="1191" spans="1:15" x14ac:dyDescent="0.25">
      <c r="A1191" s="1">
        <v>479</v>
      </c>
      <c r="B1191" s="1">
        <v>1</v>
      </c>
      <c r="C1191" s="1" t="s">
        <v>17</v>
      </c>
      <c r="D1191" s="1" t="s">
        <v>38</v>
      </c>
      <c r="E1191" s="2">
        <v>20</v>
      </c>
      <c r="F1191" s="2">
        <v>34</v>
      </c>
      <c r="G1191" s="1">
        <v>1</v>
      </c>
      <c r="H1191" s="1">
        <v>38</v>
      </c>
      <c r="I1191" s="7">
        <f>TIME(0,Tabla1[[#This Row],[Tiempo de Preparación]],0)</f>
        <v>2.6388888888888889E-2</v>
      </c>
      <c r="J1191" s="16">
        <f>Tabla1[[#This Row],[Precio Unitario]]*Tabla1[[#This Row],[Cantidad Ordenada]]</f>
        <v>34</v>
      </c>
      <c r="K1191" s="3">
        <f>Tabla1[[#This Row],[Costo Unitario]]*Tabla1[[#This Row],[Cantidad Ordenada]]</f>
        <v>20</v>
      </c>
      <c r="L1191" s="3">
        <f>(Tabla1[[#This Row],[Precio Unitario]]-Tabla1[[#This Row],[Costo Unitario]])*Tabla1[[#This Row],[Cantidad Ordenada]]</f>
        <v>14</v>
      </c>
      <c r="M1191" s="20">
        <v>0.1</v>
      </c>
      <c r="N1191" s="5">
        <f>Tabla1[[#This Row],[Total del Pedido]]*M1191</f>
        <v>3.4000000000000004</v>
      </c>
      <c r="O1191" s="5">
        <f>Tabla1[[#This Row],[Total del Pedido]]-(Tabla1[[#This Row],[Costo Total]]+N1191)</f>
        <v>10.600000000000001</v>
      </c>
    </row>
    <row r="1192" spans="1:15" x14ac:dyDescent="0.25">
      <c r="A1192" s="1">
        <v>480</v>
      </c>
      <c r="B1192" s="1">
        <v>1</v>
      </c>
      <c r="C1192" s="1" t="s">
        <v>14</v>
      </c>
      <c r="D1192" s="1" t="s">
        <v>35</v>
      </c>
      <c r="E1192" s="2">
        <v>21</v>
      </c>
      <c r="F1192" s="2">
        <v>35</v>
      </c>
      <c r="G1192" s="1">
        <v>3</v>
      </c>
      <c r="H1192" s="1">
        <v>57</v>
      </c>
      <c r="I1192" s="7">
        <f>TIME(0,Tabla1[[#This Row],[Tiempo de Preparación]],0)</f>
        <v>3.9583333333333331E-2</v>
      </c>
      <c r="J1192" s="16">
        <f>Tabla1[[#This Row],[Precio Unitario]]*Tabla1[[#This Row],[Cantidad Ordenada]]</f>
        <v>105</v>
      </c>
      <c r="K1192" s="3">
        <f>Tabla1[[#This Row],[Costo Unitario]]*Tabla1[[#This Row],[Cantidad Ordenada]]</f>
        <v>63</v>
      </c>
      <c r="L1192" s="3">
        <f>(Tabla1[[#This Row],[Precio Unitario]]-Tabla1[[#This Row],[Costo Unitario]])*Tabla1[[#This Row],[Cantidad Ordenada]]</f>
        <v>42</v>
      </c>
      <c r="M1192" s="20">
        <v>0.1</v>
      </c>
      <c r="N1192" s="5">
        <f>Tabla1[[#This Row],[Total del Pedido]]*M1192</f>
        <v>10.5</v>
      </c>
      <c r="O1192" s="5">
        <f>Tabla1[[#This Row],[Total del Pedido]]-(Tabla1[[#This Row],[Costo Total]]+N1192)</f>
        <v>31.5</v>
      </c>
    </row>
    <row r="1193" spans="1:15" x14ac:dyDescent="0.25">
      <c r="A1193" s="1">
        <v>480</v>
      </c>
      <c r="B1193" s="1">
        <v>1</v>
      </c>
      <c r="C1193" s="1" t="s">
        <v>7</v>
      </c>
      <c r="D1193" s="1" t="s">
        <v>28</v>
      </c>
      <c r="E1193" s="2">
        <v>16</v>
      </c>
      <c r="F1193" s="2">
        <v>27</v>
      </c>
      <c r="G1193" s="1">
        <v>2</v>
      </c>
      <c r="H1193" s="1">
        <v>8</v>
      </c>
      <c r="I1193" s="7">
        <f>TIME(0,Tabla1[[#This Row],[Tiempo de Preparación]],0)</f>
        <v>5.5555555555555558E-3</v>
      </c>
      <c r="J1193" s="16">
        <f>Tabla1[[#This Row],[Precio Unitario]]*Tabla1[[#This Row],[Cantidad Ordenada]]</f>
        <v>54</v>
      </c>
      <c r="K1193" s="3">
        <f>Tabla1[[#This Row],[Costo Unitario]]*Tabla1[[#This Row],[Cantidad Ordenada]]</f>
        <v>32</v>
      </c>
      <c r="L1193" s="3">
        <f>(Tabla1[[#This Row],[Precio Unitario]]-Tabla1[[#This Row],[Costo Unitario]])*Tabla1[[#This Row],[Cantidad Ordenada]]</f>
        <v>22</v>
      </c>
      <c r="M1193" s="20">
        <v>0.1</v>
      </c>
      <c r="N1193" s="5">
        <f>Tabla1[[#This Row],[Total del Pedido]]*M1193</f>
        <v>5.4</v>
      </c>
      <c r="O1193" s="5">
        <f>Tabla1[[#This Row],[Total del Pedido]]-(Tabla1[[#This Row],[Costo Total]]+N1193)</f>
        <v>16.600000000000001</v>
      </c>
    </row>
    <row r="1194" spans="1:15" x14ac:dyDescent="0.25">
      <c r="A1194" s="1">
        <v>481</v>
      </c>
      <c r="B1194" s="1">
        <v>9</v>
      </c>
      <c r="C1194" s="1" t="s">
        <v>22</v>
      </c>
      <c r="D1194" s="1" t="s">
        <v>43</v>
      </c>
      <c r="E1194" s="2">
        <v>15</v>
      </c>
      <c r="F1194" s="2">
        <v>26</v>
      </c>
      <c r="G1194" s="1">
        <v>2</v>
      </c>
      <c r="H1194" s="1">
        <v>58</v>
      </c>
      <c r="I1194" s="7">
        <f>TIME(0,Tabla1[[#This Row],[Tiempo de Preparación]],0)</f>
        <v>4.027777777777778E-2</v>
      </c>
      <c r="J1194" s="16">
        <f>Tabla1[[#This Row],[Precio Unitario]]*Tabla1[[#This Row],[Cantidad Ordenada]]</f>
        <v>52</v>
      </c>
      <c r="K1194" s="3">
        <f>Tabla1[[#This Row],[Costo Unitario]]*Tabla1[[#This Row],[Cantidad Ordenada]]</f>
        <v>30</v>
      </c>
      <c r="L1194" s="3">
        <f>(Tabla1[[#This Row],[Precio Unitario]]-Tabla1[[#This Row],[Costo Unitario]])*Tabla1[[#This Row],[Cantidad Ordenada]]</f>
        <v>22</v>
      </c>
      <c r="M1194" s="20">
        <v>0.1</v>
      </c>
      <c r="N1194" s="5">
        <f>Tabla1[[#This Row],[Total del Pedido]]*M1194</f>
        <v>5.2</v>
      </c>
      <c r="O1194" s="5">
        <f>Tabla1[[#This Row],[Total del Pedido]]-(Tabla1[[#This Row],[Costo Total]]+N1194)</f>
        <v>16.799999999999997</v>
      </c>
    </row>
    <row r="1195" spans="1:15" x14ac:dyDescent="0.25">
      <c r="A1195" s="1">
        <v>482</v>
      </c>
      <c r="B1195" s="1">
        <v>9</v>
      </c>
      <c r="C1195" s="1" t="s">
        <v>20</v>
      </c>
      <c r="D1195" s="1" t="s">
        <v>41</v>
      </c>
      <c r="E1195" s="2">
        <v>13</v>
      </c>
      <c r="F1195" s="2">
        <v>21</v>
      </c>
      <c r="G1195" s="1">
        <v>3</v>
      </c>
      <c r="H1195" s="1">
        <v>21</v>
      </c>
      <c r="I1195" s="7">
        <f>TIME(0,Tabla1[[#This Row],[Tiempo de Preparación]],0)</f>
        <v>1.4583333333333334E-2</v>
      </c>
      <c r="J1195" s="16">
        <f>Tabla1[[#This Row],[Precio Unitario]]*Tabla1[[#This Row],[Cantidad Ordenada]]</f>
        <v>63</v>
      </c>
      <c r="K1195" s="3">
        <f>Tabla1[[#This Row],[Costo Unitario]]*Tabla1[[#This Row],[Cantidad Ordenada]]</f>
        <v>39</v>
      </c>
      <c r="L1195" s="3">
        <f>(Tabla1[[#This Row],[Precio Unitario]]-Tabla1[[#This Row],[Costo Unitario]])*Tabla1[[#This Row],[Cantidad Ordenada]]</f>
        <v>24</v>
      </c>
      <c r="M1195" s="20">
        <v>0.1</v>
      </c>
      <c r="N1195" s="5">
        <f>Tabla1[[#This Row],[Total del Pedido]]*M1195</f>
        <v>6.3000000000000007</v>
      </c>
      <c r="O1195" s="5">
        <f>Tabla1[[#This Row],[Total del Pedido]]-(Tabla1[[#This Row],[Costo Total]]+N1195)</f>
        <v>17.700000000000003</v>
      </c>
    </row>
    <row r="1196" spans="1:15" x14ac:dyDescent="0.25">
      <c r="A1196" s="1">
        <v>483</v>
      </c>
      <c r="B1196" s="1">
        <v>2</v>
      </c>
      <c r="C1196" s="1" t="s">
        <v>7</v>
      </c>
      <c r="D1196" s="1" t="s">
        <v>28</v>
      </c>
      <c r="E1196" s="2">
        <v>16</v>
      </c>
      <c r="F1196" s="2">
        <v>27</v>
      </c>
      <c r="G1196" s="1">
        <v>3</v>
      </c>
      <c r="H1196" s="1">
        <v>53</v>
      </c>
      <c r="I1196" s="7">
        <f>TIME(0,Tabla1[[#This Row],[Tiempo de Preparación]],0)</f>
        <v>3.6805555555555557E-2</v>
      </c>
      <c r="J1196" s="16">
        <f>Tabla1[[#This Row],[Precio Unitario]]*Tabla1[[#This Row],[Cantidad Ordenada]]</f>
        <v>81</v>
      </c>
      <c r="K1196" s="3">
        <f>Tabla1[[#This Row],[Costo Unitario]]*Tabla1[[#This Row],[Cantidad Ordenada]]</f>
        <v>48</v>
      </c>
      <c r="L1196" s="3">
        <f>(Tabla1[[#This Row],[Precio Unitario]]-Tabla1[[#This Row],[Costo Unitario]])*Tabla1[[#This Row],[Cantidad Ordenada]]</f>
        <v>33</v>
      </c>
      <c r="M1196" s="20">
        <v>0.1</v>
      </c>
      <c r="N1196" s="5">
        <f>Tabla1[[#This Row],[Total del Pedido]]*M1196</f>
        <v>8.1</v>
      </c>
      <c r="O1196" s="5">
        <f>Tabla1[[#This Row],[Total del Pedido]]-(Tabla1[[#This Row],[Costo Total]]+N1196)</f>
        <v>24.9</v>
      </c>
    </row>
    <row r="1197" spans="1:15" x14ac:dyDescent="0.25">
      <c r="A1197" s="1">
        <v>484</v>
      </c>
      <c r="B1197" s="1">
        <v>18</v>
      </c>
      <c r="C1197" s="1" t="s">
        <v>23</v>
      </c>
      <c r="D1197" s="1" t="s">
        <v>44</v>
      </c>
      <c r="E1197" s="2">
        <v>15</v>
      </c>
      <c r="F1197" s="2">
        <v>25</v>
      </c>
      <c r="G1197" s="1">
        <v>3</v>
      </c>
      <c r="H1197" s="1">
        <v>34</v>
      </c>
      <c r="I1197" s="7">
        <f>TIME(0,Tabla1[[#This Row],[Tiempo de Preparación]],0)</f>
        <v>2.361111111111111E-2</v>
      </c>
      <c r="J1197" s="16">
        <f>Tabla1[[#This Row],[Precio Unitario]]*Tabla1[[#This Row],[Cantidad Ordenada]]</f>
        <v>75</v>
      </c>
      <c r="K1197" s="3">
        <f>Tabla1[[#This Row],[Costo Unitario]]*Tabla1[[#This Row],[Cantidad Ordenada]]</f>
        <v>45</v>
      </c>
      <c r="L1197" s="3">
        <f>(Tabla1[[#This Row],[Precio Unitario]]-Tabla1[[#This Row],[Costo Unitario]])*Tabla1[[#This Row],[Cantidad Ordenada]]</f>
        <v>30</v>
      </c>
      <c r="M1197" s="20">
        <v>0.1</v>
      </c>
      <c r="N1197" s="5">
        <f>Tabla1[[#This Row],[Total del Pedido]]*M1197</f>
        <v>7.5</v>
      </c>
      <c r="O1197" s="5">
        <f>Tabla1[[#This Row],[Total del Pedido]]-(Tabla1[[#This Row],[Costo Total]]+N1197)</f>
        <v>22.5</v>
      </c>
    </row>
    <row r="1198" spans="1:15" x14ac:dyDescent="0.25">
      <c r="A1198" s="1">
        <v>485</v>
      </c>
      <c r="B1198" s="1">
        <v>6</v>
      </c>
      <c r="C1198" s="1" t="s">
        <v>4</v>
      </c>
      <c r="D1198" s="1" t="s">
        <v>25</v>
      </c>
      <c r="E1198" s="2">
        <v>14</v>
      </c>
      <c r="F1198" s="2">
        <v>24</v>
      </c>
      <c r="G1198" s="1">
        <v>3</v>
      </c>
      <c r="H1198" s="1">
        <v>23</v>
      </c>
      <c r="I1198" s="7">
        <f>TIME(0,Tabla1[[#This Row],[Tiempo de Preparación]],0)</f>
        <v>1.5972222222222221E-2</v>
      </c>
      <c r="J1198" s="16">
        <f>Tabla1[[#This Row],[Precio Unitario]]*Tabla1[[#This Row],[Cantidad Ordenada]]</f>
        <v>72</v>
      </c>
      <c r="K1198" s="3">
        <f>Tabla1[[#This Row],[Costo Unitario]]*Tabla1[[#This Row],[Cantidad Ordenada]]</f>
        <v>42</v>
      </c>
      <c r="L1198" s="3">
        <f>(Tabla1[[#This Row],[Precio Unitario]]-Tabla1[[#This Row],[Costo Unitario]])*Tabla1[[#This Row],[Cantidad Ordenada]]</f>
        <v>30</v>
      </c>
      <c r="M1198" s="20">
        <v>0.1</v>
      </c>
      <c r="N1198" s="5">
        <f>Tabla1[[#This Row],[Total del Pedido]]*M1198</f>
        <v>7.2</v>
      </c>
      <c r="O1198" s="5">
        <f>Tabla1[[#This Row],[Total del Pedido]]-(Tabla1[[#This Row],[Costo Total]]+N1198)</f>
        <v>22.799999999999997</v>
      </c>
    </row>
    <row r="1199" spans="1:15" x14ac:dyDescent="0.25">
      <c r="A1199" s="1">
        <v>485</v>
      </c>
      <c r="B1199" s="1">
        <v>6</v>
      </c>
      <c r="C1199" s="1" t="s">
        <v>9</v>
      </c>
      <c r="D1199" s="1" t="s">
        <v>30</v>
      </c>
      <c r="E1199" s="2">
        <v>22</v>
      </c>
      <c r="F1199" s="2">
        <v>36</v>
      </c>
      <c r="G1199" s="1">
        <v>2</v>
      </c>
      <c r="H1199" s="1">
        <v>56</v>
      </c>
      <c r="I1199" s="7">
        <f>TIME(0,Tabla1[[#This Row],[Tiempo de Preparación]],0)</f>
        <v>3.888888888888889E-2</v>
      </c>
      <c r="J1199" s="16">
        <f>Tabla1[[#This Row],[Precio Unitario]]*Tabla1[[#This Row],[Cantidad Ordenada]]</f>
        <v>72</v>
      </c>
      <c r="K1199" s="3">
        <f>Tabla1[[#This Row],[Costo Unitario]]*Tabla1[[#This Row],[Cantidad Ordenada]]</f>
        <v>44</v>
      </c>
      <c r="L1199" s="3">
        <f>(Tabla1[[#This Row],[Precio Unitario]]-Tabla1[[#This Row],[Costo Unitario]])*Tabla1[[#This Row],[Cantidad Ordenada]]</f>
        <v>28</v>
      </c>
      <c r="M1199" s="20">
        <v>0.1</v>
      </c>
      <c r="N1199" s="5">
        <f>Tabla1[[#This Row],[Total del Pedido]]*M1199</f>
        <v>7.2</v>
      </c>
      <c r="O1199" s="5">
        <f>Tabla1[[#This Row],[Total del Pedido]]-(Tabla1[[#This Row],[Costo Total]]+N1199)</f>
        <v>20.799999999999997</v>
      </c>
    </row>
    <row r="1200" spans="1:15" x14ac:dyDescent="0.25">
      <c r="A1200" s="1">
        <v>486</v>
      </c>
      <c r="B1200" s="1">
        <v>15</v>
      </c>
      <c r="C1200" s="1" t="s">
        <v>9</v>
      </c>
      <c r="D1200" s="1" t="s">
        <v>30</v>
      </c>
      <c r="E1200" s="2">
        <v>22</v>
      </c>
      <c r="F1200" s="2">
        <v>36</v>
      </c>
      <c r="G1200" s="1">
        <v>2</v>
      </c>
      <c r="H1200" s="1">
        <v>7</v>
      </c>
      <c r="I1200" s="7">
        <f>TIME(0,Tabla1[[#This Row],[Tiempo de Preparación]],0)</f>
        <v>4.8611111111111112E-3</v>
      </c>
      <c r="J1200" s="16">
        <f>Tabla1[[#This Row],[Precio Unitario]]*Tabla1[[#This Row],[Cantidad Ordenada]]</f>
        <v>72</v>
      </c>
      <c r="K1200" s="3">
        <f>Tabla1[[#This Row],[Costo Unitario]]*Tabla1[[#This Row],[Cantidad Ordenada]]</f>
        <v>44</v>
      </c>
      <c r="L1200" s="3">
        <f>(Tabla1[[#This Row],[Precio Unitario]]-Tabla1[[#This Row],[Costo Unitario]])*Tabla1[[#This Row],[Cantidad Ordenada]]</f>
        <v>28</v>
      </c>
      <c r="M1200" s="20">
        <v>0.1</v>
      </c>
      <c r="N1200" s="5">
        <f>Tabla1[[#This Row],[Total del Pedido]]*M1200</f>
        <v>7.2</v>
      </c>
      <c r="O1200" s="5">
        <f>Tabla1[[#This Row],[Total del Pedido]]-(Tabla1[[#This Row],[Costo Total]]+N1200)</f>
        <v>20.799999999999997</v>
      </c>
    </row>
    <row r="1201" spans="1:15" x14ac:dyDescent="0.25">
      <c r="A1201" s="1">
        <v>486</v>
      </c>
      <c r="B1201" s="1">
        <v>15</v>
      </c>
      <c r="C1201" s="1" t="s">
        <v>18</v>
      </c>
      <c r="D1201" s="1" t="s">
        <v>39</v>
      </c>
      <c r="E1201" s="2">
        <v>12</v>
      </c>
      <c r="F1201" s="2">
        <v>20</v>
      </c>
      <c r="G1201" s="1">
        <v>1</v>
      </c>
      <c r="H1201" s="1">
        <v>19</v>
      </c>
      <c r="I1201" s="7">
        <f>TIME(0,Tabla1[[#This Row],[Tiempo de Preparación]],0)</f>
        <v>1.3194444444444444E-2</v>
      </c>
      <c r="J1201" s="16">
        <f>Tabla1[[#This Row],[Precio Unitario]]*Tabla1[[#This Row],[Cantidad Ordenada]]</f>
        <v>20</v>
      </c>
      <c r="K1201" s="3">
        <f>Tabla1[[#This Row],[Costo Unitario]]*Tabla1[[#This Row],[Cantidad Ordenada]]</f>
        <v>12</v>
      </c>
      <c r="L1201" s="3">
        <f>(Tabla1[[#This Row],[Precio Unitario]]-Tabla1[[#This Row],[Costo Unitario]])*Tabla1[[#This Row],[Cantidad Ordenada]]</f>
        <v>8</v>
      </c>
      <c r="M1201" s="20">
        <v>0.1</v>
      </c>
      <c r="N1201" s="5">
        <f>Tabla1[[#This Row],[Total del Pedido]]*M1201</f>
        <v>2</v>
      </c>
      <c r="O1201" s="5">
        <f>Tabla1[[#This Row],[Total del Pedido]]-(Tabla1[[#This Row],[Costo Total]]+N1201)</f>
        <v>6</v>
      </c>
    </row>
    <row r="1202" spans="1:15" x14ac:dyDescent="0.25">
      <c r="A1202" s="1">
        <v>486</v>
      </c>
      <c r="B1202" s="1">
        <v>15</v>
      </c>
      <c r="C1202" s="1" t="s">
        <v>17</v>
      </c>
      <c r="D1202" s="1" t="s">
        <v>38</v>
      </c>
      <c r="E1202" s="2">
        <v>20</v>
      </c>
      <c r="F1202" s="2">
        <v>34</v>
      </c>
      <c r="G1202" s="1">
        <v>1</v>
      </c>
      <c r="H1202" s="1">
        <v>9</v>
      </c>
      <c r="I1202" s="7">
        <f>TIME(0,Tabla1[[#This Row],[Tiempo de Preparación]],0)</f>
        <v>6.2500000000000003E-3</v>
      </c>
      <c r="J1202" s="16">
        <f>Tabla1[[#This Row],[Precio Unitario]]*Tabla1[[#This Row],[Cantidad Ordenada]]</f>
        <v>34</v>
      </c>
      <c r="K1202" s="3">
        <f>Tabla1[[#This Row],[Costo Unitario]]*Tabla1[[#This Row],[Cantidad Ordenada]]</f>
        <v>20</v>
      </c>
      <c r="L1202" s="3">
        <f>(Tabla1[[#This Row],[Precio Unitario]]-Tabla1[[#This Row],[Costo Unitario]])*Tabla1[[#This Row],[Cantidad Ordenada]]</f>
        <v>14</v>
      </c>
      <c r="M1202" s="20">
        <v>0.1</v>
      </c>
      <c r="N1202" s="5">
        <f>Tabla1[[#This Row],[Total del Pedido]]*M1202</f>
        <v>3.4000000000000004</v>
      </c>
      <c r="O1202" s="5">
        <f>Tabla1[[#This Row],[Total del Pedido]]-(Tabla1[[#This Row],[Costo Total]]+N1202)</f>
        <v>10.600000000000001</v>
      </c>
    </row>
    <row r="1203" spans="1:15" x14ac:dyDescent="0.25">
      <c r="A1203" s="1">
        <v>486</v>
      </c>
      <c r="B1203" s="1">
        <v>15</v>
      </c>
      <c r="C1203" s="1" t="s">
        <v>4</v>
      </c>
      <c r="D1203" s="1" t="s">
        <v>25</v>
      </c>
      <c r="E1203" s="2">
        <v>14</v>
      </c>
      <c r="F1203" s="2">
        <v>24</v>
      </c>
      <c r="G1203" s="1">
        <v>1</v>
      </c>
      <c r="H1203" s="1">
        <v>24</v>
      </c>
      <c r="I1203" s="7">
        <f>TIME(0,Tabla1[[#This Row],[Tiempo de Preparación]],0)</f>
        <v>1.6666666666666666E-2</v>
      </c>
      <c r="J1203" s="16">
        <f>Tabla1[[#This Row],[Precio Unitario]]*Tabla1[[#This Row],[Cantidad Ordenada]]</f>
        <v>24</v>
      </c>
      <c r="K1203" s="3">
        <f>Tabla1[[#This Row],[Costo Unitario]]*Tabla1[[#This Row],[Cantidad Ordenada]]</f>
        <v>14</v>
      </c>
      <c r="L1203" s="3">
        <f>(Tabla1[[#This Row],[Precio Unitario]]-Tabla1[[#This Row],[Costo Unitario]])*Tabla1[[#This Row],[Cantidad Ordenada]]</f>
        <v>10</v>
      </c>
      <c r="M1203" s="20">
        <v>0.1</v>
      </c>
      <c r="N1203" s="5">
        <f>Tabla1[[#This Row],[Total del Pedido]]*M1203</f>
        <v>2.4000000000000004</v>
      </c>
      <c r="O1203" s="5">
        <f>Tabla1[[#This Row],[Total del Pedido]]-(Tabla1[[#This Row],[Costo Total]]+N1203)</f>
        <v>7.6000000000000014</v>
      </c>
    </row>
    <row r="1204" spans="1:15" x14ac:dyDescent="0.25">
      <c r="A1204" s="1">
        <v>487</v>
      </c>
      <c r="B1204" s="1">
        <v>17</v>
      </c>
      <c r="C1204" s="1" t="s">
        <v>17</v>
      </c>
      <c r="D1204" s="1" t="s">
        <v>38</v>
      </c>
      <c r="E1204" s="2">
        <v>20</v>
      </c>
      <c r="F1204" s="2">
        <v>34</v>
      </c>
      <c r="G1204" s="1">
        <v>2</v>
      </c>
      <c r="H1204" s="1">
        <v>58</v>
      </c>
      <c r="I1204" s="7">
        <f>TIME(0,Tabla1[[#This Row],[Tiempo de Preparación]],0)</f>
        <v>4.027777777777778E-2</v>
      </c>
      <c r="J1204" s="16">
        <f>Tabla1[[#This Row],[Precio Unitario]]*Tabla1[[#This Row],[Cantidad Ordenada]]</f>
        <v>68</v>
      </c>
      <c r="K1204" s="3">
        <f>Tabla1[[#This Row],[Costo Unitario]]*Tabla1[[#This Row],[Cantidad Ordenada]]</f>
        <v>40</v>
      </c>
      <c r="L1204" s="3">
        <f>(Tabla1[[#This Row],[Precio Unitario]]-Tabla1[[#This Row],[Costo Unitario]])*Tabla1[[#This Row],[Cantidad Ordenada]]</f>
        <v>28</v>
      </c>
      <c r="M1204" s="20">
        <v>0.1</v>
      </c>
      <c r="N1204" s="5">
        <f>Tabla1[[#This Row],[Total del Pedido]]*M1204</f>
        <v>6.8000000000000007</v>
      </c>
      <c r="O1204" s="5">
        <f>Tabla1[[#This Row],[Total del Pedido]]-(Tabla1[[#This Row],[Costo Total]]+N1204)</f>
        <v>21.200000000000003</v>
      </c>
    </row>
    <row r="1205" spans="1:15" x14ac:dyDescent="0.25">
      <c r="A1205" s="1">
        <v>487</v>
      </c>
      <c r="B1205" s="1">
        <v>17</v>
      </c>
      <c r="C1205" s="1" t="s">
        <v>6</v>
      </c>
      <c r="D1205" s="1" t="s">
        <v>27</v>
      </c>
      <c r="E1205" s="2">
        <v>19</v>
      </c>
      <c r="F1205" s="2">
        <v>31</v>
      </c>
      <c r="G1205" s="1">
        <v>2</v>
      </c>
      <c r="H1205" s="1">
        <v>29</v>
      </c>
      <c r="I1205" s="7">
        <f>TIME(0,Tabla1[[#This Row],[Tiempo de Preparación]],0)</f>
        <v>2.013888888888889E-2</v>
      </c>
      <c r="J1205" s="16">
        <f>Tabla1[[#This Row],[Precio Unitario]]*Tabla1[[#This Row],[Cantidad Ordenada]]</f>
        <v>62</v>
      </c>
      <c r="K1205" s="3">
        <f>Tabla1[[#This Row],[Costo Unitario]]*Tabla1[[#This Row],[Cantidad Ordenada]]</f>
        <v>38</v>
      </c>
      <c r="L1205" s="3">
        <f>(Tabla1[[#This Row],[Precio Unitario]]-Tabla1[[#This Row],[Costo Unitario]])*Tabla1[[#This Row],[Cantidad Ordenada]]</f>
        <v>24</v>
      </c>
      <c r="M1205" s="20">
        <v>0.1</v>
      </c>
      <c r="N1205" s="5">
        <f>Tabla1[[#This Row],[Total del Pedido]]*M1205</f>
        <v>6.2</v>
      </c>
      <c r="O1205" s="5">
        <f>Tabla1[[#This Row],[Total del Pedido]]-(Tabla1[[#This Row],[Costo Total]]+N1205)</f>
        <v>17.799999999999997</v>
      </c>
    </row>
    <row r="1206" spans="1:15" x14ac:dyDescent="0.25">
      <c r="A1206" s="1">
        <v>487</v>
      </c>
      <c r="B1206" s="1">
        <v>17</v>
      </c>
      <c r="C1206" s="1" t="s">
        <v>16</v>
      </c>
      <c r="D1206" s="1" t="s">
        <v>37</v>
      </c>
      <c r="E1206" s="2">
        <v>13</v>
      </c>
      <c r="F1206" s="2">
        <v>22</v>
      </c>
      <c r="G1206" s="1">
        <v>1</v>
      </c>
      <c r="H1206" s="1">
        <v>5</v>
      </c>
      <c r="I1206" s="7">
        <f>TIME(0,Tabla1[[#This Row],[Tiempo de Preparación]],0)</f>
        <v>3.472222222222222E-3</v>
      </c>
      <c r="J1206" s="16">
        <f>Tabla1[[#This Row],[Precio Unitario]]*Tabla1[[#This Row],[Cantidad Ordenada]]</f>
        <v>22</v>
      </c>
      <c r="K1206" s="3">
        <f>Tabla1[[#This Row],[Costo Unitario]]*Tabla1[[#This Row],[Cantidad Ordenada]]</f>
        <v>13</v>
      </c>
      <c r="L1206" s="3">
        <f>(Tabla1[[#This Row],[Precio Unitario]]-Tabla1[[#This Row],[Costo Unitario]])*Tabla1[[#This Row],[Cantidad Ordenada]]</f>
        <v>9</v>
      </c>
      <c r="M1206" s="20">
        <v>0.1</v>
      </c>
      <c r="N1206" s="5">
        <f>Tabla1[[#This Row],[Total del Pedido]]*M1206</f>
        <v>2.2000000000000002</v>
      </c>
      <c r="O1206" s="5">
        <f>Tabla1[[#This Row],[Total del Pedido]]-(Tabla1[[#This Row],[Costo Total]]+N1206)</f>
        <v>6.8000000000000007</v>
      </c>
    </row>
    <row r="1207" spans="1:15" x14ac:dyDescent="0.25">
      <c r="A1207" s="1">
        <v>488</v>
      </c>
      <c r="B1207" s="1">
        <v>10</v>
      </c>
      <c r="C1207" s="1" t="s">
        <v>21</v>
      </c>
      <c r="D1207" s="1" t="s">
        <v>42</v>
      </c>
      <c r="E1207" s="2">
        <v>10</v>
      </c>
      <c r="F1207" s="2">
        <v>18</v>
      </c>
      <c r="G1207" s="1">
        <v>3</v>
      </c>
      <c r="H1207" s="1">
        <v>54</v>
      </c>
      <c r="I1207" s="7">
        <f>TIME(0,Tabla1[[#This Row],[Tiempo de Preparación]],0)</f>
        <v>3.7499999999999999E-2</v>
      </c>
      <c r="J1207" s="16">
        <f>Tabla1[[#This Row],[Precio Unitario]]*Tabla1[[#This Row],[Cantidad Ordenada]]</f>
        <v>54</v>
      </c>
      <c r="K1207" s="3">
        <f>Tabla1[[#This Row],[Costo Unitario]]*Tabla1[[#This Row],[Cantidad Ordenada]]</f>
        <v>30</v>
      </c>
      <c r="L1207" s="3">
        <f>(Tabla1[[#This Row],[Precio Unitario]]-Tabla1[[#This Row],[Costo Unitario]])*Tabla1[[#This Row],[Cantidad Ordenada]]</f>
        <v>24</v>
      </c>
      <c r="M1207" s="20">
        <v>0.1</v>
      </c>
      <c r="N1207" s="5">
        <f>Tabla1[[#This Row],[Total del Pedido]]*M1207</f>
        <v>5.4</v>
      </c>
      <c r="O1207" s="5">
        <f>Tabla1[[#This Row],[Total del Pedido]]-(Tabla1[[#This Row],[Costo Total]]+N1207)</f>
        <v>18.600000000000001</v>
      </c>
    </row>
    <row r="1208" spans="1:15" x14ac:dyDescent="0.25">
      <c r="A1208" s="1">
        <v>488</v>
      </c>
      <c r="B1208" s="1">
        <v>10</v>
      </c>
      <c r="C1208" s="1" t="s">
        <v>19</v>
      </c>
      <c r="D1208" s="1" t="s">
        <v>40</v>
      </c>
      <c r="E1208" s="2">
        <v>14</v>
      </c>
      <c r="F1208" s="2">
        <v>23</v>
      </c>
      <c r="G1208" s="1">
        <v>3</v>
      </c>
      <c r="H1208" s="1">
        <v>52</v>
      </c>
      <c r="I1208" s="7">
        <f>TIME(0,Tabla1[[#This Row],[Tiempo de Preparación]],0)</f>
        <v>3.6111111111111108E-2</v>
      </c>
      <c r="J1208" s="16">
        <f>Tabla1[[#This Row],[Precio Unitario]]*Tabla1[[#This Row],[Cantidad Ordenada]]</f>
        <v>69</v>
      </c>
      <c r="K1208" s="3">
        <f>Tabla1[[#This Row],[Costo Unitario]]*Tabla1[[#This Row],[Cantidad Ordenada]]</f>
        <v>42</v>
      </c>
      <c r="L1208" s="3">
        <f>(Tabla1[[#This Row],[Precio Unitario]]-Tabla1[[#This Row],[Costo Unitario]])*Tabla1[[#This Row],[Cantidad Ordenada]]</f>
        <v>27</v>
      </c>
      <c r="M1208" s="20">
        <v>0.1</v>
      </c>
      <c r="N1208" s="5">
        <f>Tabla1[[#This Row],[Total del Pedido]]*M1208</f>
        <v>6.9</v>
      </c>
      <c r="O1208" s="5">
        <f>Tabla1[[#This Row],[Total del Pedido]]-(Tabla1[[#This Row],[Costo Total]]+N1208)</f>
        <v>20.100000000000001</v>
      </c>
    </row>
    <row r="1209" spans="1:15" x14ac:dyDescent="0.25">
      <c r="A1209" s="1">
        <v>488</v>
      </c>
      <c r="B1209" s="1">
        <v>10</v>
      </c>
      <c r="C1209" s="1" t="s">
        <v>6</v>
      </c>
      <c r="D1209" s="1" t="s">
        <v>27</v>
      </c>
      <c r="E1209" s="2">
        <v>19</v>
      </c>
      <c r="F1209" s="2">
        <v>31</v>
      </c>
      <c r="G1209" s="1">
        <v>2</v>
      </c>
      <c r="H1209" s="1">
        <v>18</v>
      </c>
      <c r="I1209" s="7">
        <f>TIME(0,Tabla1[[#This Row],[Tiempo de Preparación]],0)</f>
        <v>1.2500000000000001E-2</v>
      </c>
      <c r="J1209" s="16">
        <f>Tabla1[[#This Row],[Precio Unitario]]*Tabla1[[#This Row],[Cantidad Ordenada]]</f>
        <v>62</v>
      </c>
      <c r="K1209" s="3">
        <f>Tabla1[[#This Row],[Costo Unitario]]*Tabla1[[#This Row],[Cantidad Ordenada]]</f>
        <v>38</v>
      </c>
      <c r="L1209" s="3">
        <f>(Tabla1[[#This Row],[Precio Unitario]]-Tabla1[[#This Row],[Costo Unitario]])*Tabla1[[#This Row],[Cantidad Ordenada]]</f>
        <v>24</v>
      </c>
      <c r="M1209" s="20">
        <v>0.1</v>
      </c>
      <c r="N1209" s="5">
        <f>Tabla1[[#This Row],[Total del Pedido]]*M1209</f>
        <v>6.2</v>
      </c>
      <c r="O1209" s="5">
        <f>Tabla1[[#This Row],[Total del Pedido]]-(Tabla1[[#This Row],[Costo Total]]+N1209)</f>
        <v>17.799999999999997</v>
      </c>
    </row>
    <row r="1210" spans="1:15" x14ac:dyDescent="0.25">
      <c r="A1210" s="1">
        <v>489</v>
      </c>
      <c r="B1210" s="1">
        <v>3</v>
      </c>
      <c r="C1210" s="1" t="s">
        <v>8</v>
      </c>
      <c r="D1210" s="1" t="s">
        <v>29</v>
      </c>
      <c r="E1210" s="2">
        <v>25</v>
      </c>
      <c r="F1210" s="2">
        <v>40</v>
      </c>
      <c r="G1210" s="1">
        <v>2</v>
      </c>
      <c r="H1210" s="1">
        <v>28</v>
      </c>
      <c r="I1210" s="7">
        <f>TIME(0,Tabla1[[#This Row],[Tiempo de Preparación]],0)</f>
        <v>1.9444444444444445E-2</v>
      </c>
      <c r="J1210" s="16">
        <f>Tabla1[[#This Row],[Precio Unitario]]*Tabla1[[#This Row],[Cantidad Ordenada]]</f>
        <v>80</v>
      </c>
      <c r="K1210" s="3">
        <f>Tabla1[[#This Row],[Costo Unitario]]*Tabla1[[#This Row],[Cantidad Ordenada]]</f>
        <v>50</v>
      </c>
      <c r="L1210" s="3">
        <f>(Tabla1[[#This Row],[Precio Unitario]]-Tabla1[[#This Row],[Costo Unitario]])*Tabla1[[#This Row],[Cantidad Ordenada]]</f>
        <v>30</v>
      </c>
      <c r="M1210" s="20">
        <v>0.1</v>
      </c>
      <c r="N1210" s="5">
        <f>Tabla1[[#This Row],[Total del Pedido]]*M1210</f>
        <v>8</v>
      </c>
      <c r="O1210" s="5">
        <f>Tabla1[[#This Row],[Total del Pedido]]-(Tabla1[[#This Row],[Costo Total]]+N1210)</f>
        <v>22</v>
      </c>
    </row>
    <row r="1211" spans="1:15" x14ac:dyDescent="0.25">
      <c r="A1211" s="1">
        <v>489</v>
      </c>
      <c r="B1211" s="1">
        <v>3</v>
      </c>
      <c r="C1211" s="1" t="s">
        <v>19</v>
      </c>
      <c r="D1211" s="1" t="s">
        <v>40</v>
      </c>
      <c r="E1211" s="2">
        <v>14</v>
      </c>
      <c r="F1211" s="2">
        <v>23</v>
      </c>
      <c r="G1211" s="1">
        <v>3</v>
      </c>
      <c r="H1211" s="1">
        <v>6</v>
      </c>
      <c r="I1211" s="7">
        <f>TIME(0,Tabla1[[#This Row],[Tiempo de Preparación]],0)</f>
        <v>4.1666666666666666E-3</v>
      </c>
      <c r="J1211" s="16">
        <f>Tabla1[[#This Row],[Precio Unitario]]*Tabla1[[#This Row],[Cantidad Ordenada]]</f>
        <v>69</v>
      </c>
      <c r="K1211" s="3">
        <f>Tabla1[[#This Row],[Costo Unitario]]*Tabla1[[#This Row],[Cantidad Ordenada]]</f>
        <v>42</v>
      </c>
      <c r="L1211" s="3">
        <f>(Tabla1[[#This Row],[Precio Unitario]]-Tabla1[[#This Row],[Costo Unitario]])*Tabla1[[#This Row],[Cantidad Ordenada]]</f>
        <v>27</v>
      </c>
      <c r="M1211" s="20">
        <v>0.1</v>
      </c>
      <c r="N1211" s="5">
        <f>Tabla1[[#This Row],[Total del Pedido]]*M1211</f>
        <v>6.9</v>
      </c>
      <c r="O1211" s="5">
        <f>Tabla1[[#This Row],[Total del Pedido]]-(Tabla1[[#This Row],[Costo Total]]+N1211)</f>
        <v>20.100000000000001</v>
      </c>
    </row>
    <row r="1212" spans="1:15" x14ac:dyDescent="0.25">
      <c r="A1212" s="1">
        <v>490</v>
      </c>
      <c r="B1212" s="1">
        <v>1</v>
      </c>
      <c r="C1212" s="1" t="s">
        <v>22</v>
      </c>
      <c r="D1212" s="1" t="s">
        <v>43</v>
      </c>
      <c r="E1212" s="2">
        <v>15</v>
      </c>
      <c r="F1212" s="2">
        <v>26</v>
      </c>
      <c r="G1212" s="1">
        <v>3</v>
      </c>
      <c r="H1212" s="1">
        <v>34</v>
      </c>
      <c r="I1212" s="7">
        <f>TIME(0,Tabla1[[#This Row],[Tiempo de Preparación]],0)</f>
        <v>2.361111111111111E-2</v>
      </c>
      <c r="J1212" s="16">
        <f>Tabla1[[#This Row],[Precio Unitario]]*Tabla1[[#This Row],[Cantidad Ordenada]]</f>
        <v>78</v>
      </c>
      <c r="K1212" s="3">
        <f>Tabla1[[#This Row],[Costo Unitario]]*Tabla1[[#This Row],[Cantidad Ordenada]]</f>
        <v>45</v>
      </c>
      <c r="L1212" s="3">
        <f>(Tabla1[[#This Row],[Precio Unitario]]-Tabla1[[#This Row],[Costo Unitario]])*Tabla1[[#This Row],[Cantidad Ordenada]]</f>
        <v>33</v>
      </c>
      <c r="M1212" s="20">
        <v>0.1</v>
      </c>
      <c r="N1212" s="5">
        <f>Tabla1[[#This Row],[Total del Pedido]]*M1212</f>
        <v>7.8000000000000007</v>
      </c>
      <c r="O1212" s="5">
        <f>Tabla1[[#This Row],[Total del Pedido]]-(Tabla1[[#This Row],[Costo Total]]+N1212)</f>
        <v>25.200000000000003</v>
      </c>
    </row>
    <row r="1213" spans="1:15" x14ac:dyDescent="0.25">
      <c r="A1213" s="1">
        <v>490</v>
      </c>
      <c r="B1213" s="1">
        <v>1</v>
      </c>
      <c r="C1213" s="1" t="s">
        <v>15</v>
      </c>
      <c r="D1213" s="1" t="s">
        <v>36</v>
      </c>
      <c r="E1213" s="2">
        <v>19</v>
      </c>
      <c r="F1213" s="2">
        <v>32</v>
      </c>
      <c r="G1213" s="1">
        <v>1</v>
      </c>
      <c r="H1213" s="1">
        <v>55</v>
      </c>
      <c r="I1213" s="7">
        <f>TIME(0,Tabla1[[#This Row],[Tiempo de Preparación]],0)</f>
        <v>3.8194444444444448E-2</v>
      </c>
      <c r="J1213" s="16">
        <f>Tabla1[[#This Row],[Precio Unitario]]*Tabla1[[#This Row],[Cantidad Ordenada]]</f>
        <v>32</v>
      </c>
      <c r="K1213" s="3">
        <f>Tabla1[[#This Row],[Costo Unitario]]*Tabla1[[#This Row],[Cantidad Ordenada]]</f>
        <v>19</v>
      </c>
      <c r="L1213" s="3">
        <f>(Tabla1[[#This Row],[Precio Unitario]]-Tabla1[[#This Row],[Costo Unitario]])*Tabla1[[#This Row],[Cantidad Ordenada]]</f>
        <v>13</v>
      </c>
      <c r="M1213" s="20">
        <v>0.1</v>
      </c>
      <c r="N1213" s="5">
        <f>Tabla1[[#This Row],[Total del Pedido]]*M1213</f>
        <v>3.2</v>
      </c>
      <c r="O1213" s="5">
        <f>Tabla1[[#This Row],[Total del Pedido]]-(Tabla1[[#This Row],[Costo Total]]+N1213)</f>
        <v>9.8000000000000007</v>
      </c>
    </row>
    <row r="1214" spans="1:15" x14ac:dyDescent="0.25">
      <c r="A1214" s="1">
        <v>490</v>
      </c>
      <c r="B1214" s="1">
        <v>1</v>
      </c>
      <c r="C1214" s="1" t="s">
        <v>17</v>
      </c>
      <c r="D1214" s="1" t="s">
        <v>38</v>
      </c>
      <c r="E1214" s="2">
        <v>20</v>
      </c>
      <c r="F1214" s="2">
        <v>34</v>
      </c>
      <c r="G1214" s="1">
        <v>3</v>
      </c>
      <c r="H1214" s="1">
        <v>42</v>
      </c>
      <c r="I1214" s="7">
        <f>TIME(0,Tabla1[[#This Row],[Tiempo de Preparación]],0)</f>
        <v>2.9166666666666667E-2</v>
      </c>
      <c r="J1214" s="16">
        <f>Tabla1[[#This Row],[Precio Unitario]]*Tabla1[[#This Row],[Cantidad Ordenada]]</f>
        <v>102</v>
      </c>
      <c r="K1214" s="3">
        <f>Tabla1[[#This Row],[Costo Unitario]]*Tabla1[[#This Row],[Cantidad Ordenada]]</f>
        <v>60</v>
      </c>
      <c r="L1214" s="3">
        <f>(Tabla1[[#This Row],[Precio Unitario]]-Tabla1[[#This Row],[Costo Unitario]])*Tabla1[[#This Row],[Cantidad Ordenada]]</f>
        <v>42</v>
      </c>
      <c r="M1214" s="20">
        <v>0.1</v>
      </c>
      <c r="N1214" s="5">
        <f>Tabla1[[#This Row],[Total del Pedido]]*M1214</f>
        <v>10.200000000000001</v>
      </c>
      <c r="O1214" s="5">
        <f>Tabla1[[#This Row],[Total del Pedido]]-(Tabla1[[#This Row],[Costo Total]]+N1214)</f>
        <v>31.799999999999997</v>
      </c>
    </row>
    <row r="1215" spans="1:15" x14ac:dyDescent="0.25">
      <c r="A1215" s="1">
        <v>491</v>
      </c>
      <c r="B1215" s="1">
        <v>7</v>
      </c>
      <c r="C1215" s="1" t="s">
        <v>10</v>
      </c>
      <c r="D1215" s="1" t="s">
        <v>31</v>
      </c>
      <c r="E1215" s="2">
        <v>17</v>
      </c>
      <c r="F1215" s="2">
        <v>29</v>
      </c>
      <c r="G1215" s="1">
        <v>2</v>
      </c>
      <c r="H1215" s="1">
        <v>30</v>
      </c>
      <c r="I1215" s="7">
        <f>TIME(0,Tabla1[[#This Row],[Tiempo de Preparación]],0)</f>
        <v>2.0833333333333332E-2</v>
      </c>
      <c r="J1215" s="16">
        <f>Tabla1[[#This Row],[Precio Unitario]]*Tabla1[[#This Row],[Cantidad Ordenada]]</f>
        <v>58</v>
      </c>
      <c r="K1215" s="3">
        <f>Tabla1[[#This Row],[Costo Unitario]]*Tabla1[[#This Row],[Cantidad Ordenada]]</f>
        <v>34</v>
      </c>
      <c r="L1215" s="3">
        <f>(Tabla1[[#This Row],[Precio Unitario]]-Tabla1[[#This Row],[Costo Unitario]])*Tabla1[[#This Row],[Cantidad Ordenada]]</f>
        <v>24</v>
      </c>
      <c r="M1215" s="20">
        <v>0.1</v>
      </c>
      <c r="N1215" s="5">
        <f>Tabla1[[#This Row],[Total del Pedido]]*M1215</f>
        <v>5.8000000000000007</v>
      </c>
      <c r="O1215" s="5">
        <f>Tabla1[[#This Row],[Total del Pedido]]-(Tabla1[[#This Row],[Costo Total]]+N1215)</f>
        <v>18.200000000000003</v>
      </c>
    </row>
    <row r="1216" spans="1:15" x14ac:dyDescent="0.25">
      <c r="A1216" s="1">
        <v>491</v>
      </c>
      <c r="B1216" s="1">
        <v>7</v>
      </c>
      <c r="C1216" s="1" t="s">
        <v>5</v>
      </c>
      <c r="D1216" s="1" t="s">
        <v>26</v>
      </c>
      <c r="E1216" s="2">
        <v>18</v>
      </c>
      <c r="F1216" s="2">
        <v>30</v>
      </c>
      <c r="G1216" s="1">
        <v>2</v>
      </c>
      <c r="H1216" s="1">
        <v>11</v>
      </c>
      <c r="I1216" s="7">
        <f>TIME(0,Tabla1[[#This Row],[Tiempo de Preparación]],0)</f>
        <v>7.6388888888888886E-3</v>
      </c>
      <c r="J1216" s="16">
        <f>Tabla1[[#This Row],[Precio Unitario]]*Tabla1[[#This Row],[Cantidad Ordenada]]</f>
        <v>60</v>
      </c>
      <c r="K1216" s="3">
        <f>Tabla1[[#This Row],[Costo Unitario]]*Tabla1[[#This Row],[Cantidad Ordenada]]</f>
        <v>36</v>
      </c>
      <c r="L1216" s="3">
        <f>(Tabla1[[#This Row],[Precio Unitario]]-Tabla1[[#This Row],[Costo Unitario]])*Tabla1[[#This Row],[Cantidad Ordenada]]</f>
        <v>24</v>
      </c>
      <c r="M1216" s="20">
        <v>0.1</v>
      </c>
      <c r="N1216" s="5">
        <f>Tabla1[[#This Row],[Total del Pedido]]*M1216</f>
        <v>6</v>
      </c>
      <c r="O1216" s="5">
        <f>Tabla1[[#This Row],[Total del Pedido]]-(Tabla1[[#This Row],[Costo Total]]+N1216)</f>
        <v>18</v>
      </c>
    </row>
    <row r="1217" spans="1:15" x14ac:dyDescent="0.25">
      <c r="A1217" s="1">
        <v>492</v>
      </c>
      <c r="B1217" s="1">
        <v>4</v>
      </c>
      <c r="C1217" s="1" t="s">
        <v>11</v>
      </c>
      <c r="D1217" s="1" t="s">
        <v>32</v>
      </c>
      <c r="E1217" s="2">
        <v>20</v>
      </c>
      <c r="F1217" s="2">
        <v>33</v>
      </c>
      <c r="G1217" s="1">
        <v>3</v>
      </c>
      <c r="H1217" s="1">
        <v>15</v>
      </c>
      <c r="I1217" s="7">
        <f>TIME(0,Tabla1[[#This Row],[Tiempo de Preparación]],0)</f>
        <v>1.0416666666666666E-2</v>
      </c>
      <c r="J1217" s="16">
        <f>Tabla1[[#This Row],[Precio Unitario]]*Tabla1[[#This Row],[Cantidad Ordenada]]</f>
        <v>99</v>
      </c>
      <c r="K1217" s="3">
        <f>Tabla1[[#This Row],[Costo Unitario]]*Tabla1[[#This Row],[Cantidad Ordenada]]</f>
        <v>60</v>
      </c>
      <c r="L1217" s="3">
        <f>(Tabla1[[#This Row],[Precio Unitario]]-Tabla1[[#This Row],[Costo Unitario]])*Tabla1[[#This Row],[Cantidad Ordenada]]</f>
        <v>39</v>
      </c>
      <c r="M1217" s="20">
        <v>0.1</v>
      </c>
      <c r="N1217" s="5">
        <f>Tabla1[[#This Row],[Total del Pedido]]*M1217</f>
        <v>9.9</v>
      </c>
      <c r="O1217" s="5">
        <f>Tabla1[[#This Row],[Total del Pedido]]-(Tabla1[[#This Row],[Costo Total]]+N1217)</f>
        <v>29.099999999999994</v>
      </c>
    </row>
    <row r="1218" spans="1:15" x14ac:dyDescent="0.25">
      <c r="A1218" s="1">
        <v>492</v>
      </c>
      <c r="B1218" s="1">
        <v>4</v>
      </c>
      <c r="C1218" s="1" t="s">
        <v>20</v>
      </c>
      <c r="D1218" s="1" t="s">
        <v>41</v>
      </c>
      <c r="E1218" s="2">
        <v>13</v>
      </c>
      <c r="F1218" s="2">
        <v>21</v>
      </c>
      <c r="G1218" s="1">
        <v>3</v>
      </c>
      <c r="H1218" s="1">
        <v>8</v>
      </c>
      <c r="I1218" s="7">
        <f>TIME(0,Tabla1[[#This Row],[Tiempo de Preparación]],0)</f>
        <v>5.5555555555555558E-3</v>
      </c>
      <c r="J1218" s="16">
        <f>Tabla1[[#This Row],[Precio Unitario]]*Tabla1[[#This Row],[Cantidad Ordenada]]</f>
        <v>63</v>
      </c>
      <c r="K1218" s="3">
        <f>Tabla1[[#This Row],[Costo Unitario]]*Tabla1[[#This Row],[Cantidad Ordenada]]</f>
        <v>39</v>
      </c>
      <c r="L1218" s="3">
        <f>(Tabla1[[#This Row],[Precio Unitario]]-Tabla1[[#This Row],[Costo Unitario]])*Tabla1[[#This Row],[Cantidad Ordenada]]</f>
        <v>24</v>
      </c>
      <c r="M1218" s="20">
        <v>0.1</v>
      </c>
      <c r="N1218" s="5">
        <f>Tabla1[[#This Row],[Total del Pedido]]*M1218</f>
        <v>6.3000000000000007</v>
      </c>
      <c r="O1218" s="5">
        <f>Tabla1[[#This Row],[Total del Pedido]]-(Tabla1[[#This Row],[Costo Total]]+N1218)</f>
        <v>17.700000000000003</v>
      </c>
    </row>
    <row r="1219" spans="1:15" x14ac:dyDescent="0.25">
      <c r="A1219" s="1">
        <v>492</v>
      </c>
      <c r="B1219" s="1">
        <v>4</v>
      </c>
      <c r="C1219" s="1" t="s">
        <v>4</v>
      </c>
      <c r="D1219" s="1" t="s">
        <v>25</v>
      </c>
      <c r="E1219" s="2">
        <v>14</v>
      </c>
      <c r="F1219" s="2">
        <v>24</v>
      </c>
      <c r="G1219" s="1">
        <v>2</v>
      </c>
      <c r="H1219" s="1">
        <v>26</v>
      </c>
      <c r="I1219" s="7">
        <f>TIME(0,Tabla1[[#This Row],[Tiempo de Preparación]],0)</f>
        <v>1.8055555555555554E-2</v>
      </c>
      <c r="J1219" s="16">
        <f>Tabla1[[#This Row],[Precio Unitario]]*Tabla1[[#This Row],[Cantidad Ordenada]]</f>
        <v>48</v>
      </c>
      <c r="K1219" s="3">
        <f>Tabla1[[#This Row],[Costo Unitario]]*Tabla1[[#This Row],[Cantidad Ordenada]]</f>
        <v>28</v>
      </c>
      <c r="L1219" s="3">
        <f>(Tabla1[[#This Row],[Precio Unitario]]-Tabla1[[#This Row],[Costo Unitario]])*Tabla1[[#This Row],[Cantidad Ordenada]]</f>
        <v>20</v>
      </c>
      <c r="M1219" s="20">
        <v>0.1</v>
      </c>
      <c r="N1219" s="5">
        <f>Tabla1[[#This Row],[Total del Pedido]]*M1219</f>
        <v>4.8000000000000007</v>
      </c>
      <c r="O1219" s="5">
        <f>Tabla1[[#This Row],[Total del Pedido]]-(Tabla1[[#This Row],[Costo Total]]+N1219)</f>
        <v>15.200000000000003</v>
      </c>
    </row>
    <row r="1220" spans="1:15" x14ac:dyDescent="0.25">
      <c r="A1220" s="1">
        <v>493</v>
      </c>
      <c r="B1220" s="1">
        <v>2</v>
      </c>
      <c r="C1220" s="1" t="s">
        <v>21</v>
      </c>
      <c r="D1220" s="1" t="s">
        <v>42</v>
      </c>
      <c r="E1220" s="2">
        <v>10</v>
      </c>
      <c r="F1220" s="2">
        <v>18</v>
      </c>
      <c r="G1220" s="1">
        <v>3</v>
      </c>
      <c r="H1220" s="1">
        <v>8</v>
      </c>
      <c r="I1220" s="7">
        <f>TIME(0,Tabla1[[#This Row],[Tiempo de Preparación]],0)</f>
        <v>5.5555555555555558E-3</v>
      </c>
      <c r="J1220" s="16">
        <f>Tabla1[[#This Row],[Precio Unitario]]*Tabla1[[#This Row],[Cantidad Ordenada]]</f>
        <v>54</v>
      </c>
      <c r="K1220" s="3">
        <f>Tabla1[[#This Row],[Costo Unitario]]*Tabla1[[#This Row],[Cantidad Ordenada]]</f>
        <v>30</v>
      </c>
      <c r="L1220" s="3">
        <f>(Tabla1[[#This Row],[Precio Unitario]]-Tabla1[[#This Row],[Costo Unitario]])*Tabla1[[#This Row],[Cantidad Ordenada]]</f>
        <v>24</v>
      </c>
      <c r="M1220" s="20">
        <v>0.1</v>
      </c>
      <c r="N1220" s="5">
        <f>Tabla1[[#This Row],[Total del Pedido]]*M1220</f>
        <v>5.4</v>
      </c>
      <c r="O1220" s="5">
        <f>Tabla1[[#This Row],[Total del Pedido]]-(Tabla1[[#This Row],[Costo Total]]+N1220)</f>
        <v>18.600000000000001</v>
      </c>
    </row>
    <row r="1221" spans="1:15" x14ac:dyDescent="0.25">
      <c r="A1221" s="1">
        <v>494</v>
      </c>
      <c r="B1221" s="1">
        <v>20</v>
      </c>
      <c r="C1221" s="1" t="s">
        <v>15</v>
      </c>
      <c r="D1221" s="1" t="s">
        <v>36</v>
      </c>
      <c r="E1221" s="2">
        <v>19</v>
      </c>
      <c r="F1221" s="2">
        <v>32</v>
      </c>
      <c r="G1221" s="1">
        <v>2</v>
      </c>
      <c r="H1221" s="1">
        <v>9</v>
      </c>
      <c r="I1221" s="7">
        <f>TIME(0,Tabla1[[#This Row],[Tiempo de Preparación]],0)</f>
        <v>6.2500000000000003E-3</v>
      </c>
      <c r="J1221" s="16">
        <f>Tabla1[[#This Row],[Precio Unitario]]*Tabla1[[#This Row],[Cantidad Ordenada]]</f>
        <v>64</v>
      </c>
      <c r="K1221" s="3">
        <f>Tabla1[[#This Row],[Costo Unitario]]*Tabla1[[#This Row],[Cantidad Ordenada]]</f>
        <v>38</v>
      </c>
      <c r="L1221" s="3">
        <f>(Tabla1[[#This Row],[Precio Unitario]]-Tabla1[[#This Row],[Costo Unitario]])*Tabla1[[#This Row],[Cantidad Ordenada]]</f>
        <v>26</v>
      </c>
      <c r="M1221" s="20">
        <v>0.1</v>
      </c>
      <c r="N1221" s="5">
        <f>Tabla1[[#This Row],[Total del Pedido]]*M1221</f>
        <v>6.4</v>
      </c>
      <c r="O1221" s="5">
        <f>Tabla1[[#This Row],[Total del Pedido]]-(Tabla1[[#This Row],[Costo Total]]+N1221)</f>
        <v>19.600000000000001</v>
      </c>
    </row>
    <row r="1222" spans="1:15" x14ac:dyDescent="0.25">
      <c r="A1222" s="1">
        <v>494</v>
      </c>
      <c r="B1222" s="1">
        <v>20</v>
      </c>
      <c r="C1222" s="1" t="s">
        <v>9</v>
      </c>
      <c r="D1222" s="1" t="s">
        <v>30</v>
      </c>
      <c r="E1222" s="2">
        <v>22</v>
      </c>
      <c r="F1222" s="2">
        <v>36</v>
      </c>
      <c r="G1222" s="1">
        <v>3</v>
      </c>
      <c r="H1222" s="1">
        <v>22</v>
      </c>
      <c r="I1222" s="7">
        <f>TIME(0,Tabla1[[#This Row],[Tiempo de Preparación]],0)</f>
        <v>1.5277777777777777E-2</v>
      </c>
      <c r="J1222" s="16">
        <f>Tabla1[[#This Row],[Precio Unitario]]*Tabla1[[#This Row],[Cantidad Ordenada]]</f>
        <v>108</v>
      </c>
      <c r="K1222" s="3">
        <f>Tabla1[[#This Row],[Costo Unitario]]*Tabla1[[#This Row],[Cantidad Ordenada]]</f>
        <v>66</v>
      </c>
      <c r="L1222" s="3">
        <f>(Tabla1[[#This Row],[Precio Unitario]]-Tabla1[[#This Row],[Costo Unitario]])*Tabla1[[#This Row],[Cantidad Ordenada]]</f>
        <v>42</v>
      </c>
      <c r="M1222" s="20">
        <v>0.1</v>
      </c>
      <c r="N1222" s="5">
        <f>Tabla1[[#This Row],[Total del Pedido]]*M1222</f>
        <v>10.8</v>
      </c>
      <c r="O1222" s="5">
        <f>Tabla1[[#This Row],[Total del Pedido]]-(Tabla1[[#This Row],[Costo Total]]+N1222)</f>
        <v>31.200000000000003</v>
      </c>
    </row>
    <row r="1223" spans="1:15" x14ac:dyDescent="0.25">
      <c r="A1223" s="1">
        <v>495</v>
      </c>
      <c r="B1223" s="1">
        <v>11</v>
      </c>
      <c r="C1223" s="1" t="s">
        <v>8</v>
      </c>
      <c r="D1223" s="1" t="s">
        <v>29</v>
      </c>
      <c r="E1223" s="2">
        <v>25</v>
      </c>
      <c r="F1223" s="2">
        <v>40</v>
      </c>
      <c r="G1223" s="1">
        <v>3</v>
      </c>
      <c r="H1223" s="1">
        <v>13</v>
      </c>
      <c r="I1223" s="7">
        <f>TIME(0,Tabla1[[#This Row],[Tiempo de Preparación]],0)</f>
        <v>9.0277777777777769E-3</v>
      </c>
      <c r="J1223" s="16">
        <f>Tabla1[[#This Row],[Precio Unitario]]*Tabla1[[#This Row],[Cantidad Ordenada]]</f>
        <v>120</v>
      </c>
      <c r="K1223" s="3">
        <f>Tabla1[[#This Row],[Costo Unitario]]*Tabla1[[#This Row],[Cantidad Ordenada]]</f>
        <v>75</v>
      </c>
      <c r="L1223" s="3">
        <f>(Tabla1[[#This Row],[Precio Unitario]]-Tabla1[[#This Row],[Costo Unitario]])*Tabla1[[#This Row],[Cantidad Ordenada]]</f>
        <v>45</v>
      </c>
      <c r="M1223" s="20">
        <v>0.1</v>
      </c>
      <c r="N1223" s="5">
        <f>Tabla1[[#This Row],[Total del Pedido]]*M1223</f>
        <v>12</v>
      </c>
      <c r="O1223" s="5">
        <f>Tabla1[[#This Row],[Total del Pedido]]-(Tabla1[[#This Row],[Costo Total]]+N1223)</f>
        <v>33</v>
      </c>
    </row>
    <row r="1224" spans="1:15" x14ac:dyDescent="0.25">
      <c r="A1224" s="1">
        <v>495</v>
      </c>
      <c r="B1224" s="1">
        <v>11</v>
      </c>
      <c r="C1224" s="1" t="s">
        <v>7</v>
      </c>
      <c r="D1224" s="1" t="s">
        <v>28</v>
      </c>
      <c r="E1224" s="2">
        <v>16</v>
      </c>
      <c r="F1224" s="2">
        <v>27</v>
      </c>
      <c r="G1224" s="1">
        <v>2</v>
      </c>
      <c r="H1224" s="1">
        <v>9</v>
      </c>
      <c r="I1224" s="7">
        <f>TIME(0,Tabla1[[#This Row],[Tiempo de Preparación]],0)</f>
        <v>6.2500000000000003E-3</v>
      </c>
      <c r="J1224" s="16">
        <f>Tabla1[[#This Row],[Precio Unitario]]*Tabla1[[#This Row],[Cantidad Ordenada]]</f>
        <v>54</v>
      </c>
      <c r="K1224" s="3">
        <f>Tabla1[[#This Row],[Costo Unitario]]*Tabla1[[#This Row],[Cantidad Ordenada]]</f>
        <v>32</v>
      </c>
      <c r="L1224" s="3">
        <f>(Tabla1[[#This Row],[Precio Unitario]]-Tabla1[[#This Row],[Costo Unitario]])*Tabla1[[#This Row],[Cantidad Ordenada]]</f>
        <v>22</v>
      </c>
      <c r="M1224" s="20">
        <v>0.1</v>
      </c>
      <c r="N1224" s="5">
        <f>Tabla1[[#This Row],[Total del Pedido]]*M1224</f>
        <v>5.4</v>
      </c>
      <c r="O1224" s="5">
        <f>Tabla1[[#This Row],[Total del Pedido]]-(Tabla1[[#This Row],[Costo Total]]+N1224)</f>
        <v>16.600000000000001</v>
      </c>
    </row>
    <row r="1225" spans="1:15" x14ac:dyDescent="0.25">
      <c r="A1225" s="1">
        <v>495</v>
      </c>
      <c r="B1225" s="1">
        <v>11</v>
      </c>
      <c r="C1225" s="1" t="s">
        <v>12</v>
      </c>
      <c r="D1225" s="1" t="s">
        <v>33</v>
      </c>
      <c r="E1225" s="2">
        <v>16</v>
      </c>
      <c r="F1225" s="2">
        <v>28</v>
      </c>
      <c r="G1225" s="1">
        <v>2</v>
      </c>
      <c r="H1225" s="1">
        <v>44</v>
      </c>
      <c r="I1225" s="7">
        <f>TIME(0,Tabla1[[#This Row],[Tiempo de Preparación]],0)</f>
        <v>3.0555555555555555E-2</v>
      </c>
      <c r="J1225" s="16">
        <f>Tabla1[[#This Row],[Precio Unitario]]*Tabla1[[#This Row],[Cantidad Ordenada]]</f>
        <v>56</v>
      </c>
      <c r="K1225" s="3">
        <f>Tabla1[[#This Row],[Costo Unitario]]*Tabla1[[#This Row],[Cantidad Ordenada]]</f>
        <v>32</v>
      </c>
      <c r="L1225" s="3">
        <f>(Tabla1[[#This Row],[Precio Unitario]]-Tabla1[[#This Row],[Costo Unitario]])*Tabla1[[#This Row],[Cantidad Ordenada]]</f>
        <v>24</v>
      </c>
      <c r="M1225" s="20">
        <v>0.1</v>
      </c>
      <c r="N1225" s="5">
        <f>Tabla1[[#This Row],[Total del Pedido]]*M1225</f>
        <v>5.6000000000000005</v>
      </c>
      <c r="O1225" s="5">
        <f>Tabla1[[#This Row],[Total del Pedido]]-(Tabla1[[#This Row],[Costo Total]]+N1225)</f>
        <v>18.399999999999999</v>
      </c>
    </row>
    <row r="1226" spans="1:15" x14ac:dyDescent="0.25">
      <c r="A1226" s="1">
        <v>495</v>
      </c>
      <c r="B1226" s="1">
        <v>11</v>
      </c>
      <c r="C1226" s="1" t="s">
        <v>11</v>
      </c>
      <c r="D1226" s="1" t="s">
        <v>32</v>
      </c>
      <c r="E1226" s="2">
        <v>20</v>
      </c>
      <c r="F1226" s="2">
        <v>33</v>
      </c>
      <c r="G1226" s="1">
        <v>1</v>
      </c>
      <c r="H1226" s="1">
        <v>36</v>
      </c>
      <c r="I1226" s="7">
        <f>TIME(0,Tabla1[[#This Row],[Tiempo de Preparación]],0)</f>
        <v>2.5000000000000001E-2</v>
      </c>
      <c r="J1226" s="16">
        <f>Tabla1[[#This Row],[Precio Unitario]]*Tabla1[[#This Row],[Cantidad Ordenada]]</f>
        <v>33</v>
      </c>
      <c r="K1226" s="3">
        <f>Tabla1[[#This Row],[Costo Unitario]]*Tabla1[[#This Row],[Cantidad Ordenada]]</f>
        <v>20</v>
      </c>
      <c r="L1226" s="3">
        <f>(Tabla1[[#This Row],[Precio Unitario]]-Tabla1[[#This Row],[Costo Unitario]])*Tabla1[[#This Row],[Cantidad Ordenada]]</f>
        <v>13</v>
      </c>
      <c r="M1226" s="20">
        <v>0.1</v>
      </c>
      <c r="N1226" s="5">
        <f>Tabla1[[#This Row],[Total del Pedido]]*M1226</f>
        <v>3.3000000000000003</v>
      </c>
      <c r="O1226" s="5">
        <f>Tabla1[[#This Row],[Total del Pedido]]-(Tabla1[[#This Row],[Costo Total]]+N1226)</f>
        <v>9.6999999999999993</v>
      </c>
    </row>
    <row r="1227" spans="1:15" x14ac:dyDescent="0.25">
      <c r="A1227" s="1">
        <v>496</v>
      </c>
      <c r="B1227" s="1">
        <v>1</v>
      </c>
      <c r="C1227" s="1" t="s">
        <v>11</v>
      </c>
      <c r="D1227" s="1" t="s">
        <v>32</v>
      </c>
      <c r="E1227" s="2">
        <v>20</v>
      </c>
      <c r="F1227" s="2">
        <v>33</v>
      </c>
      <c r="G1227" s="1">
        <v>1</v>
      </c>
      <c r="H1227" s="1">
        <v>28</v>
      </c>
      <c r="I1227" s="7">
        <f>TIME(0,Tabla1[[#This Row],[Tiempo de Preparación]],0)</f>
        <v>1.9444444444444445E-2</v>
      </c>
      <c r="J1227" s="16">
        <f>Tabla1[[#This Row],[Precio Unitario]]*Tabla1[[#This Row],[Cantidad Ordenada]]</f>
        <v>33</v>
      </c>
      <c r="K1227" s="3">
        <f>Tabla1[[#This Row],[Costo Unitario]]*Tabla1[[#This Row],[Cantidad Ordenada]]</f>
        <v>20</v>
      </c>
      <c r="L1227" s="3">
        <f>(Tabla1[[#This Row],[Precio Unitario]]-Tabla1[[#This Row],[Costo Unitario]])*Tabla1[[#This Row],[Cantidad Ordenada]]</f>
        <v>13</v>
      </c>
      <c r="M1227" s="20">
        <v>0.1</v>
      </c>
      <c r="N1227" s="5">
        <f>Tabla1[[#This Row],[Total del Pedido]]*M1227</f>
        <v>3.3000000000000003</v>
      </c>
      <c r="O1227" s="5">
        <f>Tabla1[[#This Row],[Total del Pedido]]-(Tabla1[[#This Row],[Costo Total]]+N1227)</f>
        <v>9.6999999999999993</v>
      </c>
    </row>
    <row r="1228" spans="1:15" x14ac:dyDescent="0.25">
      <c r="A1228" s="1">
        <v>496</v>
      </c>
      <c r="B1228" s="1">
        <v>1</v>
      </c>
      <c r="C1228" s="1" t="s">
        <v>17</v>
      </c>
      <c r="D1228" s="1" t="s">
        <v>38</v>
      </c>
      <c r="E1228" s="2">
        <v>20</v>
      </c>
      <c r="F1228" s="2">
        <v>34</v>
      </c>
      <c r="G1228" s="1">
        <v>3</v>
      </c>
      <c r="H1228" s="1">
        <v>23</v>
      </c>
      <c r="I1228" s="7">
        <f>TIME(0,Tabla1[[#This Row],[Tiempo de Preparación]],0)</f>
        <v>1.5972222222222221E-2</v>
      </c>
      <c r="J1228" s="16">
        <f>Tabla1[[#This Row],[Precio Unitario]]*Tabla1[[#This Row],[Cantidad Ordenada]]</f>
        <v>102</v>
      </c>
      <c r="K1228" s="3">
        <f>Tabla1[[#This Row],[Costo Unitario]]*Tabla1[[#This Row],[Cantidad Ordenada]]</f>
        <v>60</v>
      </c>
      <c r="L1228" s="3">
        <f>(Tabla1[[#This Row],[Precio Unitario]]-Tabla1[[#This Row],[Costo Unitario]])*Tabla1[[#This Row],[Cantidad Ordenada]]</f>
        <v>42</v>
      </c>
      <c r="M1228" s="20">
        <v>0.1</v>
      </c>
      <c r="N1228" s="5">
        <f>Tabla1[[#This Row],[Total del Pedido]]*M1228</f>
        <v>10.200000000000001</v>
      </c>
      <c r="O1228" s="5">
        <f>Tabla1[[#This Row],[Total del Pedido]]-(Tabla1[[#This Row],[Costo Total]]+N1228)</f>
        <v>31.799999999999997</v>
      </c>
    </row>
    <row r="1229" spans="1:15" x14ac:dyDescent="0.25">
      <c r="A1229" s="1">
        <v>496</v>
      </c>
      <c r="B1229" s="1">
        <v>1</v>
      </c>
      <c r="C1229" s="1" t="s">
        <v>13</v>
      </c>
      <c r="D1229" s="1" t="s">
        <v>34</v>
      </c>
      <c r="E1229" s="2">
        <v>11</v>
      </c>
      <c r="F1229" s="2">
        <v>19</v>
      </c>
      <c r="G1229" s="1">
        <v>3</v>
      </c>
      <c r="H1229" s="1">
        <v>41</v>
      </c>
      <c r="I1229" s="7">
        <f>TIME(0,Tabla1[[#This Row],[Tiempo de Preparación]],0)</f>
        <v>2.8472222222222222E-2</v>
      </c>
      <c r="J1229" s="16">
        <f>Tabla1[[#This Row],[Precio Unitario]]*Tabla1[[#This Row],[Cantidad Ordenada]]</f>
        <v>57</v>
      </c>
      <c r="K1229" s="3">
        <f>Tabla1[[#This Row],[Costo Unitario]]*Tabla1[[#This Row],[Cantidad Ordenada]]</f>
        <v>33</v>
      </c>
      <c r="L1229" s="3">
        <f>(Tabla1[[#This Row],[Precio Unitario]]-Tabla1[[#This Row],[Costo Unitario]])*Tabla1[[#This Row],[Cantidad Ordenada]]</f>
        <v>24</v>
      </c>
      <c r="M1229" s="20">
        <v>0.1</v>
      </c>
      <c r="N1229" s="5">
        <f>Tabla1[[#This Row],[Total del Pedido]]*M1229</f>
        <v>5.7</v>
      </c>
      <c r="O1229" s="5">
        <f>Tabla1[[#This Row],[Total del Pedido]]-(Tabla1[[#This Row],[Costo Total]]+N1229)</f>
        <v>18.299999999999997</v>
      </c>
    </row>
    <row r="1230" spans="1:15" x14ac:dyDescent="0.25">
      <c r="A1230" s="1">
        <v>496</v>
      </c>
      <c r="B1230" s="1">
        <v>1</v>
      </c>
      <c r="C1230" s="1" t="s">
        <v>6</v>
      </c>
      <c r="D1230" s="1" t="s">
        <v>27</v>
      </c>
      <c r="E1230" s="2">
        <v>19</v>
      </c>
      <c r="F1230" s="2">
        <v>31</v>
      </c>
      <c r="G1230" s="1">
        <v>1</v>
      </c>
      <c r="H1230" s="1">
        <v>41</v>
      </c>
      <c r="I1230" s="7">
        <f>TIME(0,Tabla1[[#This Row],[Tiempo de Preparación]],0)</f>
        <v>2.8472222222222222E-2</v>
      </c>
      <c r="J1230" s="16">
        <f>Tabla1[[#This Row],[Precio Unitario]]*Tabla1[[#This Row],[Cantidad Ordenada]]</f>
        <v>31</v>
      </c>
      <c r="K1230" s="3">
        <f>Tabla1[[#This Row],[Costo Unitario]]*Tabla1[[#This Row],[Cantidad Ordenada]]</f>
        <v>19</v>
      </c>
      <c r="L1230" s="3">
        <f>(Tabla1[[#This Row],[Precio Unitario]]-Tabla1[[#This Row],[Costo Unitario]])*Tabla1[[#This Row],[Cantidad Ordenada]]</f>
        <v>12</v>
      </c>
      <c r="M1230" s="20">
        <v>0.1</v>
      </c>
      <c r="N1230" s="5">
        <f>Tabla1[[#This Row],[Total del Pedido]]*M1230</f>
        <v>3.1</v>
      </c>
      <c r="O1230" s="5">
        <f>Tabla1[[#This Row],[Total del Pedido]]-(Tabla1[[#This Row],[Costo Total]]+N1230)</f>
        <v>8.8999999999999986</v>
      </c>
    </row>
    <row r="1231" spans="1:15" x14ac:dyDescent="0.25">
      <c r="A1231" s="1">
        <v>497</v>
      </c>
      <c r="B1231" s="1">
        <v>13</v>
      </c>
      <c r="C1231" s="1" t="s">
        <v>5</v>
      </c>
      <c r="D1231" s="1" t="s">
        <v>26</v>
      </c>
      <c r="E1231" s="2">
        <v>18</v>
      </c>
      <c r="F1231" s="2">
        <v>30</v>
      </c>
      <c r="G1231" s="1">
        <v>1</v>
      </c>
      <c r="H1231" s="1">
        <v>6</v>
      </c>
      <c r="I1231" s="7">
        <f>TIME(0,Tabla1[[#This Row],[Tiempo de Preparación]],0)</f>
        <v>4.1666666666666666E-3</v>
      </c>
      <c r="J1231" s="16">
        <f>Tabla1[[#This Row],[Precio Unitario]]*Tabla1[[#This Row],[Cantidad Ordenada]]</f>
        <v>30</v>
      </c>
      <c r="K1231" s="3">
        <f>Tabla1[[#This Row],[Costo Unitario]]*Tabla1[[#This Row],[Cantidad Ordenada]]</f>
        <v>18</v>
      </c>
      <c r="L1231" s="3">
        <f>(Tabla1[[#This Row],[Precio Unitario]]-Tabla1[[#This Row],[Costo Unitario]])*Tabla1[[#This Row],[Cantidad Ordenada]]</f>
        <v>12</v>
      </c>
      <c r="M1231" s="20">
        <v>0.1</v>
      </c>
      <c r="N1231" s="5">
        <f>Tabla1[[#This Row],[Total del Pedido]]*M1231</f>
        <v>3</v>
      </c>
      <c r="O1231" s="5">
        <f>Tabla1[[#This Row],[Total del Pedido]]-(Tabla1[[#This Row],[Costo Total]]+N1231)</f>
        <v>9</v>
      </c>
    </row>
    <row r="1232" spans="1:15" x14ac:dyDescent="0.25">
      <c r="A1232" s="1">
        <v>497</v>
      </c>
      <c r="B1232" s="1">
        <v>13</v>
      </c>
      <c r="C1232" s="1" t="s">
        <v>8</v>
      </c>
      <c r="D1232" s="1" t="s">
        <v>29</v>
      </c>
      <c r="E1232" s="2">
        <v>25</v>
      </c>
      <c r="F1232" s="2">
        <v>40</v>
      </c>
      <c r="G1232" s="1">
        <v>3</v>
      </c>
      <c r="H1232" s="1">
        <v>32</v>
      </c>
      <c r="I1232" s="7">
        <f>TIME(0,Tabla1[[#This Row],[Tiempo de Preparación]],0)</f>
        <v>2.2222222222222223E-2</v>
      </c>
      <c r="J1232" s="16">
        <f>Tabla1[[#This Row],[Precio Unitario]]*Tabla1[[#This Row],[Cantidad Ordenada]]</f>
        <v>120</v>
      </c>
      <c r="K1232" s="3">
        <f>Tabla1[[#This Row],[Costo Unitario]]*Tabla1[[#This Row],[Cantidad Ordenada]]</f>
        <v>75</v>
      </c>
      <c r="L1232" s="3">
        <f>(Tabla1[[#This Row],[Precio Unitario]]-Tabla1[[#This Row],[Costo Unitario]])*Tabla1[[#This Row],[Cantidad Ordenada]]</f>
        <v>45</v>
      </c>
      <c r="M1232" s="20">
        <v>0.1</v>
      </c>
      <c r="N1232" s="5">
        <f>Tabla1[[#This Row],[Total del Pedido]]*M1232</f>
        <v>12</v>
      </c>
      <c r="O1232" s="5">
        <f>Tabla1[[#This Row],[Total del Pedido]]-(Tabla1[[#This Row],[Costo Total]]+N1232)</f>
        <v>33</v>
      </c>
    </row>
    <row r="1233" spans="1:15" x14ac:dyDescent="0.25">
      <c r="A1233" s="1">
        <v>498</v>
      </c>
      <c r="B1233" s="1">
        <v>20</v>
      </c>
      <c r="C1233" s="1" t="s">
        <v>13</v>
      </c>
      <c r="D1233" s="1" t="s">
        <v>34</v>
      </c>
      <c r="E1233" s="2">
        <v>11</v>
      </c>
      <c r="F1233" s="2">
        <v>19</v>
      </c>
      <c r="G1233" s="1">
        <v>1</v>
      </c>
      <c r="H1233" s="1">
        <v>32</v>
      </c>
      <c r="I1233" s="7">
        <f>TIME(0,Tabla1[[#This Row],[Tiempo de Preparación]],0)</f>
        <v>2.2222222222222223E-2</v>
      </c>
      <c r="J1233" s="16">
        <f>Tabla1[[#This Row],[Precio Unitario]]*Tabla1[[#This Row],[Cantidad Ordenada]]</f>
        <v>19</v>
      </c>
      <c r="K1233" s="3">
        <f>Tabla1[[#This Row],[Costo Unitario]]*Tabla1[[#This Row],[Cantidad Ordenada]]</f>
        <v>11</v>
      </c>
      <c r="L1233" s="3">
        <f>(Tabla1[[#This Row],[Precio Unitario]]-Tabla1[[#This Row],[Costo Unitario]])*Tabla1[[#This Row],[Cantidad Ordenada]]</f>
        <v>8</v>
      </c>
      <c r="M1233" s="20">
        <v>0.1</v>
      </c>
      <c r="N1233" s="5">
        <f>Tabla1[[#This Row],[Total del Pedido]]*M1233</f>
        <v>1.9000000000000001</v>
      </c>
      <c r="O1233" s="5">
        <f>Tabla1[[#This Row],[Total del Pedido]]-(Tabla1[[#This Row],[Costo Total]]+N1233)</f>
        <v>6.1</v>
      </c>
    </row>
    <row r="1234" spans="1:15" x14ac:dyDescent="0.25">
      <c r="A1234" s="1">
        <v>499</v>
      </c>
      <c r="B1234" s="1">
        <v>5</v>
      </c>
      <c r="C1234" s="1" t="s">
        <v>22</v>
      </c>
      <c r="D1234" s="1" t="s">
        <v>43</v>
      </c>
      <c r="E1234" s="2">
        <v>15</v>
      </c>
      <c r="F1234" s="2">
        <v>26</v>
      </c>
      <c r="G1234" s="1">
        <v>3</v>
      </c>
      <c r="H1234" s="1">
        <v>52</v>
      </c>
      <c r="I1234" s="7">
        <f>TIME(0,Tabla1[[#This Row],[Tiempo de Preparación]],0)</f>
        <v>3.6111111111111108E-2</v>
      </c>
      <c r="J1234" s="16">
        <f>Tabla1[[#This Row],[Precio Unitario]]*Tabla1[[#This Row],[Cantidad Ordenada]]</f>
        <v>78</v>
      </c>
      <c r="K1234" s="3">
        <f>Tabla1[[#This Row],[Costo Unitario]]*Tabla1[[#This Row],[Cantidad Ordenada]]</f>
        <v>45</v>
      </c>
      <c r="L1234" s="3">
        <f>(Tabla1[[#This Row],[Precio Unitario]]-Tabla1[[#This Row],[Costo Unitario]])*Tabla1[[#This Row],[Cantidad Ordenada]]</f>
        <v>33</v>
      </c>
      <c r="M1234" s="20">
        <v>0.1</v>
      </c>
      <c r="N1234" s="5">
        <f>Tabla1[[#This Row],[Total del Pedido]]*M1234</f>
        <v>7.8000000000000007</v>
      </c>
      <c r="O1234" s="5">
        <f>Tabla1[[#This Row],[Total del Pedido]]-(Tabla1[[#This Row],[Costo Total]]+N1234)</f>
        <v>25.200000000000003</v>
      </c>
    </row>
    <row r="1235" spans="1:15" x14ac:dyDescent="0.25">
      <c r="A1235" s="1">
        <v>499</v>
      </c>
      <c r="B1235" s="1">
        <v>5</v>
      </c>
      <c r="C1235" s="1" t="s">
        <v>5</v>
      </c>
      <c r="D1235" s="1" t="s">
        <v>26</v>
      </c>
      <c r="E1235" s="2">
        <v>18</v>
      </c>
      <c r="F1235" s="2">
        <v>30</v>
      </c>
      <c r="G1235" s="1">
        <v>1</v>
      </c>
      <c r="H1235" s="1">
        <v>36</v>
      </c>
      <c r="I1235" s="7">
        <f>TIME(0,Tabla1[[#This Row],[Tiempo de Preparación]],0)</f>
        <v>2.5000000000000001E-2</v>
      </c>
      <c r="J1235" s="16">
        <f>Tabla1[[#This Row],[Precio Unitario]]*Tabla1[[#This Row],[Cantidad Ordenada]]</f>
        <v>30</v>
      </c>
      <c r="K1235" s="3">
        <f>Tabla1[[#This Row],[Costo Unitario]]*Tabla1[[#This Row],[Cantidad Ordenada]]</f>
        <v>18</v>
      </c>
      <c r="L1235" s="3">
        <f>(Tabla1[[#This Row],[Precio Unitario]]-Tabla1[[#This Row],[Costo Unitario]])*Tabla1[[#This Row],[Cantidad Ordenada]]</f>
        <v>12</v>
      </c>
      <c r="M1235" s="20">
        <v>0.1</v>
      </c>
      <c r="N1235" s="5">
        <f>Tabla1[[#This Row],[Total del Pedido]]*M1235</f>
        <v>3</v>
      </c>
      <c r="O1235" s="5">
        <f>Tabla1[[#This Row],[Total del Pedido]]-(Tabla1[[#This Row],[Costo Total]]+N1235)</f>
        <v>9</v>
      </c>
    </row>
    <row r="1236" spans="1:15" x14ac:dyDescent="0.25">
      <c r="A1236" s="1">
        <v>499</v>
      </c>
      <c r="B1236" s="1">
        <v>5</v>
      </c>
      <c r="C1236" s="1" t="s">
        <v>23</v>
      </c>
      <c r="D1236" s="1" t="s">
        <v>44</v>
      </c>
      <c r="E1236" s="2">
        <v>15</v>
      </c>
      <c r="F1236" s="2">
        <v>25</v>
      </c>
      <c r="G1236" s="1">
        <v>2</v>
      </c>
      <c r="H1236" s="1">
        <v>42</v>
      </c>
      <c r="I1236" s="7">
        <f>TIME(0,Tabla1[[#This Row],[Tiempo de Preparación]],0)</f>
        <v>2.9166666666666667E-2</v>
      </c>
      <c r="J1236" s="16">
        <f>Tabla1[[#This Row],[Precio Unitario]]*Tabla1[[#This Row],[Cantidad Ordenada]]</f>
        <v>50</v>
      </c>
      <c r="K1236" s="3">
        <f>Tabla1[[#This Row],[Costo Unitario]]*Tabla1[[#This Row],[Cantidad Ordenada]]</f>
        <v>30</v>
      </c>
      <c r="L1236" s="3">
        <f>(Tabla1[[#This Row],[Precio Unitario]]-Tabla1[[#This Row],[Costo Unitario]])*Tabla1[[#This Row],[Cantidad Ordenada]]</f>
        <v>20</v>
      </c>
      <c r="M1236" s="20">
        <v>0.1</v>
      </c>
      <c r="N1236" s="5">
        <f>Tabla1[[#This Row],[Total del Pedido]]*M1236</f>
        <v>5</v>
      </c>
      <c r="O1236" s="5">
        <f>Tabla1[[#This Row],[Total del Pedido]]-(Tabla1[[#This Row],[Costo Total]]+N1236)</f>
        <v>15</v>
      </c>
    </row>
    <row r="1237" spans="1:15" x14ac:dyDescent="0.25">
      <c r="A1237" s="1">
        <v>500</v>
      </c>
      <c r="B1237" s="1">
        <v>4</v>
      </c>
      <c r="C1237" s="1" t="s">
        <v>7</v>
      </c>
      <c r="D1237" s="1" t="s">
        <v>28</v>
      </c>
      <c r="E1237" s="2">
        <v>16</v>
      </c>
      <c r="F1237" s="2">
        <v>27</v>
      </c>
      <c r="G1237" s="1">
        <v>1</v>
      </c>
      <c r="H1237" s="1">
        <v>22</v>
      </c>
      <c r="I1237" s="7">
        <f>TIME(0,Tabla1[[#This Row],[Tiempo de Preparación]],0)</f>
        <v>1.5277777777777777E-2</v>
      </c>
      <c r="J1237" s="16">
        <f>Tabla1[[#This Row],[Precio Unitario]]*Tabla1[[#This Row],[Cantidad Ordenada]]</f>
        <v>27</v>
      </c>
      <c r="K1237" s="3">
        <f>Tabla1[[#This Row],[Costo Unitario]]*Tabla1[[#This Row],[Cantidad Ordenada]]</f>
        <v>16</v>
      </c>
      <c r="L1237" s="3">
        <f>(Tabla1[[#This Row],[Precio Unitario]]-Tabla1[[#This Row],[Costo Unitario]])*Tabla1[[#This Row],[Cantidad Ordenada]]</f>
        <v>11</v>
      </c>
      <c r="M1237" s="20">
        <v>0.1</v>
      </c>
      <c r="N1237" s="5">
        <f>Tabla1[[#This Row],[Total del Pedido]]*M1237</f>
        <v>2.7</v>
      </c>
      <c r="O1237" s="5">
        <f>Tabla1[[#This Row],[Total del Pedido]]-(Tabla1[[#This Row],[Costo Total]]+N1237)</f>
        <v>8.3000000000000007</v>
      </c>
    </row>
    <row r="1238" spans="1:15" x14ac:dyDescent="0.25">
      <c r="A1238" s="1">
        <v>500</v>
      </c>
      <c r="B1238" s="1">
        <v>4</v>
      </c>
      <c r="C1238" s="1" t="s">
        <v>16</v>
      </c>
      <c r="D1238" s="1" t="s">
        <v>37</v>
      </c>
      <c r="E1238" s="2">
        <v>13</v>
      </c>
      <c r="F1238" s="2">
        <v>22</v>
      </c>
      <c r="G1238" s="1">
        <v>3</v>
      </c>
      <c r="H1238" s="1">
        <v>20</v>
      </c>
      <c r="I1238" s="7">
        <f>TIME(0,Tabla1[[#This Row],[Tiempo de Preparación]],0)</f>
        <v>1.3888888888888888E-2</v>
      </c>
      <c r="J1238" s="16">
        <f>Tabla1[[#This Row],[Precio Unitario]]*Tabla1[[#This Row],[Cantidad Ordenada]]</f>
        <v>66</v>
      </c>
      <c r="K1238" s="3">
        <f>Tabla1[[#This Row],[Costo Unitario]]*Tabla1[[#This Row],[Cantidad Ordenada]]</f>
        <v>39</v>
      </c>
      <c r="L1238" s="3">
        <f>(Tabla1[[#This Row],[Precio Unitario]]-Tabla1[[#This Row],[Costo Unitario]])*Tabla1[[#This Row],[Cantidad Ordenada]]</f>
        <v>27</v>
      </c>
      <c r="M1238" s="20">
        <v>0.1</v>
      </c>
      <c r="N1238" s="5">
        <f>Tabla1[[#This Row],[Total del Pedido]]*M1238</f>
        <v>6.6000000000000005</v>
      </c>
      <c r="O1238" s="5">
        <f>Tabla1[[#This Row],[Total del Pedido]]-(Tabla1[[#This Row],[Costo Total]]+N1238)</f>
        <v>20.399999999999999</v>
      </c>
    </row>
    <row r="1239" spans="1:15" x14ac:dyDescent="0.25">
      <c r="A1239" s="1">
        <v>501</v>
      </c>
      <c r="B1239" s="1">
        <v>7</v>
      </c>
      <c r="C1239" s="1" t="s">
        <v>8</v>
      </c>
      <c r="D1239" s="1" t="s">
        <v>29</v>
      </c>
      <c r="E1239" s="2">
        <v>25</v>
      </c>
      <c r="F1239" s="2">
        <v>40</v>
      </c>
      <c r="G1239" s="1">
        <v>1</v>
      </c>
      <c r="H1239" s="1">
        <v>18</v>
      </c>
      <c r="I1239" s="7">
        <f>TIME(0,Tabla1[[#This Row],[Tiempo de Preparación]],0)</f>
        <v>1.2500000000000001E-2</v>
      </c>
      <c r="J1239" s="16">
        <f>Tabla1[[#This Row],[Precio Unitario]]*Tabla1[[#This Row],[Cantidad Ordenada]]</f>
        <v>40</v>
      </c>
      <c r="K1239" s="3">
        <f>Tabla1[[#This Row],[Costo Unitario]]*Tabla1[[#This Row],[Cantidad Ordenada]]</f>
        <v>25</v>
      </c>
      <c r="L1239" s="3">
        <f>(Tabla1[[#This Row],[Precio Unitario]]-Tabla1[[#This Row],[Costo Unitario]])*Tabla1[[#This Row],[Cantidad Ordenada]]</f>
        <v>15</v>
      </c>
      <c r="M1239" s="20">
        <v>0.1</v>
      </c>
      <c r="N1239" s="5">
        <f>Tabla1[[#This Row],[Total del Pedido]]*M1239</f>
        <v>4</v>
      </c>
      <c r="O1239" s="5">
        <f>Tabla1[[#This Row],[Total del Pedido]]-(Tabla1[[#This Row],[Costo Total]]+N1239)</f>
        <v>11</v>
      </c>
    </row>
    <row r="1240" spans="1:15" x14ac:dyDescent="0.25">
      <c r="A1240" s="1">
        <v>501</v>
      </c>
      <c r="B1240" s="1">
        <v>7</v>
      </c>
      <c r="C1240" s="1" t="s">
        <v>20</v>
      </c>
      <c r="D1240" s="1" t="s">
        <v>41</v>
      </c>
      <c r="E1240" s="2">
        <v>13</v>
      </c>
      <c r="F1240" s="2">
        <v>21</v>
      </c>
      <c r="G1240" s="1">
        <v>2</v>
      </c>
      <c r="H1240" s="1">
        <v>15</v>
      </c>
      <c r="I1240" s="7">
        <f>TIME(0,Tabla1[[#This Row],[Tiempo de Preparación]],0)</f>
        <v>1.0416666666666666E-2</v>
      </c>
      <c r="J1240" s="16">
        <f>Tabla1[[#This Row],[Precio Unitario]]*Tabla1[[#This Row],[Cantidad Ordenada]]</f>
        <v>42</v>
      </c>
      <c r="K1240" s="3">
        <f>Tabla1[[#This Row],[Costo Unitario]]*Tabla1[[#This Row],[Cantidad Ordenada]]</f>
        <v>26</v>
      </c>
      <c r="L1240" s="3">
        <f>(Tabla1[[#This Row],[Precio Unitario]]-Tabla1[[#This Row],[Costo Unitario]])*Tabla1[[#This Row],[Cantidad Ordenada]]</f>
        <v>16</v>
      </c>
      <c r="M1240" s="20">
        <v>0.1</v>
      </c>
      <c r="N1240" s="5">
        <f>Tabla1[[#This Row],[Total del Pedido]]*M1240</f>
        <v>4.2</v>
      </c>
      <c r="O1240" s="5">
        <f>Tabla1[[#This Row],[Total del Pedido]]-(Tabla1[[#This Row],[Costo Total]]+N1240)</f>
        <v>11.8</v>
      </c>
    </row>
    <row r="1241" spans="1:15" x14ac:dyDescent="0.25">
      <c r="A1241" s="1">
        <v>501</v>
      </c>
      <c r="B1241" s="1">
        <v>7</v>
      </c>
      <c r="C1241" s="1" t="s">
        <v>12</v>
      </c>
      <c r="D1241" s="1" t="s">
        <v>33</v>
      </c>
      <c r="E1241" s="2">
        <v>16</v>
      </c>
      <c r="F1241" s="2">
        <v>28</v>
      </c>
      <c r="G1241" s="1">
        <v>2</v>
      </c>
      <c r="H1241" s="1">
        <v>6</v>
      </c>
      <c r="I1241" s="7">
        <f>TIME(0,Tabla1[[#This Row],[Tiempo de Preparación]],0)</f>
        <v>4.1666666666666666E-3</v>
      </c>
      <c r="J1241" s="16">
        <f>Tabla1[[#This Row],[Precio Unitario]]*Tabla1[[#This Row],[Cantidad Ordenada]]</f>
        <v>56</v>
      </c>
      <c r="K1241" s="3">
        <f>Tabla1[[#This Row],[Costo Unitario]]*Tabla1[[#This Row],[Cantidad Ordenada]]</f>
        <v>32</v>
      </c>
      <c r="L1241" s="3">
        <f>(Tabla1[[#This Row],[Precio Unitario]]-Tabla1[[#This Row],[Costo Unitario]])*Tabla1[[#This Row],[Cantidad Ordenada]]</f>
        <v>24</v>
      </c>
      <c r="M1241" s="20">
        <v>0.1</v>
      </c>
      <c r="N1241" s="5">
        <f>Tabla1[[#This Row],[Total del Pedido]]*M1241</f>
        <v>5.6000000000000005</v>
      </c>
      <c r="O1241" s="5">
        <f>Tabla1[[#This Row],[Total del Pedido]]-(Tabla1[[#This Row],[Costo Total]]+N1241)</f>
        <v>18.399999999999999</v>
      </c>
    </row>
    <row r="1242" spans="1:15" x14ac:dyDescent="0.25">
      <c r="A1242" s="1">
        <v>502</v>
      </c>
      <c r="B1242" s="1">
        <v>5</v>
      </c>
      <c r="C1242" s="1" t="s">
        <v>16</v>
      </c>
      <c r="D1242" s="1" t="s">
        <v>37</v>
      </c>
      <c r="E1242" s="2">
        <v>13</v>
      </c>
      <c r="F1242" s="2">
        <v>22</v>
      </c>
      <c r="G1242" s="1">
        <v>1</v>
      </c>
      <c r="H1242" s="1">
        <v>33</v>
      </c>
      <c r="I1242" s="7">
        <f>TIME(0,Tabla1[[#This Row],[Tiempo de Preparación]],0)</f>
        <v>2.2916666666666665E-2</v>
      </c>
      <c r="J1242" s="16">
        <f>Tabla1[[#This Row],[Precio Unitario]]*Tabla1[[#This Row],[Cantidad Ordenada]]</f>
        <v>22</v>
      </c>
      <c r="K1242" s="3">
        <f>Tabla1[[#This Row],[Costo Unitario]]*Tabla1[[#This Row],[Cantidad Ordenada]]</f>
        <v>13</v>
      </c>
      <c r="L1242" s="3">
        <f>(Tabla1[[#This Row],[Precio Unitario]]-Tabla1[[#This Row],[Costo Unitario]])*Tabla1[[#This Row],[Cantidad Ordenada]]</f>
        <v>9</v>
      </c>
      <c r="M1242" s="20">
        <v>0.1</v>
      </c>
      <c r="N1242" s="5">
        <f>Tabla1[[#This Row],[Total del Pedido]]*M1242</f>
        <v>2.2000000000000002</v>
      </c>
      <c r="O1242" s="5">
        <f>Tabla1[[#This Row],[Total del Pedido]]-(Tabla1[[#This Row],[Costo Total]]+N1242)</f>
        <v>6.8000000000000007</v>
      </c>
    </row>
    <row r="1243" spans="1:15" x14ac:dyDescent="0.25">
      <c r="A1243" s="1">
        <v>502</v>
      </c>
      <c r="B1243" s="1">
        <v>5</v>
      </c>
      <c r="C1243" s="1" t="s">
        <v>21</v>
      </c>
      <c r="D1243" s="1" t="s">
        <v>42</v>
      </c>
      <c r="E1243" s="2">
        <v>10</v>
      </c>
      <c r="F1243" s="2">
        <v>18</v>
      </c>
      <c r="G1243" s="1">
        <v>1</v>
      </c>
      <c r="H1243" s="1">
        <v>5</v>
      </c>
      <c r="I1243" s="7">
        <f>TIME(0,Tabla1[[#This Row],[Tiempo de Preparación]],0)</f>
        <v>3.472222222222222E-3</v>
      </c>
      <c r="J1243" s="16">
        <f>Tabla1[[#This Row],[Precio Unitario]]*Tabla1[[#This Row],[Cantidad Ordenada]]</f>
        <v>18</v>
      </c>
      <c r="K1243" s="3">
        <f>Tabla1[[#This Row],[Costo Unitario]]*Tabla1[[#This Row],[Cantidad Ordenada]]</f>
        <v>10</v>
      </c>
      <c r="L1243" s="3">
        <f>(Tabla1[[#This Row],[Precio Unitario]]-Tabla1[[#This Row],[Costo Unitario]])*Tabla1[[#This Row],[Cantidad Ordenada]]</f>
        <v>8</v>
      </c>
      <c r="M1243" s="20">
        <v>0.1</v>
      </c>
      <c r="N1243" s="5">
        <f>Tabla1[[#This Row],[Total del Pedido]]*M1243</f>
        <v>1.8</v>
      </c>
      <c r="O1243" s="5">
        <f>Tabla1[[#This Row],[Total del Pedido]]-(Tabla1[[#This Row],[Costo Total]]+N1243)</f>
        <v>6.1999999999999993</v>
      </c>
    </row>
    <row r="1244" spans="1:15" x14ac:dyDescent="0.25">
      <c r="A1244" s="1">
        <v>502</v>
      </c>
      <c r="B1244" s="1">
        <v>5</v>
      </c>
      <c r="C1244" s="1" t="s">
        <v>11</v>
      </c>
      <c r="D1244" s="1" t="s">
        <v>32</v>
      </c>
      <c r="E1244" s="2">
        <v>20</v>
      </c>
      <c r="F1244" s="2">
        <v>33</v>
      </c>
      <c r="G1244" s="1">
        <v>3</v>
      </c>
      <c r="H1244" s="1">
        <v>35</v>
      </c>
      <c r="I1244" s="7">
        <f>TIME(0,Tabla1[[#This Row],[Tiempo de Preparación]],0)</f>
        <v>2.4305555555555556E-2</v>
      </c>
      <c r="J1244" s="16">
        <f>Tabla1[[#This Row],[Precio Unitario]]*Tabla1[[#This Row],[Cantidad Ordenada]]</f>
        <v>99</v>
      </c>
      <c r="K1244" s="3">
        <f>Tabla1[[#This Row],[Costo Unitario]]*Tabla1[[#This Row],[Cantidad Ordenada]]</f>
        <v>60</v>
      </c>
      <c r="L1244" s="3">
        <f>(Tabla1[[#This Row],[Precio Unitario]]-Tabla1[[#This Row],[Costo Unitario]])*Tabla1[[#This Row],[Cantidad Ordenada]]</f>
        <v>39</v>
      </c>
      <c r="M1244" s="20">
        <v>0.1</v>
      </c>
      <c r="N1244" s="5">
        <f>Tabla1[[#This Row],[Total del Pedido]]*M1244</f>
        <v>9.9</v>
      </c>
      <c r="O1244" s="5">
        <f>Tabla1[[#This Row],[Total del Pedido]]-(Tabla1[[#This Row],[Costo Total]]+N1244)</f>
        <v>29.099999999999994</v>
      </c>
    </row>
    <row r="1245" spans="1:15" x14ac:dyDescent="0.25">
      <c r="A1245" s="1">
        <v>503</v>
      </c>
      <c r="B1245" s="1">
        <v>3</v>
      </c>
      <c r="C1245" s="1" t="s">
        <v>8</v>
      </c>
      <c r="D1245" s="1" t="s">
        <v>29</v>
      </c>
      <c r="E1245" s="2">
        <v>25</v>
      </c>
      <c r="F1245" s="2">
        <v>40</v>
      </c>
      <c r="G1245" s="1">
        <v>2</v>
      </c>
      <c r="H1245" s="1">
        <v>52</v>
      </c>
      <c r="I1245" s="7">
        <f>TIME(0,Tabla1[[#This Row],[Tiempo de Preparación]],0)</f>
        <v>3.6111111111111108E-2</v>
      </c>
      <c r="J1245" s="16">
        <f>Tabla1[[#This Row],[Precio Unitario]]*Tabla1[[#This Row],[Cantidad Ordenada]]</f>
        <v>80</v>
      </c>
      <c r="K1245" s="3">
        <f>Tabla1[[#This Row],[Costo Unitario]]*Tabla1[[#This Row],[Cantidad Ordenada]]</f>
        <v>50</v>
      </c>
      <c r="L1245" s="3">
        <f>(Tabla1[[#This Row],[Precio Unitario]]-Tabla1[[#This Row],[Costo Unitario]])*Tabla1[[#This Row],[Cantidad Ordenada]]</f>
        <v>30</v>
      </c>
      <c r="M1245" s="20">
        <v>0.1</v>
      </c>
      <c r="N1245" s="5">
        <f>Tabla1[[#This Row],[Total del Pedido]]*M1245</f>
        <v>8</v>
      </c>
      <c r="O1245" s="5">
        <f>Tabla1[[#This Row],[Total del Pedido]]-(Tabla1[[#This Row],[Costo Total]]+N1245)</f>
        <v>22</v>
      </c>
    </row>
    <row r="1246" spans="1:15" x14ac:dyDescent="0.25">
      <c r="A1246" s="1">
        <v>503</v>
      </c>
      <c r="B1246" s="1">
        <v>3</v>
      </c>
      <c r="C1246" s="1" t="s">
        <v>13</v>
      </c>
      <c r="D1246" s="1" t="s">
        <v>34</v>
      </c>
      <c r="E1246" s="2">
        <v>11</v>
      </c>
      <c r="F1246" s="2">
        <v>19</v>
      </c>
      <c r="G1246" s="1">
        <v>3</v>
      </c>
      <c r="H1246" s="1">
        <v>33</v>
      </c>
      <c r="I1246" s="7">
        <f>TIME(0,Tabla1[[#This Row],[Tiempo de Preparación]],0)</f>
        <v>2.2916666666666665E-2</v>
      </c>
      <c r="J1246" s="16">
        <f>Tabla1[[#This Row],[Precio Unitario]]*Tabla1[[#This Row],[Cantidad Ordenada]]</f>
        <v>57</v>
      </c>
      <c r="K1246" s="3">
        <f>Tabla1[[#This Row],[Costo Unitario]]*Tabla1[[#This Row],[Cantidad Ordenada]]</f>
        <v>33</v>
      </c>
      <c r="L1246" s="3">
        <f>(Tabla1[[#This Row],[Precio Unitario]]-Tabla1[[#This Row],[Costo Unitario]])*Tabla1[[#This Row],[Cantidad Ordenada]]</f>
        <v>24</v>
      </c>
      <c r="M1246" s="20">
        <v>0.1</v>
      </c>
      <c r="N1246" s="5">
        <f>Tabla1[[#This Row],[Total del Pedido]]*M1246</f>
        <v>5.7</v>
      </c>
      <c r="O1246" s="5">
        <f>Tabla1[[#This Row],[Total del Pedido]]-(Tabla1[[#This Row],[Costo Total]]+N1246)</f>
        <v>18.299999999999997</v>
      </c>
    </row>
    <row r="1247" spans="1:15" x14ac:dyDescent="0.25">
      <c r="A1247" s="1">
        <v>504</v>
      </c>
      <c r="B1247" s="1">
        <v>2</v>
      </c>
      <c r="C1247" s="1" t="s">
        <v>7</v>
      </c>
      <c r="D1247" s="1" t="s">
        <v>28</v>
      </c>
      <c r="E1247" s="2">
        <v>16</v>
      </c>
      <c r="F1247" s="2">
        <v>27</v>
      </c>
      <c r="G1247" s="1">
        <v>2</v>
      </c>
      <c r="H1247" s="1">
        <v>19</v>
      </c>
      <c r="I1247" s="7">
        <f>TIME(0,Tabla1[[#This Row],[Tiempo de Preparación]],0)</f>
        <v>1.3194444444444444E-2</v>
      </c>
      <c r="J1247" s="16">
        <f>Tabla1[[#This Row],[Precio Unitario]]*Tabla1[[#This Row],[Cantidad Ordenada]]</f>
        <v>54</v>
      </c>
      <c r="K1247" s="3">
        <f>Tabla1[[#This Row],[Costo Unitario]]*Tabla1[[#This Row],[Cantidad Ordenada]]</f>
        <v>32</v>
      </c>
      <c r="L1247" s="3">
        <f>(Tabla1[[#This Row],[Precio Unitario]]-Tabla1[[#This Row],[Costo Unitario]])*Tabla1[[#This Row],[Cantidad Ordenada]]</f>
        <v>22</v>
      </c>
      <c r="M1247" s="20">
        <v>0.1</v>
      </c>
      <c r="N1247" s="5">
        <f>Tabla1[[#This Row],[Total del Pedido]]*M1247</f>
        <v>5.4</v>
      </c>
      <c r="O1247" s="5">
        <f>Tabla1[[#This Row],[Total del Pedido]]-(Tabla1[[#This Row],[Costo Total]]+N1247)</f>
        <v>16.600000000000001</v>
      </c>
    </row>
    <row r="1248" spans="1:15" x14ac:dyDescent="0.25">
      <c r="A1248" s="1">
        <v>505</v>
      </c>
      <c r="B1248" s="1">
        <v>5</v>
      </c>
      <c r="C1248" s="1" t="s">
        <v>8</v>
      </c>
      <c r="D1248" s="1" t="s">
        <v>29</v>
      </c>
      <c r="E1248" s="2">
        <v>25</v>
      </c>
      <c r="F1248" s="2">
        <v>40</v>
      </c>
      <c r="G1248" s="1">
        <v>2</v>
      </c>
      <c r="H1248" s="1">
        <v>56</v>
      </c>
      <c r="I1248" s="7">
        <f>TIME(0,Tabla1[[#This Row],[Tiempo de Preparación]],0)</f>
        <v>3.888888888888889E-2</v>
      </c>
      <c r="J1248" s="16">
        <f>Tabla1[[#This Row],[Precio Unitario]]*Tabla1[[#This Row],[Cantidad Ordenada]]</f>
        <v>80</v>
      </c>
      <c r="K1248" s="3">
        <f>Tabla1[[#This Row],[Costo Unitario]]*Tabla1[[#This Row],[Cantidad Ordenada]]</f>
        <v>50</v>
      </c>
      <c r="L1248" s="3">
        <f>(Tabla1[[#This Row],[Precio Unitario]]-Tabla1[[#This Row],[Costo Unitario]])*Tabla1[[#This Row],[Cantidad Ordenada]]</f>
        <v>30</v>
      </c>
      <c r="M1248" s="20">
        <v>0.1</v>
      </c>
      <c r="N1248" s="5">
        <f>Tabla1[[#This Row],[Total del Pedido]]*M1248</f>
        <v>8</v>
      </c>
      <c r="O1248" s="5">
        <f>Tabla1[[#This Row],[Total del Pedido]]-(Tabla1[[#This Row],[Costo Total]]+N1248)</f>
        <v>22</v>
      </c>
    </row>
    <row r="1249" spans="1:15" x14ac:dyDescent="0.25">
      <c r="A1249" s="1">
        <v>505</v>
      </c>
      <c r="B1249" s="1">
        <v>5</v>
      </c>
      <c r="C1249" s="1" t="s">
        <v>23</v>
      </c>
      <c r="D1249" s="1" t="s">
        <v>44</v>
      </c>
      <c r="E1249" s="2">
        <v>15</v>
      </c>
      <c r="F1249" s="2">
        <v>25</v>
      </c>
      <c r="G1249" s="1">
        <v>3</v>
      </c>
      <c r="H1249" s="1">
        <v>59</v>
      </c>
      <c r="I1249" s="7">
        <f>TIME(0,Tabla1[[#This Row],[Tiempo de Preparación]],0)</f>
        <v>4.0972222222222222E-2</v>
      </c>
      <c r="J1249" s="16">
        <f>Tabla1[[#This Row],[Precio Unitario]]*Tabla1[[#This Row],[Cantidad Ordenada]]</f>
        <v>75</v>
      </c>
      <c r="K1249" s="3">
        <f>Tabla1[[#This Row],[Costo Unitario]]*Tabla1[[#This Row],[Cantidad Ordenada]]</f>
        <v>45</v>
      </c>
      <c r="L1249" s="3">
        <f>(Tabla1[[#This Row],[Precio Unitario]]-Tabla1[[#This Row],[Costo Unitario]])*Tabla1[[#This Row],[Cantidad Ordenada]]</f>
        <v>30</v>
      </c>
      <c r="M1249" s="20">
        <v>0.1</v>
      </c>
      <c r="N1249" s="5">
        <f>Tabla1[[#This Row],[Total del Pedido]]*M1249</f>
        <v>7.5</v>
      </c>
      <c r="O1249" s="5">
        <f>Tabla1[[#This Row],[Total del Pedido]]-(Tabla1[[#This Row],[Costo Total]]+N1249)</f>
        <v>22.5</v>
      </c>
    </row>
    <row r="1250" spans="1:15" x14ac:dyDescent="0.25">
      <c r="A1250" s="1">
        <v>506</v>
      </c>
      <c r="B1250" s="1">
        <v>18</v>
      </c>
      <c r="C1250" s="1" t="s">
        <v>14</v>
      </c>
      <c r="D1250" s="1" t="s">
        <v>35</v>
      </c>
      <c r="E1250" s="2">
        <v>21</v>
      </c>
      <c r="F1250" s="2">
        <v>35</v>
      </c>
      <c r="G1250" s="1">
        <v>2</v>
      </c>
      <c r="H1250" s="1">
        <v>5</v>
      </c>
      <c r="I1250" s="7">
        <f>TIME(0,Tabla1[[#This Row],[Tiempo de Preparación]],0)</f>
        <v>3.472222222222222E-3</v>
      </c>
      <c r="J1250" s="16">
        <f>Tabla1[[#This Row],[Precio Unitario]]*Tabla1[[#This Row],[Cantidad Ordenada]]</f>
        <v>70</v>
      </c>
      <c r="K1250" s="3">
        <f>Tabla1[[#This Row],[Costo Unitario]]*Tabla1[[#This Row],[Cantidad Ordenada]]</f>
        <v>42</v>
      </c>
      <c r="L1250" s="3">
        <f>(Tabla1[[#This Row],[Precio Unitario]]-Tabla1[[#This Row],[Costo Unitario]])*Tabla1[[#This Row],[Cantidad Ordenada]]</f>
        <v>28</v>
      </c>
      <c r="M1250" s="20">
        <v>0.1</v>
      </c>
      <c r="N1250" s="5">
        <f>Tabla1[[#This Row],[Total del Pedido]]*M1250</f>
        <v>7</v>
      </c>
      <c r="O1250" s="5">
        <f>Tabla1[[#This Row],[Total del Pedido]]-(Tabla1[[#This Row],[Costo Total]]+N1250)</f>
        <v>21</v>
      </c>
    </row>
    <row r="1251" spans="1:15" x14ac:dyDescent="0.25">
      <c r="A1251" s="1">
        <v>507</v>
      </c>
      <c r="B1251" s="1">
        <v>18</v>
      </c>
      <c r="C1251" s="1" t="s">
        <v>17</v>
      </c>
      <c r="D1251" s="1" t="s">
        <v>38</v>
      </c>
      <c r="E1251" s="2">
        <v>20</v>
      </c>
      <c r="F1251" s="2">
        <v>34</v>
      </c>
      <c r="G1251" s="1">
        <v>3</v>
      </c>
      <c r="H1251" s="1">
        <v>53</v>
      </c>
      <c r="I1251" s="7">
        <f>TIME(0,Tabla1[[#This Row],[Tiempo de Preparación]],0)</f>
        <v>3.6805555555555557E-2</v>
      </c>
      <c r="J1251" s="16">
        <f>Tabla1[[#This Row],[Precio Unitario]]*Tabla1[[#This Row],[Cantidad Ordenada]]</f>
        <v>102</v>
      </c>
      <c r="K1251" s="3">
        <f>Tabla1[[#This Row],[Costo Unitario]]*Tabla1[[#This Row],[Cantidad Ordenada]]</f>
        <v>60</v>
      </c>
      <c r="L1251" s="3">
        <f>(Tabla1[[#This Row],[Precio Unitario]]-Tabla1[[#This Row],[Costo Unitario]])*Tabla1[[#This Row],[Cantidad Ordenada]]</f>
        <v>42</v>
      </c>
      <c r="M1251" s="20">
        <v>0.1</v>
      </c>
      <c r="N1251" s="5">
        <f>Tabla1[[#This Row],[Total del Pedido]]*M1251</f>
        <v>10.200000000000001</v>
      </c>
      <c r="O1251" s="5">
        <f>Tabla1[[#This Row],[Total del Pedido]]-(Tabla1[[#This Row],[Costo Total]]+N1251)</f>
        <v>31.799999999999997</v>
      </c>
    </row>
    <row r="1252" spans="1:15" x14ac:dyDescent="0.25">
      <c r="A1252" s="1">
        <v>507</v>
      </c>
      <c r="B1252" s="1">
        <v>18</v>
      </c>
      <c r="C1252" s="1" t="s">
        <v>9</v>
      </c>
      <c r="D1252" s="1" t="s">
        <v>30</v>
      </c>
      <c r="E1252" s="2">
        <v>22</v>
      </c>
      <c r="F1252" s="2">
        <v>36</v>
      </c>
      <c r="G1252" s="1">
        <v>3</v>
      </c>
      <c r="H1252" s="1">
        <v>16</v>
      </c>
      <c r="I1252" s="7">
        <f>TIME(0,Tabla1[[#This Row],[Tiempo de Preparación]],0)</f>
        <v>1.1111111111111112E-2</v>
      </c>
      <c r="J1252" s="16">
        <f>Tabla1[[#This Row],[Precio Unitario]]*Tabla1[[#This Row],[Cantidad Ordenada]]</f>
        <v>108</v>
      </c>
      <c r="K1252" s="3">
        <f>Tabla1[[#This Row],[Costo Unitario]]*Tabla1[[#This Row],[Cantidad Ordenada]]</f>
        <v>66</v>
      </c>
      <c r="L1252" s="3">
        <f>(Tabla1[[#This Row],[Precio Unitario]]-Tabla1[[#This Row],[Costo Unitario]])*Tabla1[[#This Row],[Cantidad Ordenada]]</f>
        <v>42</v>
      </c>
      <c r="M1252" s="20">
        <v>0.1</v>
      </c>
      <c r="N1252" s="5">
        <f>Tabla1[[#This Row],[Total del Pedido]]*M1252</f>
        <v>10.8</v>
      </c>
      <c r="O1252" s="5">
        <f>Tabla1[[#This Row],[Total del Pedido]]-(Tabla1[[#This Row],[Costo Total]]+N1252)</f>
        <v>31.200000000000003</v>
      </c>
    </row>
    <row r="1253" spans="1:15" x14ac:dyDescent="0.25">
      <c r="A1253" s="1">
        <v>508</v>
      </c>
      <c r="B1253" s="1">
        <v>6</v>
      </c>
      <c r="C1253" s="1" t="s">
        <v>15</v>
      </c>
      <c r="D1253" s="1" t="s">
        <v>36</v>
      </c>
      <c r="E1253" s="2">
        <v>19</v>
      </c>
      <c r="F1253" s="2">
        <v>32</v>
      </c>
      <c r="G1253" s="1">
        <v>1</v>
      </c>
      <c r="H1253" s="1">
        <v>34</v>
      </c>
      <c r="I1253" s="7">
        <f>TIME(0,Tabla1[[#This Row],[Tiempo de Preparación]],0)</f>
        <v>2.361111111111111E-2</v>
      </c>
      <c r="J1253" s="16">
        <f>Tabla1[[#This Row],[Precio Unitario]]*Tabla1[[#This Row],[Cantidad Ordenada]]</f>
        <v>32</v>
      </c>
      <c r="K1253" s="3">
        <f>Tabla1[[#This Row],[Costo Unitario]]*Tabla1[[#This Row],[Cantidad Ordenada]]</f>
        <v>19</v>
      </c>
      <c r="L1253" s="3">
        <f>(Tabla1[[#This Row],[Precio Unitario]]-Tabla1[[#This Row],[Costo Unitario]])*Tabla1[[#This Row],[Cantidad Ordenada]]</f>
        <v>13</v>
      </c>
      <c r="M1253" s="20">
        <v>0.1</v>
      </c>
      <c r="N1253" s="5">
        <f>Tabla1[[#This Row],[Total del Pedido]]*M1253</f>
        <v>3.2</v>
      </c>
      <c r="O1253" s="5">
        <f>Tabla1[[#This Row],[Total del Pedido]]-(Tabla1[[#This Row],[Costo Total]]+N1253)</f>
        <v>9.8000000000000007</v>
      </c>
    </row>
    <row r="1254" spans="1:15" x14ac:dyDescent="0.25">
      <c r="A1254" s="1">
        <v>509</v>
      </c>
      <c r="B1254" s="1">
        <v>5</v>
      </c>
      <c r="C1254" s="1" t="s">
        <v>8</v>
      </c>
      <c r="D1254" s="1" t="s">
        <v>29</v>
      </c>
      <c r="E1254" s="2">
        <v>25</v>
      </c>
      <c r="F1254" s="2">
        <v>40</v>
      </c>
      <c r="G1254" s="1">
        <v>2</v>
      </c>
      <c r="H1254" s="1">
        <v>47</v>
      </c>
      <c r="I1254" s="7">
        <f>TIME(0,Tabla1[[#This Row],[Tiempo de Preparación]],0)</f>
        <v>3.2638888888888891E-2</v>
      </c>
      <c r="J1254" s="16">
        <f>Tabla1[[#This Row],[Precio Unitario]]*Tabla1[[#This Row],[Cantidad Ordenada]]</f>
        <v>80</v>
      </c>
      <c r="K1254" s="3">
        <f>Tabla1[[#This Row],[Costo Unitario]]*Tabla1[[#This Row],[Cantidad Ordenada]]</f>
        <v>50</v>
      </c>
      <c r="L1254" s="3">
        <f>(Tabla1[[#This Row],[Precio Unitario]]-Tabla1[[#This Row],[Costo Unitario]])*Tabla1[[#This Row],[Cantidad Ordenada]]</f>
        <v>30</v>
      </c>
      <c r="M1254" s="20">
        <v>0.1</v>
      </c>
      <c r="N1254" s="5">
        <f>Tabla1[[#This Row],[Total del Pedido]]*M1254</f>
        <v>8</v>
      </c>
      <c r="O1254" s="5">
        <f>Tabla1[[#This Row],[Total del Pedido]]-(Tabla1[[#This Row],[Costo Total]]+N1254)</f>
        <v>22</v>
      </c>
    </row>
    <row r="1255" spans="1:15" x14ac:dyDescent="0.25">
      <c r="A1255" s="1">
        <v>510</v>
      </c>
      <c r="B1255" s="1">
        <v>6</v>
      </c>
      <c r="C1255" s="1" t="s">
        <v>9</v>
      </c>
      <c r="D1255" s="1" t="s">
        <v>30</v>
      </c>
      <c r="E1255" s="2">
        <v>22</v>
      </c>
      <c r="F1255" s="2">
        <v>36</v>
      </c>
      <c r="G1255" s="1">
        <v>1</v>
      </c>
      <c r="H1255" s="1">
        <v>48</v>
      </c>
      <c r="I1255" s="7">
        <f>TIME(0,Tabla1[[#This Row],[Tiempo de Preparación]],0)</f>
        <v>3.3333333333333333E-2</v>
      </c>
      <c r="J1255" s="16">
        <f>Tabla1[[#This Row],[Precio Unitario]]*Tabla1[[#This Row],[Cantidad Ordenada]]</f>
        <v>36</v>
      </c>
      <c r="K1255" s="3">
        <f>Tabla1[[#This Row],[Costo Unitario]]*Tabla1[[#This Row],[Cantidad Ordenada]]</f>
        <v>22</v>
      </c>
      <c r="L1255" s="3">
        <f>(Tabla1[[#This Row],[Precio Unitario]]-Tabla1[[#This Row],[Costo Unitario]])*Tabla1[[#This Row],[Cantidad Ordenada]]</f>
        <v>14</v>
      </c>
      <c r="M1255" s="20">
        <v>0.1</v>
      </c>
      <c r="N1255" s="5">
        <f>Tabla1[[#This Row],[Total del Pedido]]*M1255</f>
        <v>3.6</v>
      </c>
      <c r="O1255" s="5">
        <f>Tabla1[[#This Row],[Total del Pedido]]-(Tabla1[[#This Row],[Costo Total]]+N1255)</f>
        <v>10.399999999999999</v>
      </c>
    </row>
    <row r="1256" spans="1:15" x14ac:dyDescent="0.25">
      <c r="A1256" s="1">
        <v>511</v>
      </c>
      <c r="B1256" s="1">
        <v>2</v>
      </c>
      <c r="C1256" s="1" t="s">
        <v>19</v>
      </c>
      <c r="D1256" s="1" t="s">
        <v>40</v>
      </c>
      <c r="E1256" s="2">
        <v>14</v>
      </c>
      <c r="F1256" s="2">
        <v>23</v>
      </c>
      <c r="G1256" s="1">
        <v>3</v>
      </c>
      <c r="H1256" s="1">
        <v>14</v>
      </c>
      <c r="I1256" s="7">
        <f>TIME(0,Tabla1[[#This Row],[Tiempo de Preparación]],0)</f>
        <v>9.7222222222222224E-3</v>
      </c>
      <c r="J1256" s="16">
        <f>Tabla1[[#This Row],[Precio Unitario]]*Tabla1[[#This Row],[Cantidad Ordenada]]</f>
        <v>69</v>
      </c>
      <c r="K1256" s="3">
        <f>Tabla1[[#This Row],[Costo Unitario]]*Tabla1[[#This Row],[Cantidad Ordenada]]</f>
        <v>42</v>
      </c>
      <c r="L1256" s="3">
        <f>(Tabla1[[#This Row],[Precio Unitario]]-Tabla1[[#This Row],[Costo Unitario]])*Tabla1[[#This Row],[Cantidad Ordenada]]</f>
        <v>27</v>
      </c>
      <c r="M1256" s="20">
        <v>0.1</v>
      </c>
      <c r="N1256" s="5">
        <f>Tabla1[[#This Row],[Total del Pedido]]*M1256</f>
        <v>6.9</v>
      </c>
      <c r="O1256" s="5">
        <f>Tabla1[[#This Row],[Total del Pedido]]-(Tabla1[[#This Row],[Costo Total]]+N1256)</f>
        <v>20.100000000000001</v>
      </c>
    </row>
    <row r="1257" spans="1:15" x14ac:dyDescent="0.25">
      <c r="A1257" s="1">
        <v>511</v>
      </c>
      <c r="B1257" s="1">
        <v>2</v>
      </c>
      <c r="C1257" s="1" t="s">
        <v>17</v>
      </c>
      <c r="D1257" s="1" t="s">
        <v>38</v>
      </c>
      <c r="E1257" s="2">
        <v>20</v>
      </c>
      <c r="F1257" s="2">
        <v>34</v>
      </c>
      <c r="G1257" s="1">
        <v>2</v>
      </c>
      <c r="H1257" s="1">
        <v>24</v>
      </c>
      <c r="I1257" s="7">
        <f>TIME(0,Tabla1[[#This Row],[Tiempo de Preparación]],0)</f>
        <v>1.6666666666666666E-2</v>
      </c>
      <c r="J1257" s="16">
        <f>Tabla1[[#This Row],[Precio Unitario]]*Tabla1[[#This Row],[Cantidad Ordenada]]</f>
        <v>68</v>
      </c>
      <c r="K1257" s="3">
        <f>Tabla1[[#This Row],[Costo Unitario]]*Tabla1[[#This Row],[Cantidad Ordenada]]</f>
        <v>40</v>
      </c>
      <c r="L1257" s="3">
        <f>(Tabla1[[#This Row],[Precio Unitario]]-Tabla1[[#This Row],[Costo Unitario]])*Tabla1[[#This Row],[Cantidad Ordenada]]</f>
        <v>28</v>
      </c>
      <c r="M1257" s="20">
        <v>0.1</v>
      </c>
      <c r="N1257" s="5">
        <f>Tabla1[[#This Row],[Total del Pedido]]*M1257</f>
        <v>6.8000000000000007</v>
      </c>
      <c r="O1257" s="5">
        <f>Tabla1[[#This Row],[Total del Pedido]]-(Tabla1[[#This Row],[Costo Total]]+N1257)</f>
        <v>21.200000000000003</v>
      </c>
    </row>
    <row r="1258" spans="1:15" x14ac:dyDescent="0.25">
      <c r="A1258" s="1">
        <v>512</v>
      </c>
      <c r="B1258" s="1">
        <v>2</v>
      </c>
      <c r="C1258" s="1" t="s">
        <v>18</v>
      </c>
      <c r="D1258" s="1" t="s">
        <v>39</v>
      </c>
      <c r="E1258" s="2">
        <v>12</v>
      </c>
      <c r="F1258" s="2">
        <v>20</v>
      </c>
      <c r="G1258" s="1">
        <v>1</v>
      </c>
      <c r="H1258" s="1">
        <v>6</v>
      </c>
      <c r="I1258" s="7">
        <f>TIME(0,Tabla1[[#This Row],[Tiempo de Preparación]],0)</f>
        <v>4.1666666666666666E-3</v>
      </c>
      <c r="J1258" s="16">
        <f>Tabla1[[#This Row],[Precio Unitario]]*Tabla1[[#This Row],[Cantidad Ordenada]]</f>
        <v>20</v>
      </c>
      <c r="K1258" s="3">
        <f>Tabla1[[#This Row],[Costo Unitario]]*Tabla1[[#This Row],[Cantidad Ordenada]]</f>
        <v>12</v>
      </c>
      <c r="L1258" s="3">
        <f>(Tabla1[[#This Row],[Precio Unitario]]-Tabla1[[#This Row],[Costo Unitario]])*Tabla1[[#This Row],[Cantidad Ordenada]]</f>
        <v>8</v>
      </c>
      <c r="M1258" s="20">
        <v>0.1</v>
      </c>
      <c r="N1258" s="5">
        <f>Tabla1[[#This Row],[Total del Pedido]]*M1258</f>
        <v>2</v>
      </c>
      <c r="O1258" s="5">
        <f>Tabla1[[#This Row],[Total del Pedido]]-(Tabla1[[#This Row],[Costo Total]]+N1258)</f>
        <v>6</v>
      </c>
    </row>
    <row r="1259" spans="1:15" x14ac:dyDescent="0.25">
      <c r="A1259" s="1">
        <v>512</v>
      </c>
      <c r="B1259" s="1">
        <v>2</v>
      </c>
      <c r="C1259" s="1" t="s">
        <v>9</v>
      </c>
      <c r="D1259" s="1" t="s">
        <v>30</v>
      </c>
      <c r="E1259" s="2">
        <v>22</v>
      </c>
      <c r="F1259" s="2">
        <v>36</v>
      </c>
      <c r="G1259" s="1">
        <v>3</v>
      </c>
      <c r="H1259" s="1">
        <v>53</v>
      </c>
      <c r="I1259" s="7">
        <f>TIME(0,Tabla1[[#This Row],[Tiempo de Preparación]],0)</f>
        <v>3.6805555555555557E-2</v>
      </c>
      <c r="J1259" s="16">
        <f>Tabla1[[#This Row],[Precio Unitario]]*Tabla1[[#This Row],[Cantidad Ordenada]]</f>
        <v>108</v>
      </c>
      <c r="K1259" s="3">
        <f>Tabla1[[#This Row],[Costo Unitario]]*Tabla1[[#This Row],[Cantidad Ordenada]]</f>
        <v>66</v>
      </c>
      <c r="L1259" s="3">
        <f>(Tabla1[[#This Row],[Precio Unitario]]-Tabla1[[#This Row],[Costo Unitario]])*Tabla1[[#This Row],[Cantidad Ordenada]]</f>
        <v>42</v>
      </c>
      <c r="M1259" s="20">
        <v>0.1</v>
      </c>
      <c r="N1259" s="5">
        <f>Tabla1[[#This Row],[Total del Pedido]]*M1259</f>
        <v>10.8</v>
      </c>
      <c r="O1259" s="5">
        <f>Tabla1[[#This Row],[Total del Pedido]]-(Tabla1[[#This Row],[Costo Total]]+N1259)</f>
        <v>31.200000000000003</v>
      </c>
    </row>
    <row r="1260" spans="1:15" x14ac:dyDescent="0.25">
      <c r="A1260" s="1">
        <v>513</v>
      </c>
      <c r="B1260" s="1">
        <v>8</v>
      </c>
      <c r="C1260" s="1" t="s">
        <v>21</v>
      </c>
      <c r="D1260" s="1" t="s">
        <v>42</v>
      </c>
      <c r="E1260" s="2">
        <v>10</v>
      </c>
      <c r="F1260" s="2">
        <v>18</v>
      </c>
      <c r="G1260" s="1">
        <v>3</v>
      </c>
      <c r="H1260" s="1">
        <v>56</v>
      </c>
      <c r="I1260" s="7">
        <f>TIME(0,Tabla1[[#This Row],[Tiempo de Preparación]],0)</f>
        <v>3.888888888888889E-2</v>
      </c>
      <c r="J1260" s="16">
        <f>Tabla1[[#This Row],[Precio Unitario]]*Tabla1[[#This Row],[Cantidad Ordenada]]</f>
        <v>54</v>
      </c>
      <c r="K1260" s="3">
        <f>Tabla1[[#This Row],[Costo Unitario]]*Tabla1[[#This Row],[Cantidad Ordenada]]</f>
        <v>30</v>
      </c>
      <c r="L1260" s="3">
        <f>(Tabla1[[#This Row],[Precio Unitario]]-Tabla1[[#This Row],[Costo Unitario]])*Tabla1[[#This Row],[Cantidad Ordenada]]</f>
        <v>24</v>
      </c>
      <c r="M1260" s="20">
        <v>0.1</v>
      </c>
      <c r="N1260" s="5">
        <f>Tabla1[[#This Row],[Total del Pedido]]*M1260</f>
        <v>5.4</v>
      </c>
      <c r="O1260" s="5">
        <f>Tabla1[[#This Row],[Total del Pedido]]-(Tabla1[[#This Row],[Costo Total]]+N1260)</f>
        <v>18.600000000000001</v>
      </c>
    </row>
    <row r="1261" spans="1:15" x14ac:dyDescent="0.25">
      <c r="A1261" s="1">
        <v>514</v>
      </c>
      <c r="B1261" s="1">
        <v>18</v>
      </c>
      <c r="C1261" s="1" t="s">
        <v>22</v>
      </c>
      <c r="D1261" s="1" t="s">
        <v>43</v>
      </c>
      <c r="E1261" s="2">
        <v>15</v>
      </c>
      <c r="F1261" s="2">
        <v>26</v>
      </c>
      <c r="G1261" s="1">
        <v>2</v>
      </c>
      <c r="H1261" s="1">
        <v>21</v>
      </c>
      <c r="I1261" s="7">
        <f>TIME(0,Tabla1[[#This Row],[Tiempo de Preparación]],0)</f>
        <v>1.4583333333333334E-2</v>
      </c>
      <c r="J1261" s="16">
        <f>Tabla1[[#This Row],[Precio Unitario]]*Tabla1[[#This Row],[Cantidad Ordenada]]</f>
        <v>52</v>
      </c>
      <c r="K1261" s="3">
        <f>Tabla1[[#This Row],[Costo Unitario]]*Tabla1[[#This Row],[Cantidad Ordenada]]</f>
        <v>30</v>
      </c>
      <c r="L1261" s="3">
        <f>(Tabla1[[#This Row],[Precio Unitario]]-Tabla1[[#This Row],[Costo Unitario]])*Tabla1[[#This Row],[Cantidad Ordenada]]</f>
        <v>22</v>
      </c>
      <c r="M1261" s="20">
        <v>0.1</v>
      </c>
      <c r="N1261" s="5">
        <f>Tabla1[[#This Row],[Total del Pedido]]*M1261</f>
        <v>5.2</v>
      </c>
      <c r="O1261" s="5">
        <f>Tabla1[[#This Row],[Total del Pedido]]-(Tabla1[[#This Row],[Costo Total]]+N1261)</f>
        <v>16.799999999999997</v>
      </c>
    </row>
    <row r="1262" spans="1:15" x14ac:dyDescent="0.25">
      <c r="A1262" s="1">
        <v>514</v>
      </c>
      <c r="B1262" s="1">
        <v>18</v>
      </c>
      <c r="C1262" s="1" t="s">
        <v>13</v>
      </c>
      <c r="D1262" s="1" t="s">
        <v>34</v>
      </c>
      <c r="E1262" s="2">
        <v>11</v>
      </c>
      <c r="F1262" s="2">
        <v>19</v>
      </c>
      <c r="G1262" s="1">
        <v>2</v>
      </c>
      <c r="H1262" s="1">
        <v>56</v>
      </c>
      <c r="I1262" s="7">
        <f>TIME(0,Tabla1[[#This Row],[Tiempo de Preparación]],0)</f>
        <v>3.888888888888889E-2</v>
      </c>
      <c r="J1262" s="16">
        <f>Tabla1[[#This Row],[Precio Unitario]]*Tabla1[[#This Row],[Cantidad Ordenada]]</f>
        <v>38</v>
      </c>
      <c r="K1262" s="3">
        <f>Tabla1[[#This Row],[Costo Unitario]]*Tabla1[[#This Row],[Cantidad Ordenada]]</f>
        <v>22</v>
      </c>
      <c r="L1262" s="3">
        <f>(Tabla1[[#This Row],[Precio Unitario]]-Tabla1[[#This Row],[Costo Unitario]])*Tabla1[[#This Row],[Cantidad Ordenada]]</f>
        <v>16</v>
      </c>
      <c r="M1262" s="20">
        <v>0.1</v>
      </c>
      <c r="N1262" s="5">
        <f>Tabla1[[#This Row],[Total del Pedido]]*M1262</f>
        <v>3.8000000000000003</v>
      </c>
      <c r="O1262" s="5">
        <f>Tabla1[[#This Row],[Total del Pedido]]-(Tabla1[[#This Row],[Costo Total]]+N1262)</f>
        <v>12.2</v>
      </c>
    </row>
    <row r="1263" spans="1:15" x14ac:dyDescent="0.25">
      <c r="A1263" s="1">
        <v>514</v>
      </c>
      <c r="B1263" s="1">
        <v>18</v>
      </c>
      <c r="C1263" s="1" t="s">
        <v>18</v>
      </c>
      <c r="D1263" s="1" t="s">
        <v>39</v>
      </c>
      <c r="E1263" s="2">
        <v>12</v>
      </c>
      <c r="F1263" s="2">
        <v>20</v>
      </c>
      <c r="G1263" s="1">
        <v>1</v>
      </c>
      <c r="H1263" s="1">
        <v>25</v>
      </c>
      <c r="I1263" s="7">
        <f>TIME(0,Tabla1[[#This Row],[Tiempo de Preparación]],0)</f>
        <v>1.7361111111111112E-2</v>
      </c>
      <c r="J1263" s="16">
        <f>Tabla1[[#This Row],[Precio Unitario]]*Tabla1[[#This Row],[Cantidad Ordenada]]</f>
        <v>20</v>
      </c>
      <c r="K1263" s="3">
        <f>Tabla1[[#This Row],[Costo Unitario]]*Tabla1[[#This Row],[Cantidad Ordenada]]</f>
        <v>12</v>
      </c>
      <c r="L1263" s="3">
        <f>(Tabla1[[#This Row],[Precio Unitario]]-Tabla1[[#This Row],[Costo Unitario]])*Tabla1[[#This Row],[Cantidad Ordenada]]</f>
        <v>8</v>
      </c>
      <c r="M1263" s="20">
        <v>0.1</v>
      </c>
      <c r="N1263" s="5">
        <f>Tabla1[[#This Row],[Total del Pedido]]*M1263</f>
        <v>2</v>
      </c>
      <c r="O1263" s="5">
        <f>Tabla1[[#This Row],[Total del Pedido]]-(Tabla1[[#This Row],[Costo Total]]+N1263)</f>
        <v>6</v>
      </c>
    </row>
    <row r="1264" spans="1:15" x14ac:dyDescent="0.25">
      <c r="A1264" s="1">
        <v>514</v>
      </c>
      <c r="B1264" s="1">
        <v>18</v>
      </c>
      <c r="C1264" s="1" t="s">
        <v>15</v>
      </c>
      <c r="D1264" s="1" t="s">
        <v>36</v>
      </c>
      <c r="E1264" s="2">
        <v>19</v>
      </c>
      <c r="F1264" s="2">
        <v>32</v>
      </c>
      <c r="G1264" s="1">
        <v>2</v>
      </c>
      <c r="H1264" s="1">
        <v>10</v>
      </c>
      <c r="I1264" s="7">
        <f>TIME(0,Tabla1[[#This Row],[Tiempo de Preparación]],0)</f>
        <v>6.9444444444444441E-3</v>
      </c>
      <c r="J1264" s="16">
        <f>Tabla1[[#This Row],[Precio Unitario]]*Tabla1[[#This Row],[Cantidad Ordenada]]</f>
        <v>64</v>
      </c>
      <c r="K1264" s="3">
        <f>Tabla1[[#This Row],[Costo Unitario]]*Tabla1[[#This Row],[Cantidad Ordenada]]</f>
        <v>38</v>
      </c>
      <c r="L1264" s="3">
        <f>(Tabla1[[#This Row],[Precio Unitario]]-Tabla1[[#This Row],[Costo Unitario]])*Tabla1[[#This Row],[Cantidad Ordenada]]</f>
        <v>26</v>
      </c>
      <c r="M1264" s="20">
        <v>0.1</v>
      </c>
      <c r="N1264" s="5">
        <f>Tabla1[[#This Row],[Total del Pedido]]*M1264</f>
        <v>6.4</v>
      </c>
      <c r="O1264" s="5">
        <f>Tabla1[[#This Row],[Total del Pedido]]-(Tabla1[[#This Row],[Costo Total]]+N1264)</f>
        <v>19.600000000000001</v>
      </c>
    </row>
    <row r="1265" spans="1:15" x14ac:dyDescent="0.25">
      <c r="A1265" s="1">
        <v>515</v>
      </c>
      <c r="B1265" s="1">
        <v>19</v>
      </c>
      <c r="C1265" s="1" t="s">
        <v>21</v>
      </c>
      <c r="D1265" s="1" t="s">
        <v>42</v>
      </c>
      <c r="E1265" s="2">
        <v>10</v>
      </c>
      <c r="F1265" s="2">
        <v>18</v>
      </c>
      <c r="G1265" s="1">
        <v>1</v>
      </c>
      <c r="H1265" s="1">
        <v>13</v>
      </c>
      <c r="I1265" s="7">
        <f>TIME(0,Tabla1[[#This Row],[Tiempo de Preparación]],0)</f>
        <v>9.0277777777777769E-3</v>
      </c>
      <c r="J1265" s="16">
        <f>Tabla1[[#This Row],[Precio Unitario]]*Tabla1[[#This Row],[Cantidad Ordenada]]</f>
        <v>18</v>
      </c>
      <c r="K1265" s="3">
        <f>Tabla1[[#This Row],[Costo Unitario]]*Tabla1[[#This Row],[Cantidad Ordenada]]</f>
        <v>10</v>
      </c>
      <c r="L1265" s="3">
        <f>(Tabla1[[#This Row],[Precio Unitario]]-Tabla1[[#This Row],[Costo Unitario]])*Tabla1[[#This Row],[Cantidad Ordenada]]</f>
        <v>8</v>
      </c>
      <c r="M1265" s="20">
        <v>0.1</v>
      </c>
      <c r="N1265" s="5">
        <f>Tabla1[[#This Row],[Total del Pedido]]*M1265</f>
        <v>1.8</v>
      </c>
      <c r="O1265" s="5">
        <f>Tabla1[[#This Row],[Total del Pedido]]-(Tabla1[[#This Row],[Costo Total]]+N1265)</f>
        <v>6.1999999999999993</v>
      </c>
    </row>
    <row r="1266" spans="1:15" x14ac:dyDescent="0.25">
      <c r="A1266" s="1">
        <v>516</v>
      </c>
      <c r="B1266" s="1">
        <v>7</v>
      </c>
      <c r="C1266" s="1" t="s">
        <v>13</v>
      </c>
      <c r="D1266" s="1" t="s">
        <v>34</v>
      </c>
      <c r="E1266" s="2">
        <v>11</v>
      </c>
      <c r="F1266" s="2">
        <v>19</v>
      </c>
      <c r="G1266" s="1">
        <v>3</v>
      </c>
      <c r="H1266" s="1">
        <v>43</v>
      </c>
      <c r="I1266" s="7">
        <f>TIME(0,Tabla1[[#This Row],[Tiempo de Preparación]],0)</f>
        <v>2.9861111111111113E-2</v>
      </c>
      <c r="J1266" s="16">
        <f>Tabla1[[#This Row],[Precio Unitario]]*Tabla1[[#This Row],[Cantidad Ordenada]]</f>
        <v>57</v>
      </c>
      <c r="K1266" s="3">
        <f>Tabla1[[#This Row],[Costo Unitario]]*Tabla1[[#This Row],[Cantidad Ordenada]]</f>
        <v>33</v>
      </c>
      <c r="L1266" s="3">
        <f>(Tabla1[[#This Row],[Precio Unitario]]-Tabla1[[#This Row],[Costo Unitario]])*Tabla1[[#This Row],[Cantidad Ordenada]]</f>
        <v>24</v>
      </c>
      <c r="M1266" s="20">
        <v>0.1</v>
      </c>
      <c r="N1266" s="5">
        <f>Tabla1[[#This Row],[Total del Pedido]]*M1266</f>
        <v>5.7</v>
      </c>
      <c r="O1266" s="5">
        <f>Tabla1[[#This Row],[Total del Pedido]]-(Tabla1[[#This Row],[Costo Total]]+N1266)</f>
        <v>18.299999999999997</v>
      </c>
    </row>
    <row r="1267" spans="1:15" x14ac:dyDescent="0.25">
      <c r="A1267" s="1">
        <v>516</v>
      </c>
      <c r="B1267" s="1">
        <v>7</v>
      </c>
      <c r="C1267" s="1" t="s">
        <v>19</v>
      </c>
      <c r="D1267" s="1" t="s">
        <v>40</v>
      </c>
      <c r="E1267" s="2">
        <v>14</v>
      </c>
      <c r="F1267" s="2">
        <v>23</v>
      </c>
      <c r="G1267" s="1">
        <v>3</v>
      </c>
      <c r="H1267" s="1">
        <v>40</v>
      </c>
      <c r="I1267" s="7">
        <f>TIME(0,Tabla1[[#This Row],[Tiempo de Preparación]],0)</f>
        <v>2.7777777777777776E-2</v>
      </c>
      <c r="J1267" s="16">
        <f>Tabla1[[#This Row],[Precio Unitario]]*Tabla1[[#This Row],[Cantidad Ordenada]]</f>
        <v>69</v>
      </c>
      <c r="K1267" s="3">
        <f>Tabla1[[#This Row],[Costo Unitario]]*Tabla1[[#This Row],[Cantidad Ordenada]]</f>
        <v>42</v>
      </c>
      <c r="L1267" s="3">
        <f>(Tabla1[[#This Row],[Precio Unitario]]-Tabla1[[#This Row],[Costo Unitario]])*Tabla1[[#This Row],[Cantidad Ordenada]]</f>
        <v>27</v>
      </c>
      <c r="M1267" s="20">
        <v>0.1</v>
      </c>
      <c r="N1267" s="5">
        <f>Tabla1[[#This Row],[Total del Pedido]]*M1267</f>
        <v>6.9</v>
      </c>
      <c r="O1267" s="5">
        <f>Tabla1[[#This Row],[Total del Pedido]]-(Tabla1[[#This Row],[Costo Total]]+N1267)</f>
        <v>20.100000000000001</v>
      </c>
    </row>
    <row r="1268" spans="1:15" x14ac:dyDescent="0.25">
      <c r="A1268" s="1">
        <v>516</v>
      </c>
      <c r="B1268" s="1">
        <v>7</v>
      </c>
      <c r="C1268" s="1" t="s">
        <v>18</v>
      </c>
      <c r="D1268" s="1" t="s">
        <v>39</v>
      </c>
      <c r="E1268" s="2">
        <v>12</v>
      </c>
      <c r="F1268" s="2">
        <v>20</v>
      </c>
      <c r="G1268" s="1">
        <v>1</v>
      </c>
      <c r="H1268" s="1">
        <v>14</v>
      </c>
      <c r="I1268" s="7">
        <f>TIME(0,Tabla1[[#This Row],[Tiempo de Preparación]],0)</f>
        <v>9.7222222222222224E-3</v>
      </c>
      <c r="J1268" s="16">
        <f>Tabla1[[#This Row],[Precio Unitario]]*Tabla1[[#This Row],[Cantidad Ordenada]]</f>
        <v>20</v>
      </c>
      <c r="K1268" s="3">
        <f>Tabla1[[#This Row],[Costo Unitario]]*Tabla1[[#This Row],[Cantidad Ordenada]]</f>
        <v>12</v>
      </c>
      <c r="L1268" s="3">
        <f>(Tabla1[[#This Row],[Precio Unitario]]-Tabla1[[#This Row],[Costo Unitario]])*Tabla1[[#This Row],[Cantidad Ordenada]]</f>
        <v>8</v>
      </c>
      <c r="M1268" s="20">
        <v>0.1</v>
      </c>
      <c r="N1268" s="5">
        <f>Tabla1[[#This Row],[Total del Pedido]]*M1268</f>
        <v>2</v>
      </c>
      <c r="O1268" s="5">
        <f>Tabla1[[#This Row],[Total del Pedido]]-(Tabla1[[#This Row],[Costo Total]]+N1268)</f>
        <v>6</v>
      </c>
    </row>
    <row r="1269" spans="1:15" x14ac:dyDescent="0.25">
      <c r="A1269" s="1">
        <v>517</v>
      </c>
      <c r="B1269" s="1">
        <v>4</v>
      </c>
      <c r="C1269" s="1" t="s">
        <v>4</v>
      </c>
      <c r="D1269" s="1" t="s">
        <v>25</v>
      </c>
      <c r="E1269" s="2">
        <v>14</v>
      </c>
      <c r="F1269" s="2">
        <v>24</v>
      </c>
      <c r="G1269" s="1">
        <v>1</v>
      </c>
      <c r="H1269" s="1">
        <v>6</v>
      </c>
      <c r="I1269" s="7">
        <f>TIME(0,Tabla1[[#This Row],[Tiempo de Preparación]],0)</f>
        <v>4.1666666666666666E-3</v>
      </c>
      <c r="J1269" s="16">
        <f>Tabla1[[#This Row],[Precio Unitario]]*Tabla1[[#This Row],[Cantidad Ordenada]]</f>
        <v>24</v>
      </c>
      <c r="K1269" s="3">
        <f>Tabla1[[#This Row],[Costo Unitario]]*Tabla1[[#This Row],[Cantidad Ordenada]]</f>
        <v>14</v>
      </c>
      <c r="L1269" s="3">
        <f>(Tabla1[[#This Row],[Precio Unitario]]-Tabla1[[#This Row],[Costo Unitario]])*Tabla1[[#This Row],[Cantidad Ordenada]]</f>
        <v>10</v>
      </c>
      <c r="M1269" s="20">
        <v>0.1</v>
      </c>
      <c r="N1269" s="5">
        <f>Tabla1[[#This Row],[Total del Pedido]]*M1269</f>
        <v>2.4000000000000004</v>
      </c>
      <c r="O1269" s="5">
        <f>Tabla1[[#This Row],[Total del Pedido]]-(Tabla1[[#This Row],[Costo Total]]+N1269)</f>
        <v>7.6000000000000014</v>
      </c>
    </row>
    <row r="1270" spans="1:15" x14ac:dyDescent="0.25">
      <c r="A1270" s="1">
        <v>517</v>
      </c>
      <c r="B1270" s="1">
        <v>4</v>
      </c>
      <c r="C1270" s="1" t="s">
        <v>13</v>
      </c>
      <c r="D1270" s="1" t="s">
        <v>34</v>
      </c>
      <c r="E1270" s="2">
        <v>11</v>
      </c>
      <c r="F1270" s="2">
        <v>19</v>
      </c>
      <c r="G1270" s="1">
        <v>3</v>
      </c>
      <c r="H1270" s="1">
        <v>44</v>
      </c>
      <c r="I1270" s="7">
        <f>TIME(0,Tabla1[[#This Row],[Tiempo de Preparación]],0)</f>
        <v>3.0555555555555555E-2</v>
      </c>
      <c r="J1270" s="16">
        <f>Tabla1[[#This Row],[Precio Unitario]]*Tabla1[[#This Row],[Cantidad Ordenada]]</f>
        <v>57</v>
      </c>
      <c r="K1270" s="3">
        <f>Tabla1[[#This Row],[Costo Unitario]]*Tabla1[[#This Row],[Cantidad Ordenada]]</f>
        <v>33</v>
      </c>
      <c r="L1270" s="3">
        <f>(Tabla1[[#This Row],[Precio Unitario]]-Tabla1[[#This Row],[Costo Unitario]])*Tabla1[[#This Row],[Cantidad Ordenada]]</f>
        <v>24</v>
      </c>
      <c r="M1270" s="20">
        <v>0.1</v>
      </c>
      <c r="N1270" s="5">
        <f>Tabla1[[#This Row],[Total del Pedido]]*M1270</f>
        <v>5.7</v>
      </c>
      <c r="O1270" s="5">
        <f>Tabla1[[#This Row],[Total del Pedido]]-(Tabla1[[#This Row],[Costo Total]]+N1270)</f>
        <v>18.299999999999997</v>
      </c>
    </row>
    <row r="1271" spans="1:15" x14ac:dyDescent="0.25">
      <c r="A1271" s="1">
        <v>517</v>
      </c>
      <c r="B1271" s="1">
        <v>4</v>
      </c>
      <c r="C1271" s="1" t="s">
        <v>16</v>
      </c>
      <c r="D1271" s="1" t="s">
        <v>37</v>
      </c>
      <c r="E1271" s="2">
        <v>13</v>
      </c>
      <c r="F1271" s="2">
        <v>22</v>
      </c>
      <c r="G1271" s="1">
        <v>1</v>
      </c>
      <c r="H1271" s="1">
        <v>15</v>
      </c>
      <c r="I1271" s="7">
        <f>TIME(0,Tabla1[[#This Row],[Tiempo de Preparación]],0)</f>
        <v>1.0416666666666666E-2</v>
      </c>
      <c r="J1271" s="16">
        <f>Tabla1[[#This Row],[Precio Unitario]]*Tabla1[[#This Row],[Cantidad Ordenada]]</f>
        <v>22</v>
      </c>
      <c r="K1271" s="3">
        <f>Tabla1[[#This Row],[Costo Unitario]]*Tabla1[[#This Row],[Cantidad Ordenada]]</f>
        <v>13</v>
      </c>
      <c r="L1271" s="3">
        <f>(Tabla1[[#This Row],[Precio Unitario]]-Tabla1[[#This Row],[Costo Unitario]])*Tabla1[[#This Row],[Cantidad Ordenada]]</f>
        <v>9</v>
      </c>
      <c r="M1271" s="20">
        <v>0.1</v>
      </c>
      <c r="N1271" s="5">
        <f>Tabla1[[#This Row],[Total del Pedido]]*M1271</f>
        <v>2.2000000000000002</v>
      </c>
      <c r="O1271" s="5">
        <f>Tabla1[[#This Row],[Total del Pedido]]-(Tabla1[[#This Row],[Costo Total]]+N1271)</f>
        <v>6.8000000000000007</v>
      </c>
    </row>
    <row r="1272" spans="1:15" x14ac:dyDescent="0.25">
      <c r="A1272" s="1">
        <v>518</v>
      </c>
      <c r="B1272" s="1">
        <v>5</v>
      </c>
      <c r="C1272" s="1" t="s">
        <v>11</v>
      </c>
      <c r="D1272" s="1" t="s">
        <v>32</v>
      </c>
      <c r="E1272" s="2">
        <v>20</v>
      </c>
      <c r="F1272" s="2">
        <v>33</v>
      </c>
      <c r="G1272" s="1">
        <v>1</v>
      </c>
      <c r="H1272" s="1">
        <v>48</v>
      </c>
      <c r="I1272" s="7">
        <f>TIME(0,Tabla1[[#This Row],[Tiempo de Preparación]],0)</f>
        <v>3.3333333333333333E-2</v>
      </c>
      <c r="J1272" s="16">
        <f>Tabla1[[#This Row],[Precio Unitario]]*Tabla1[[#This Row],[Cantidad Ordenada]]</f>
        <v>33</v>
      </c>
      <c r="K1272" s="3">
        <f>Tabla1[[#This Row],[Costo Unitario]]*Tabla1[[#This Row],[Cantidad Ordenada]]</f>
        <v>20</v>
      </c>
      <c r="L1272" s="3">
        <f>(Tabla1[[#This Row],[Precio Unitario]]-Tabla1[[#This Row],[Costo Unitario]])*Tabla1[[#This Row],[Cantidad Ordenada]]</f>
        <v>13</v>
      </c>
      <c r="M1272" s="20">
        <v>0.1</v>
      </c>
      <c r="N1272" s="5">
        <f>Tabla1[[#This Row],[Total del Pedido]]*M1272</f>
        <v>3.3000000000000003</v>
      </c>
      <c r="O1272" s="5">
        <f>Tabla1[[#This Row],[Total del Pedido]]-(Tabla1[[#This Row],[Costo Total]]+N1272)</f>
        <v>9.6999999999999993</v>
      </c>
    </row>
    <row r="1273" spans="1:15" x14ac:dyDescent="0.25">
      <c r="A1273" s="1">
        <v>518</v>
      </c>
      <c r="B1273" s="1">
        <v>5</v>
      </c>
      <c r="C1273" s="1" t="s">
        <v>16</v>
      </c>
      <c r="D1273" s="1" t="s">
        <v>37</v>
      </c>
      <c r="E1273" s="2">
        <v>13</v>
      </c>
      <c r="F1273" s="2">
        <v>22</v>
      </c>
      <c r="G1273" s="1">
        <v>2</v>
      </c>
      <c r="H1273" s="1">
        <v>5</v>
      </c>
      <c r="I1273" s="7">
        <f>TIME(0,Tabla1[[#This Row],[Tiempo de Preparación]],0)</f>
        <v>3.472222222222222E-3</v>
      </c>
      <c r="J1273" s="16">
        <f>Tabla1[[#This Row],[Precio Unitario]]*Tabla1[[#This Row],[Cantidad Ordenada]]</f>
        <v>44</v>
      </c>
      <c r="K1273" s="3">
        <f>Tabla1[[#This Row],[Costo Unitario]]*Tabla1[[#This Row],[Cantidad Ordenada]]</f>
        <v>26</v>
      </c>
      <c r="L1273" s="3">
        <f>(Tabla1[[#This Row],[Precio Unitario]]-Tabla1[[#This Row],[Costo Unitario]])*Tabla1[[#This Row],[Cantidad Ordenada]]</f>
        <v>18</v>
      </c>
      <c r="M1273" s="20">
        <v>0.1</v>
      </c>
      <c r="N1273" s="5">
        <f>Tabla1[[#This Row],[Total del Pedido]]*M1273</f>
        <v>4.4000000000000004</v>
      </c>
      <c r="O1273" s="5">
        <f>Tabla1[[#This Row],[Total del Pedido]]-(Tabla1[[#This Row],[Costo Total]]+N1273)</f>
        <v>13.600000000000001</v>
      </c>
    </row>
    <row r="1274" spans="1:15" x14ac:dyDescent="0.25">
      <c r="A1274" s="1">
        <v>519</v>
      </c>
      <c r="B1274" s="1">
        <v>6</v>
      </c>
      <c r="C1274" s="1" t="s">
        <v>7</v>
      </c>
      <c r="D1274" s="1" t="s">
        <v>28</v>
      </c>
      <c r="E1274" s="2">
        <v>16</v>
      </c>
      <c r="F1274" s="2">
        <v>27</v>
      </c>
      <c r="G1274" s="1">
        <v>3</v>
      </c>
      <c r="H1274" s="1">
        <v>49</v>
      </c>
      <c r="I1274" s="7">
        <f>TIME(0,Tabla1[[#This Row],[Tiempo de Preparación]],0)</f>
        <v>3.4027777777777775E-2</v>
      </c>
      <c r="J1274" s="16">
        <f>Tabla1[[#This Row],[Precio Unitario]]*Tabla1[[#This Row],[Cantidad Ordenada]]</f>
        <v>81</v>
      </c>
      <c r="K1274" s="3">
        <f>Tabla1[[#This Row],[Costo Unitario]]*Tabla1[[#This Row],[Cantidad Ordenada]]</f>
        <v>48</v>
      </c>
      <c r="L1274" s="3">
        <f>(Tabla1[[#This Row],[Precio Unitario]]-Tabla1[[#This Row],[Costo Unitario]])*Tabla1[[#This Row],[Cantidad Ordenada]]</f>
        <v>33</v>
      </c>
      <c r="M1274" s="20">
        <v>0.1</v>
      </c>
      <c r="N1274" s="5">
        <f>Tabla1[[#This Row],[Total del Pedido]]*M1274</f>
        <v>8.1</v>
      </c>
      <c r="O1274" s="5">
        <f>Tabla1[[#This Row],[Total del Pedido]]-(Tabla1[[#This Row],[Costo Total]]+N1274)</f>
        <v>24.9</v>
      </c>
    </row>
    <row r="1275" spans="1:15" x14ac:dyDescent="0.25">
      <c r="A1275" s="1">
        <v>519</v>
      </c>
      <c r="B1275" s="1">
        <v>6</v>
      </c>
      <c r="C1275" s="1" t="s">
        <v>8</v>
      </c>
      <c r="D1275" s="1" t="s">
        <v>29</v>
      </c>
      <c r="E1275" s="2">
        <v>25</v>
      </c>
      <c r="F1275" s="2">
        <v>40</v>
      </c>
      <c r="G1275" s="1">
        <v>3</v>
      </c>
      <c r="H1275" s="1">
        <v>51</v>
      </c>
      <c r="I1275" s="7">
        <f>TIME(0,Tabla1[[#This Row],[Tiempo de Preparación]],0)</f>
        <v>3.5416666666666666E-2</v>
      </c>
      <c r="J1275" s="16">
        <f>Tabla1[[#This Row],[Precio Unitario]]*Tabla1[[#This Row],[Cantidad Ordenada]]</f>
        <v>120</v>
      </c>
      <c r="K1275" s="3">
        <f>Tabla1[[#This Row],[Costo Unitario]]*Tabla1[[#This Row],[Cantidad Ordenada]]</f>
        <v>75</v>
      </c>
      <c r="L1275" s="3">
        <f>(Tabla1[[#This Row],[Precio Unitario]]-Tabla1[[#This Row],[Costo Unitario]])*Tabla1[[#This Row],[Cantidad Ordenada]]</f>
        <v>45</v>
      </c>
      <c r="M1275" s="20">
        <v>0.1</v>
      </c>
      <c r="N1275" s="5">
        <f>Tabla1[[#This Row],[Total del Pedido]]*M1275</f>
        <v>12</v>
      </c>
      <c r="O1275" s="5">
        <f>Tabla1[[#This Row],[Total del Pedido]]-(Tabla1[[#This Row],[Costo Total]]+N1275)</f>
        <v>33</v>
      </c>
    </row>
    <row r="1276" spans="1:15" x14ac:dyDescent="0.25">
      <c r="A1276" s="1">
        <v>519</v>
      </c>
      <c r="B1276" s="1">
        <v>6</v>
      </c>
      <c r="C1276" s="1" t="s">
        <v>16</v>
      </c>
      <c r="D1276" s="1" t="s">
        <v>37</v>
      </c>
      <c r="E1276" s="2">
        <v>13</v>
      </c>
      <c r="F1276" s="2">
        <v>22</v>
      </c>
      <c r="G1276" s="1">
        <v>2</v>
      </c>
      <c r="H1276" s="1">
        <v>56</v>
      </c>
      <c r="I1276" s="7">
        <f>TIME(0,Tabla1[[#This Row],[Tiempo de Preparación]],0)</f>
        <v>3.888888888888889E-2</v>
      </c>
      <c r="J1276" s="16">
        <f>Tabla1[[#This Row],[Precio Unitario]]*Tabla1[[#This Row],[Cantidad Ordenada]]</f>
        <v>44</v>
      </c>
      <c r="K1276" s="3">
        <f>Tabla1[[#This Row],[Costo Unitario]]*Tabla1[[#This Row],[Cantidad Ordenada]]</f>
        <v>26</v>
      </c>
      <c r="L1276" s="3">
        <f>(Tabla1[[#This Row],[Precio Unitario]]-Tabla1[[#This Row],[Costo Unitario]])*Tabla1[[#This Row],[Cantidad Ordenada]]</f>
        <v>18</v>
      </c>
      <c r="M1276" s="20">
        <v>0.1</v>
      </c>
      <c r="N1276" s="5">
        <f>Tabla1[[#This Row],[Total del Pedido]]*M1276</f>
        <v>4.4000000000000004</v>
      </c>
      <c r="O1276" s="5">
        <f>Tabla1[[#This Row],[Total del Pedido]]-(Tabla1[[#This Row],[Costo Total]]+N1276)</f>
        <v>13.600000000000001</v>
      </c>
    </row>
    <row r="1277" spans="1:15" x14ac:dyDescent="0.25">
      <c r="A1277" s="1">
        <v>520</v>
      </c>
      <c r="B1277" s="1">
        <v>4</v>
      </c>
      <c r="C1277" s="1" t="s">
        <v>10</v>
      </c>
      <c r="D1277" s="1" t="s">
        <v>31</v>
      </c>
      <c r="E1277" s="2">
        <v>17</v>
      </c>
      <c r="F1277" s="2">
        <v>29</v>
      </c>
      <c r="G1277" s="1">
        <v>1</v>
      </c>
      <c r="H1277" s="1">
        <v>46</v>
      </c>
      <c r="I1277" s="7">
        <f>TIME(0,Tabla1[[#This Row],[Tiempo de Preparación]],0)</f>
        <v>3.1944444444444442E-2</v>
      </c>
      <c r="J1277" s="16">
        <f>Tabla1[[#This Row],[Precio Unitario]]*Tabla1[[#This Row],[Cantidad Ordenada]]</f>
        <v>29</v>
      </c>
      <c r="K1277" s="3">
        <f>Tabla1[[#This Row],[Costo Unitario]]*Tabla1[[#This Row],[Cantidad Ordenada]]</f>
        <v>17</v>
      </c>
      <c r="L1277" s="3">
        <f>(Tabla1[[#This Row],[Precio Unitario]]-Tabla1[[#This Row],[Costo Unitario]])*Tabla1[[#This Row],[Cantidad Ordenada]]</f>
        <v>12</v>
      </c>
      <c r="M1277" s="20">
        <v>0.1</v>
      </c>
      <c r="N1277" s="5">
        <f>Tabla1[[#This Row],[Total del Pedido]]*M1277</f>
        <v>2.9000000000000004</v>
      </c>
      <c r="O1277" s="5">
        <f>Tabla1[[#This Row],[Total del Pedido]]-(Tabla1[[#This Row],[Costo Total]]+N1277)</f>
        <v>9.1000000000000014</v>
      </c>
    </row>
    <row r="1278" spans="1:15" x14ac:dyDescent="0.25">
      <c r="A1278" s="1">
        <v>520</v>
      </c>
      <c r="B1278" s="1">
        <v>4</v>
      </c>
      <c r="C1278" s="1" t="s">
        <v>17</v>
      </c>
      <c r="D1278" s="1" t="s">
        <v>38</v>
      </c>
      <c r="E1278" s="2">
        <v>20</v>
      </c>
      <c r="F1278" s="2">
        <v>34</v>
      </c>
      <c r="G1278" s="1">
        <v>2</v>
      </c>
      <c r="H1278" s="1">
        <v>21</v>
      </c>
      <c r="I1278" s="7">
        <f>TIME(0,Tabla1[[#This Row],[Tiempo de Preparación]],0)</f>
        <v>1.4583333333333334E-2</v>
      </c>
      <c r="J1278" s="16">
        <f>Tabla1[[#This Row],[Precio Unitario]]*Tabla1[[#This Row],[Cantidad Ordenada]]</f>
        <v>68</v>
      </c>
      <c r="K1278" s="3">
        <f>Tabla1[[#This Row],[Costo Unitario]]*Tabla1[[#This Row],[Cantidad Ordenada]]</f>
        <v>40</v>
      </c>
      <c r="L1278" s="3">
        <f>(Tabla1[[#This Row],[Precio Unitario]]-Tabla1[[#This Row],[Costo Unitario]])*Tabla1[[#This Row],[Cantidad Ordenada]]</f>
        <v>28</v>
      </c>
      <c r="M1278" s="20">
        <v>0.1</v>
      </c>
      <c r="N1278" s="5">
        <f>Tabla1[[#This Row],[Total del Pedido]]*M1278</f>
        <v>6.8000000000000007</v>
      </c>
      <c r="O1278" s="5">
        <f>Tabla1[[#This Row],[Total del Pedido]]-(Tabla1[[#This Row],[Costo Total]]+N1278)</f>
        <v>21.200000000000003</v>
      </c>
    </row>
    <row r="1279" spans="1:15" x14ac:dyDescent="0.25">
      <c r="A1279" s="1">
        <v>520</v>
      </c>
      <c r="B1279" s="1">
        <v>4</v>
      </c>
      <c r="C1279" s="1" t="s">
        <v>6</v>
      </c>
      <c r="D1279" s="1" t="s">
        <v>27</v>
      </c>
      <c r="E1279" s="2">
        <v>19</v>
      </c>
      <c r="F1279" s="2">
        <v>31</v>
      </c>
      <c r="G1279" s="1">
        <v>3</v>
      </c>
      <c r="H1279" s="1">
        <v>22</v>
      </c>
      <c r="I1279" s="7">
        <f>TIME(0,Tabla1[[#This Row],[Tiempo de Preparación]],0)</f>
        <v>1.5277777777777777E-2</v>
      </c>
      <c r="J1279" s="16">
        <f>Tabla1[[#This Row],[Precio Unitario]]*Tabla1[[#This Row],[Cantidad Ordenada]]</f>
        <v>93</v>
      </c>
      <c r="K1279" s="3">
        <f>Tabla1[[#This Row],[Costo Unitario]]*Tabla1[[#This Row],[Cantidad Ordenada]]</f>
        <v>57</v>
      </c>
      <c r="L1279" s="3">
        <f>(Tabla1[[#This Row],[Precio Unitario]]-Tabla1[[#This Row],[Costo Unitario]])*Tabla1[[#This Row],[Cantidad Ordenada]]</f>
        <v>36</v>
      </c>
      <c r="M1279" s="20">
        <v>0.1</v>
      </c>
      <c r="N1279" s="5">
        <f>Tabla1[[#This Row],[Total del Pedido]]*M1279</f>
        <v>9.3000000000000007</v>
      </c>
      <c r="O1279" s="5">
        <f>Tabla1[[#This Row],[Total del Pedido]]-(Tabla1[[#This Row],[Costo Total]]+N1279)</f>
        <v>26.700000000000003</v>
      </c>
    </row>
    <row r="1280" spans="1:15" x14ac:dyDescent="0.25">
      <c r="A1280" s="1">
        <v>520</v>
      </c>
      <c r="B1280" s="1">
        <v>4</v>
      </c>
      <c r="C1280" s="1" t="s">
        <v>5</v>
      </c>
      <c r="D1280" s="1" t="s">
        <v>26</v>
      </c>
      <c r="E1280" s="2">
        <v>18</v>
      </c>
      <c r="F1280" s="2">
        <v>30</v>
      </c>
      <c r="G1280" s="1">
        <v>3</v>
      </c>
      <c r="H1280" s="1">
        <v>32</v>
      </c>
      <c r="I1280" s="7">
        <f>TIME(0,Tabla1[[#This Row],[Tiempo de Preparación]],0)</f>
        <v>2.2222222222222223E-2</v>
      </c>
      <c r="J1280" s="16">
        <f>Tabla1[[#This Row],[Precio Unitario]]*Tabla1[[#This Row],[Cantidad Ordenada]]</f>
        <v>90</v>
      </c>
      <c r="K1280" s="3">
        <f>Tabla1[[#This Row],[Costo Unitario]]*Tabla1[[#This Row],[Cantidad Ordenada]]</f>
        <v>54</v>
      </c>
      <c r="L1280" s="3">
        <f>(Tabla1[[#This Row],[Precio Unitario]]-Tabla1[[#This Row],[Costo Unitario]])*Tabla1[[#This Row],[Cantidad Ordenada]]</f>
        <v>36</v>
      </c>
      <c r="M1280" s="20">
        <v>0.1</v>
      </c>
      <c r="N1280" s="5">
        <f>Tabla1[[#This Row],[Total del Pedido]]*M1280</f>
        <v>9</v>
      </c>
      <c r="O1280" s="5">
        <f>Tabla1[[#This Row],[Total del Pedido]]-(Tabla1[[#This Row],[Costo Total]]+N1280)</f>
        <v>27</v>
      </c>
    </row>
    <row r="1281" spans="1:15" x14ac:dyDescent="0.25">
      <c r="A1281" s="1">
        <v>521</v>
      </c>
      <c r="B1281" s="1">
        <v>18</v>
      </c>
      <c r="C1281" s="1" t="s">
        <v>23</v>
      </c>
      <c r="D1281" s="1" t="s">
        <v>44</v>
      </c>
      <c r="E1281" s="2">
        <v>15</v>
      </c>
      <c r="F1281" s="2">
        <v>25</v>
      </c>
      <c r="G1281" s="1">
        <v>2</v>
      </c>
      <c r="H1281" s="1">
        <v>52</v>
      </c>
      <c r="I1281" s="7">
        <f>TIME(0,Tabla1[[#This Row],[Tiempo de Preparación]],0)</f>
        <v>3.6111111111111108E-2</v>
      </c>
      <c r="J1281" s="16">
        <f>Tabla1[[#This Row],[Precio Unitario]]*Tabla1[[#This Row],[Cantidad Ordenada]]</f>
        <v>50</v>
      </c>
      <c r="K1281" s="3">
        <f>Tabla1[[#This Row],[Costo Unitario]]*Tabla1[[#This Row],[Cantidad Ordenada]]</f>
        <v>30</v>
      </c>
      <c r="L1281" s="3">
        <f>(Tabla1[[#This Row],[Precio Unitario]]-Tabla1[[#This Row],[Costo Unitario]])*Tabla1[[#This Row],[Cantidad Ordenada]]</f>
        <v>20</v>
      </c>
      <c r="M1281" s="20">
        <v>0.1</v>
      </c>
      <c r="N1281" s="5">
        <f>Tabla1[[#This Row],[Total del Pedido]]*M1281</f>
        <v>5</v>
      </c>
      <c r="O1281" s="5">
        <f>Tabla1[[#This Row],[Total del Pedido]]-(Tabla1[[#This Row],[Costo Total]]+N1281)</f>
        <v>15</v>
      </c>
    </row>
    <row r="1282" spans="1:15" x14ac:dyDescent="0.25">
      <c r="A1282" s="1">
        <v>521</v>
      </c>
      <c r="B1282" s="1">
        <v>18</v>
      </c>
      <c r="C1282" s="1" t="s">
        <v>10</v>
      </c>
      <c r="D1282" s="1" t="s">
        <v>31</v>
      </c>
      <c r="E1282" s="2">
        <v>17</v>
      </c>
      <c r="F1282" s="2">
        <v>29</v>
      </c>
      <c r="G1282" s="1">
        <v>2</v>
      </c>
      <c r="H1282" s="1">
        <v>18</v>
      </c>
      <c r="I1282" s="7">
        <f>TIME(0,Tabla1[[#This Row],[Tiempo de Preparación]],0)</f>
        <v>1.2500000000000001E-2</v>
      </c>
      <c r="J1282" s="16">
        <f>Tabla1[[#This Row],[Precio Unitario]]*Tabla1[[#This Row],[Cantidad Ordenada]]</f>
        <v>58</v>
      </c>
      <c r="K1282" s="3">
        <f>Tabla1[[#This Row],[Costo Unitario]]*Tabla1[[#This Row],[Cantidad Ordenada]]</f>
        <v>34</v>
      </c>
      <c r="L1282" s="3">
        <f>(Tabla1[[#This Row],[Precio Unitario]]-Tabla1[[#This Row],[Costo Unitario]])*Tabla1[[#This Row],[Cantidad Ordenada]]</f>
        <v>24</v>
      </c>
      <c r="M1282" s="20">
        <v>0.1</v>
      </c>
      <c r="N1282" s="5">
        <f>Tabla1[[#This Row],[Total del Pedido]]*M1282</f>
        <v>5.8000000000000007</v>
      </c>
      <c r="O1282" s="5">
        <f>Tabla1[[#This Row],[Total del Pedido]]-(Tabla1[[#This Row],[Costo Total]]+N1282)</f>
        <v>18.200000000000003</v>
      </c>
    </row>
    <row r="1283" spans="1:15" x14ac:dyDescent="0.25">
      <c r="A1283" s="1">
        <v>521</v>
      </c>
      <c r="B1283" s="1">
        <v>18</v>
      </c>
      <c r="C1283" s="1" t="s">
        <v>17</v>
      </c>
      <c r="D1283" s="1" t="s">
        <v>38</v>
      </c>
      <c r="E1283" s="2">
        <v>20</v>
      </c>
      <c r="F1283" s="2">
        <v>34</v>
      </c>
      <c r="G1283" s="1">
        <v>3</v>
      </c>
      <c r="H1283" s="1">
        <v>21</v>
      </c>
      <c r="I1283" s="7">
        <f>TIME(0,Tabla1[[#This Row],[Tiempo de Preparación]],0)</f>
        <v>1.4583333333333334E-2</v>
      </c>
      <c r="J1283" s="16">
        <f>Tabla1[[#This Row],[Precio Unitario]]*Tabla1[[#This Row],[Cantidad Ordenada]]</f>
        <v>102</v>
      </c>
      <c r="K1283" s="3">
        <f>Tabla1[[#This Row],[Costo Unitario]]*Tabla1[[#This Row],[Cantidad Ordenada]]</f>
        <v>60</v>
      </c>
      <c r="L1283" s="3">
        <f>(Tabla1[[#This Row],[Precio Unitario]]-Tabla1[[#This Row],[Costo Unitario]])*Tabla1[[#This Row],[Cantidad Ordenada]]</f>
        <v>42</v>
      </c>
      <c r="M1283" s="20">
        <v>0.1</v>
      </c>
      <c r="N1283" s="5">
        <f>Tabla1[[#This Row],[Total del Pedido]]*M1283</f>
        <v>10.200000000000001</v>
      </c>
      <c r="O1283" s="5">
        <f>Tabla1[[#This Row],[Total del Pedido]]-(Tabla1[[#This Row],[Costo Total]]+N1283)</f>
        <v>31.799999999999997</v>
      </c>
    </row>
    <row r="1284" spans="1:15" x14ac:dyDescent="0.25">
      <c r="A1284" s="1">
        <v>522</v>
      </c>
      <c r="B1284" s="1">
        <v>2</v>
      </c>
      <c r="C1284" s="1" t="s">
        <v>12</v>
      </c>
      <c r="D1284" s="1" t="s">
        <v>33</v>
      </c>
      <c r="E1284" s="2">
        <v>16</v>
      </c>
      <c r="F1284" s="2">
        <v>28</v>
      </c>
      <c r="G1284" s="1">
        <v>3</v>
      </c>
      <c r="H1284" s="1">
        <v>47</v>
      </c>
      <c r="I1284" s="7">
        <f>TIME(0,Tabla1[[#This Row],[Tiempo de Preparación]],0)</f>
        <v>3.2638888888888891E-2</v>
      </c>
      <c r="J1284" s="16">
        <f>Tabla1[[#This Row],[Precio Unitario]]*Tabla1[[#This Row],[Cantidad Ordenada]]</f>
        <v>84</v>
      </c>
      <c r="K1284" s="3">
        <f>Tabla1[[#This Row],[Costo Unitario]]*Tabla1[[#This Row],[Cantidad Ordenada]]</f>
        <v>48</v>
      </c>
      <c r="L1284" s="3">
        <f>(Tabla1[[#This Row],[Precio Unitario]]-Tabla1[[#This Row],[Costo Unitario]])*Tabla1[[#This Row],[Cantidad Ordenada]]</f>
        <v>36</v>
      </c>
      <c r="M1284" s="20">
        <v>0.1</v>
      </c>
      <c r="N1284" s="5">
        <f>Tabla1[[#This Row],[Total del Pedido]]*M1284</f>
        <v>8.4</v>
      </c>
      <c r="O1284" s="5">
        <f>Tabla1[[#This Row],[Total del Pedido]]-(Tabla1[[#This Row],[Costo Total]]+N1284)</f>
        <v>27.6</v>
      </c>
    </row>
    <row r="1285" spans="1:15" x14ac:dyDescent="0.25">
      <c r="A1285" s="1">
        <v>523</v>
      </c>
      <c r="B1285" s="1">
        <v>4</v>
      </c>
      <c r="C1285" s="1" t="s">
        <v>7</v>
      </c>
      <c r="D1285" s="1" t="s">
        <v>28</v>
      </c>
      <c r="E1285" s="2">
        <v>16</v>
      </c>
      <c r="F1285" s="2">
        <v>27</v>
      </c>
      <c r="G1285" s="1">
        <v>3</v>
      </c>
      <c r="H1285" s="1">
        <v>51</v>
      </c>
      <c r="I1285" s="7">
        <f>TIME(0,Tabla1[[#This Row],[Tiempo de Preparación]],0)</f>
        <v>3.5416666666666666E-2</v>
      </c>
      <c r="J1285" s="16">
        <f>Tabla1[[#This Row],[Precio Unitario]]*Tabla1[[#This Row],[Cantidad Ordenada]]</f>
        <v>81</v>
      </c>
      <c r="K1285" s="3">
        <f>Tabla1[[#This Row],[Costo Unitario]]*Tabla1[[#This Row],[Cantidad Ordenada]]</f>
        <v>48</v>
      </c>
      <c r="L1285" s="3">
        <f>(Tabla1[[#This Row],[Precio Unitario]]-Tabla1[[#This Row],[Costo Unitario]])*Tabla1[[#This Row],[Cantidad Ordenada]]</f>
        <v>33</v>
      </c>
      <c r="M1285" s="20">
        <v>0.1</v>
      </c>
      <c r="N1285" s="5">
        <f>Tabla1[[#This Row],[Total del Pedido]]*M1285</f>
        <v>8.1</v>
      </c>
      <c r="O1285" s="5">
        <f>Tabla1[[#This Row],[Total del Pedido]]-(Tabla1[[#This Row],[Costo Total]]+N1285)</f>
        <v>24.9</v>
      </c>
    </row>
    <row r="1286" spans="1:15" x14ac:dyDescent="0.25">
      <c r="A1286" s="1">
        <v>524</v>
      </c>
      <c r="B1286" s="1">
        <v>16</v>
      </c>
      <c r="C1286" s="1" t="s">
        <v>16</v>
      </c>
      <c r="D1286" s="1" t="s">
        <v>37</v>
      </c>
      <c r="E1286" s="2">
        <v>13</v>
      </c>
      <c r="F1286" s="2">
        <v>22</v>
      </c>
      <c r="G1286" s="1">
        <v>1</v>
      </c>
      <c r="H1286" s="1">
        <v>46</v>
      </c>
      <c r="I1286" s="7">
        <f>TIME(0,Tabla1[[#This Row],[Tiempo de Preparación]],0)</f>
        <v>3.1944444444444442E-2</v>
      </c>
      <c r="J1286" s="16">
        <f>Tabla1[[#This Row],[Precio Unitario]]*Tabla1[[#This Row],[Cantidad Ordenada]]</f>
        <v>22</v>
      </c>
      <c r="K1286" s="3">
        <f>Tabla1[[#This Row],[Costo Unitario]]*Tabla1[[#This Row],[Cantidad Ordenada]]</f>
        <v>13</v>
      </c>
      <c r="L1286" s="3">
        <f>(Tabla1[[#This Row],[Precio Unitario]]-Tabla1[[#This Row],[Costo Unitario]])*Tabla1[[#This Row],[Cantidad Ordenada]]</f>
        <v>9</v>
      </c>
      <c r="M1286" s="20">
        <v>0.1</v>
      </c>
      <c r="N1286" s="5">
        <f>Tabla1[[#This Row],[Total del Pedido]]*M1286</f>
        <v>2.2000000000000002</v>
      </c>
      <c r="O1286" s="5">
        <f>Tabla1[[#This Row],[Total del Pedido]]-(Tabla1[[#This Row],[Costo Total]]+N1286)</f>
        <v>6.8000000000000007</v>
      </c>
    </row>
    <row r="1287" spans="1:15" x14ac:dyDescent="0.25">
      <c r="A1287" s="1">
        <v>524</v>
      </c>
      <c r="B1287" s="1">
        <v>16</v>
      </c>
      <c r="C1287" s="1" t="s">
        <v>7</v>
      </c>
      <c r="D1287" s="1" t="s">
        <v>28</v>
      </c>
      <c r="E1287" s="2">
        <v>16</v>
      </c>
      <c r="F1287" s="2">
        <v>27</v>
      </c>
      <c r="G1287" s="1">
        <v>2</v>
      </c>
      <c r="H1287" s="1">
        <v>15</v>
      </c>
      <c r="I1287" s="7">
        <f>TIME(0,Tabla1[[#This Row],[Tiempo de Preparación]],0)</f>
        <v>1.0416666666666666E-2</v>
      </c>
      <c r="J1287" s="16">
        <f>Tabla1[[#This Row],[Precio Unitario]]*Tabla1[[#This Row],[Cantidad Ordenada]]</f>
        <v>54</v>
      </c>
      <c r="K1287" s="3">
        <f>Tabla1[[#This Row],[Costo Unitario]]*Tabla1[[#This Row],[Cantidad Ordenada]]</f>
        <v>32</v>
      </c>
      <c r="L1287" s="3">
        <f>(Tabla1[[#This Row],[Precio Unitario]]-Tabla1[[#This Row],[Costo Unitario]])*Tabla1[[#This Row],[Cantidad Ordenada]]</f>
        <v>22</v>
      </c>
      <c r="M1287" s="20">
        <v>0.1</v>
      </c>
      <c r="N1287" s="5">
        <f>Tabla1[[#This Row],[Total del Pedido]]*M1287</f>
        <v>5.4</v>
      </c>
      <c r="O1287" s="5">
        <f>Tabla1[[#This Row],[Total del Pedido]]-(Tabla1[[#This Row],[Costo Total]]+N1287)</f>
        <v>16.600000000000001</v>
      </c>
    </row>
    <row r="1288" spans="1:15" x14ac:dyDescent="0.25">
      <c r="A1288" s="1">
        <v>525</v>
      </c>
      <c r="B1288" s="1">
        <v>16</v>
      </c>
      <c r="C1288" s="1" t="s">
        <v>19</v>
      </c>
      <c r="D1288" s="1" t="s">
        <v>40</v>
      </c>
      <c r="E1288" s="2">
        <v>14</v>
      </c>
      <c r="F1288" s="2">
        <v>23</v>
      </c>
      <c r="G1288" s="1">
        <v>3</v>
      </c>
      <c r="H1288" s="1">
        <v>23</v>
      </c>
      <c r="I1288" s="7">
        <f>TIME(0,Tabla1[[#This Row],[Tiempo de Preparación]],0)</f>
        <v>1.5972222222222221E-2</v>
      </c>
      <c r="J1288" s="16">
        <f>Tabla1[[#This Row],[Precio Unitario]]*Tabla1[[#This Row],[Cantidad Ordenada]]</f>
        <v>69</v>
      </c>
      <c r="K1288" s="3">
        <f>Tabla1[[#This Row],[Costo Unitario]]*Tabla1[[#This Row],[Cantidad Ordenada]]</f>
        <v>42</v>
      </c>
      <c r="L1288" s="3">
        <f>(Tabla1[[#This Row],[Precio Unitario]]-Tabla1[[#This Row],[Costo Unitario]])*Tabla1[[#This Row],[Cantidad Ordenada]]</f>
        <v>27</v>
      </c>
      <c r="M1288" s="20">
        <v>0.1</v>
      </c>
      <c r="N1288" s="5">
        <f>Tabla1[[#This Row],[Total del Pedido]]*M1288</f>
        <v>6.9</v>
      </c>
      <c r="O1288" s="5">
        <f>Tabla1[[#This Row],[Total del Pedido]]-(Tabla1[[#This Row],[Costo Total]]+N1288)</f>
        <v>20.100000000000001</v>
      </c>
    </row>
    <row r="1289" spans="1:15" x14ac:dyDescent="0.25">
      <c r="A1289" s="1">
        <v>525</v>
      </c>
      <c r="B1289" s="1">
        <v>16</v>
      </c>
      <c r="C1289" s="1" t="s">
        <v>14</v>
      </c>
      <c r="D1289" s="1" t="s">
        <v>35</v>
      </c>
      <c r="E1289" s="2">
        <v>21</v>
      </c>
      <c r="F1289" s="2">
        <v>35</v>
      </c>
      <c r="G1289" s="1">
        <v>1</v>
      </c>
      <c r="H1289" s="1">
        <v>14</v>
      </c>
      <c r="I1289" s="7">
        <f>TIME(0,Tabla1[[#This Row],[Tiempo de Preparación]],0)</f>
        <v>9.7222222222222224E-3</v>
      </c>
      <c r="J1289" s="16">
        <f>Tabla1[[#This Row],[Precio Unitario]]*Tabla1[[#This Row],[Cantidad Ordenada]]</f>
        <v>35</v>
      </c>
      <c r="K1289" s="3">
        <f>Tabla1[[#This Row],[Costo Unitario]]*Tabla1[[#This Row],[Cantidad Ordenada]]</f>
        <v>21</v>
      </c>
      <c r="L1289" s="3">
        <f>(Tabla1[[#This Row],[Precio Unitario]]-Tabla1[[#This Row],[Costo Unitario]])*Tabla1[[#This Row],[Cantidad Ordenada]]</f>
        <v>14</v>
      </c>
      <c r="M1289" s="20">
        <v>0.1</v>
      </c>
      <c r="N1289" s="5">
        <f>Tabla1[[#This Row],[Total del Pedido]]*M1289</f>
        <v>3.5</v>
      </c>
      <c r="O1289" s="5">
        <f>Tabla1[[#This Row],[Total del Pedido]]-(Tabla1[[#This Row],[Costo Total]]+N1289)</f>
        <v>10.5</v>
      </c>
    </row>
    <row r="1290" spans="1:15" x14ac:dyDescent="0.25">
      <c r="A1290" s="1">
        <v>525</v>
      </c>
      <c r="B1290" s="1">
        <v>16</v>
      </c>
      <c r="C1290" s="1" t="s">
        <v>6</v>
      </c>
      <c r="D1290" s="1" t="s">
        <v>27</v>
      </c>
      <c r="E1290" s="2">
        <v>19</v>
      </c>
      <c r="F1290" s="2">
        <v>31</v>
      </c>
      <c r="G1290" s="1">
        <v>3</v>
      </c>
      <c r="H1290" s="1">
        <v>40</v>
      </c>
      <c r="I1290" s="7">
        <f>TIME(0,Tabla1[[#This Row],[Tiempo de Preparación]],0)</f>
        <v>2.7777777777777776E-2</v>
      </c>
      <c r="J1290" s="16">
        <f>Tabla1[[#This Row],[Precio Unitario]]*Tabla1[[#This Row],[Cantidad Ordenada]]</f>
        <v>93</v>
      </c>
      <c r="K1290" s="3">
        <f>Tabla1[[#This Row],[Costo Unitario]]*Tabla1[[#This Row],[Cantidad Ordenada]]</f>
        <v>57</v>
      </c>
      <c r="L1290" s="3">
        <f>(Tabla1[[#This Row],[Precio Unitario]]-Tabla1[[#This Row],[Costo Unitario]])*Tabla1[[#This Row],[Cantidad Ordenada]]</f>
        <v>36</v>
      </c>
      <c r="M1290" s="20">
        <v>0.1</v>
      </c>
      <c r="N1290" s="5">
        <f>Tabla1[[#This Row],[Total del Pedido]]*M1290</f>
        <v>9.3000000000000007</v>
      </c>
      <c r="O1290" s="5">
        <f>Tabla1[[#This Row],[Total del Pedido]]-(Tabla1[[#This Row],[Costo Total]]+N1290)</f>
        <v>26.700000000000003</v>
      </c>
    </row>
    <row r="1291" spans="1:15" x14ac:dyDescent="0.25">
      <c r="A1291" s="1">
        <v>526</v>
      </c>
      <c r="B1291" s="1">
        <v>4</v>
      </c>
      <c r="C1291" s="1" t="s">
        <v>11</v>
      </c>
      <c r="D1291" s="1" t="s">
        <v>32</v>
      </c>
      <c r="E1291" s="2">
        <v>20</v>
      </c>
      <c r="F1291" s="2">
        <v>33</v>
      </c>
      <c r="G1291" s="1">
        <v>1</v>
      </c>
      <c r="H1291" s="1">
        <v>22</v>
      </c>
      <c r="I1291" s="7">
        <f>TIME(0,Tabla1[[#This Row],[Tiempo de Preparación]],0)</f>
        <v>1.5277777777777777E-2</v>
      </c>
      <c r="J1291" s="16">
        <f>Tabla1[[#This Row],[Precio Unitario]]*Tabla1[[#This Row],[Cantidad Ordenada]]</f>
        <v>33</v>
      </c>
      <c r="K1291" s="3">
        <f>Tabla1[[#This Row],[Costo Unitario]]*Tabla1[[#This Row],[Cantidad Ordenada]]</f>
        <v>20</v>
      </c>
      <c r="L1291" s="3">
        <f>(Tabla1[[#This Row],[Precio Unitario]]-Tabla1[[#This Row],[Costo Unitario]])*Tabla1[[#This Row],[Cantidad Ordenada]]</f>
        <v>13</v>
      </c>
      <c r="M1291" s="20">
        <v>0.1</v>
      </c>
      <c r="N1291" s="5">
        <f>Tabla1[[#This Row],[Total del Pedido]]*M1291</f>
        <v>3.3000000000000003</v>
      </c>
      <c r="O1291" s="5">
        <f>Tabla1[[#This Row],[Total del Pedido]]-(Tabla1[[#This Row],[Costo Total]]+N1291)</f>
        <v>9.6999999999999993</v>
      </c>
    </row>
    <row r="1292" spans="1:15" x14ac:dyDescent="0.25">
      <c r="A1292" s="1">
        <v>527</v>
      </c>
      <c r="B1292" s="1">
        <v>19</v>
      </c>
      <c r="C1292" s="1" t="s">
        <v>7</v>
      </c>
      <c r="D1292" s="1" t="s">
        <v>28</v>
      </c>
      <c r="E1292" s="2">
        <v>16</v>
      </c>
      <c r="F1292" s="2">
        <v>27</v>
      </c>
      <c r="G1292" s="1">
        <v>2</v>
      </c>
      <c r="H1292" s="1">
        <v>31</v>
      </c>
      <c r="I1292" s="7">
        <f>TIME(0,Tabla1[[#This Row],[Tiempo de Preparación]],0)</f>
        <v>2.1527777777777778E-2</v>
      </c>
      <c r="J1292" s="16">
        <f>Tabla1[[#This Row],[Precio Unitario]]*Tabla1[[#This Row],[Cantidad Ordenada]]</f>
        <v>54</v>
      </c>
      <c r="K1292" s="3">
        <f>Tabla1[[#This Row],[Costo Unitario]]*Tabla1[[#This Row],[Cantidad Ordenada]]</f>
        <v>32</v>
      </c>
      <c r="L1292" s="3">
        <f>(Tabla1[[#This Row],[Precio Unitario]]-Tabla1[[#This Row],[Costo Unitario]])*Tabla1[[#This Row],[Cantidad Ordenada]]</f>
        <v>22</v>
      </c>
      <c r="M1292" s="20">
        <v>0.1</v>
      </c>
      <c r="N1292" s="5">
        <f>Tabla1[[#This Row],[Total del Pedido]]*M1292</f>
        <v>5.4</v>
      </c>
      <c r="O1292" s="5">
        <f>Tabla1[[#This Row],[Total del Pedido]]-(Tabla1[[#This Row],[Costo Total]]+N1292)</f>
        <v>16.600000000000001</v>
      </c>
    </row>
    <row r="1293" spans="1:15" x14ac:dyDescent="0.25">
      <c r="A1293" s="1">
        <v>528</v>
      </c>
      <c r="B1293" s="1">
        <v>14</v>
      </c>
      <c r="C1293" s="1" t="s">
        <v>18</v>
      </c>
      <c r="D1293" s="1" t="s">
        <v>39</v>
      </c>
      <c r="E1293" s="2">
        <v>12</v>
      </c>
      <c r="F1293" s="2">
        <v>20</v>
      </c>
      <c r="G1293" s="1">
        <v>1</v>
      </c>
      <c r="H1293" s="1">
        <v>29</v>
      </c>
      <c r="I1293" s="7">
        <f>TIME(0,Tabla1[[#This Row],[Tiempo de Preparación]],0)</f>
        <v>2.013888888888889E-2</v>
      </c>
      <c r="J1293" s="16">
        <f>Tabla1[[#This Row],[Precio Unitario]]*Tabla1[[#This Row],[Cantidad Ordenada]]</f>
        <v>20</v>
      </c>
      <c r="K1293" s="3">
        <f>Tabla1[[#This Row],[Costo Unitario]]*Tabla1[[#This Row],[Cantidad Ordenada]]</f>
        <v>12</v>
      </c>
      <c r="L1293" s="3">
        <f>(Tabla1[[#This Row],[Precio Unitario]]-Tabla1[[#This Row],[Costo Unitario]])*Tabla1[[#This Row],[Cantidad Ordenada]]</f>
        <v>8</v>
      </c>
      <c r="M1293" s="20">
        <v>0.1</v>
      </c>
      <c r="N1293" s="5">
        <f>Tabla1[[#This Row],[Total del Pedido]]*M1293</f>
        <v>2</v>
      </c>
      <c r="O1293" s="5">
        <f>Tabla1[[#This Row],[Total del Pedido]]-(Tabla1[[#This Row],[Costo Total]]+N1293)</f>
        <v>6</v>
      </c>
    </row>
    <row r="1294" spans="1:15" x14ac:dyDescent="0.25">
      <c r="A1294" s="1">
        <v>528</v>
      </c>
      <c r="B1294" s="1">
        <v>14</v>
      </c>
      <c r="C1294" s="1" t="s">
        <v>8</v>
      </c>
      <c r="D1294" s="1" t="s">
        <v>29</v>
      </c>
      <c r="E1294" s="2">
        <v>25</v>
      </c>
      <c r="F1294" s="2">
        <v>40</v>
      </c>
      <c r="G1294" s="1">
        <v>1</v>
      </c>
      <c r="H1294" s="1">
        <v>47</v>
      </c>
      <c r="I1294" s="7">
        <f>TIME(0,Tabla1[[#This Row],[Tiempo de Preparación]],0)</f>
        <v>3.2638888888888891E-2</v>
      </c>
      <c r="J1294" s="16">
        <f>Tabla1[[#This Row],[Precio Unitario]]*Tabla1[[#This Row],[Cantidad Ordenada]]</f>
        <v>40</v>
      </c>
      <c r="K1294" s="3">
        <f>Tabla1[[#This Row],[Costo Unitario]]*Tabla1[[#This Row],[Cantidad Ordenada]]</f>
        <v>25</v>
      </c>
      <c r="L1294" s="3">
        <f>(Tabla1[[#This Row],[Precio Unitario]]-Tabla1[[#This Row],[Costo Unitario]])*Tabla1[[#This Row],[Cantidad Ordenada]]</f>
        <v>15</v>
      </c>
      <c r="M1294" s="20">
        <v>0.1</v>
      </c>
      <c r="N1294" s="5">
        <f>Tabla1[[#This Row],[Total del Pedido]]*M1294</f>
        <v>4</v>
      </c>
      <c r="O1294" s="5">
        <f>Tabla1[[#This Row],[Total del Pedido]]-(Tabla1[[#This Row],[Costo Total]]+N1294)</f>
        <v>11</v>
      </c>
    </row>
    <row r="1295" spans="1:15" x14ac:dyDescent="0.25">
      <c r="A1295" s="1">
        <v>528</v>
      </c>
      <c r="B1295" s="1">
        <v>14</v>
      </c>
      <c r="C1295" s="1" t="s">
        <v>21</v>
      </c>
      <c r="D1295" s="1" t="s">
        <v>42</v>
      </c>
      <c r="E1295" s="2">
        <v>10</v>
      </c>
      <c r="F1295" s="2">
        <v>18</v>
      </c>
      <c r="G1295" s="1">
        <v>1</v>
      </c>
      <c r="H1295" s="1">
        <v>45</v>
      </c>
      <c r="I1295" s="7">
        <f>TIME(0,Tabla1[[#This Row],[Tiempo de Preparación]],0)</f>
        <v>3.125E-2</v>
      </c>
      <c r="J1295" s="16">
        <f>Tabla1[[#This Row],[Precio Unitario]]*Tabla1[[#This Row],[Cantidad Ordenada]]</f>
        <v>18</v>
      </c>
      <c r="K1295" s="3">
        <f>Tabla1[[#This Row],[Costo Unitario]]*Tabla1[[#This Row],[Cantidad Ordenada]]</f>
        <v>10</v>
      </c>
      <c r="L1295" s="3">
        <f>(Tabla1[[#This Row],[Precio Unitario]]-Tabla1[[#This Row],[Costo Unitario]])*Tabla1[[#This Row],[Cantidad Ordenada]]</f>
        <v>8</v>
      </c>
      <c r="M1295" s="20">
        <v>0.1</v>
      </c>
      <c r="N1295" s="5">
        <f>Tabla1[[#This Row],[Total del Pedido]]*M1295</f>
        <v>1.8</v>
      </c>
      <c r="O1295" s="5">
        <f>Tabla1[[#This Row],[Total del Pedido]]-(Tabla1[[#This Row],[Costo Total]]+N1295)</f>
        <v>6.1999999999999993</v>
      </c>
    </row>
    <row r="1296" spans="1:15" x14ac:dyDescent="0.25">
      <c r="A1296" s="1">
        <v>529</v>
      </c>
      <c r="B1296" s="1">
        <v>1</v>
      </c>
      <c r="C1296" s="1" t="s">
        <v>17</v>
      </c>
      <c r="D1296" s="1" t="s">
        <v>38</v>
      </c>
      <c r="E1296" s="2">
        <v>20</v>
      </c>
      <c r="F1296" s="2">
        <v>34</v>
      </c>
      <c r="G1296" s="1">
        <v>1</v>
      </c>
      <c r="H1296" s="1">
        <v>24</v>
      </c>
      <c r="I1296" s="7">
        <f>TIME(0,Tabla1[[#This Row],[Tiempo de Preparación]],0)</f>
        <v>1.6666666666666666E-2</v>
      </c>
      <c r="J1296" s="16">
        <f>Tabla1[[#This Row],[Precio Unitario]]*Tabla1[[#This Row],[Cantidad Ordenada]]</f>
        <v>34</v>
      </c>
      <c r="K1296" s="3">
        <f>Tabla1[[#This Row],[Costo Unitario]]*Tabla1[[#This Row],[Cantidad Ordenada]]</f>
        <v>20</v>
      </c>
      <c r="L1296" s="3">
        <f>(Tabla1[[#This Row],[Precio Unitario]]-Tabla1[[#This Row],[Costo Unitario]])*Tabla1[[#This Row],[Cantidad Ordenada]]</f>
        <v>14</v>
      </c>
      <c r="M1296" s="20">
        <v>0.1</v>
      </c>
      <c r="N1296" s="5">
        <f>Tabla1[[#This Row],[Total del Pedido]]*M1296</f>
        <v>3.4000000000000004</v>
      </c>
      <c r="O1296" s="5">
        <f>Tabla1[[#This Row],[Total del Pedido]]-(Tabla1[[#This Row],[Costo Total]]+N1296)</f>
        <v>10.600000000000001</v>
      </c>
    </row>
    <row r="1297" spans="1:15" x14ac:dyDescent="0.25">
      <c r="A1297" s="1">
        <v>529</v>
      </c>
      <c r="B1297" s="1">
        <v>1</v>
      </c>
      <c r="C1297" s="1" t="s">
        <v>9</v>
      </c>
      <c r="D1297" s="1" t="s">
        <v>30</v>
      </c>
      <c r="E1297" s="2">
        <v>22</v>
      </c>
      <c r="F1297" s="2">
        <v>36</v>
      </c>
      <c r="G1297" s="1">
        <v>2</v>
      </c>
      <c r="H1297" s="1">
        <v>51</v>
      </c>
      <c r="I1297" s="7">
        <f>TIME(0,Tabla1[[#This Row],[Tiempo de Preparación]],0)</f>
        <v>3.5416666666666666E-2</v>
      </c>
      <c r="J1297" s="16">
        <f>Tabla1[[#This Row],[Precio Unitario]]*Tabla1[[#This Row],[Cantidad Ordenada]]</f>
        <v>72</v>
      </c>
      <c r="K1297" s="3">
        <f>Tabla1[[#This Row],[Costo Unitario]]*Tabla1[[#This Row],[Cantidad Ordenada]]</f>
        <v>44</v>
      </c>
      <c r="L1297" s="3">
        <f>(Tabla1[[#This Row],[Precio Unitario]]-Tabla1[[#This Row],[Costo Unitario]])*Tabla1[[#This Row],[Cantidad Ordenada]]</f>
        <v>28</v>
      </c>
      <c r="M1297" s="20">
        <v>0.1</v>
      </c>
      <c r="N1297" s="5">
        <f>Tabla1[[#This Row],[Total del Pedido]]*M1297</f>
        <v>7.2</v>
      </c>
      <c r="O1297" s="5">
        <f>Tabla1[[#This Row],[Total del Pedido]]-(Tabla1[[#This Row],[Costo Total]]+N1297)</f>
        <v>20.799999999999997</v>
      </c>
    </row>
    <row r="1298" spans="1:15" x14ac:dyDescent="0.25">
      <c r="A1298" s="1">
        <v>529</v>
      </c>
      <c r="B1298" s="1">
        <v>1</v>
      </c>
      <c r="C1298" s="1" t="s">
        <v>19</v>
      </c>
      <c r="D1298" s="1" t="s">
        <v>40</v>
      </c>
      <c r="E1298" s="2">
        <v>14</v>
      </c>
      <c r="F1298" s="2">
        <v>23</v>
      </c>
      <c r="G1298" s="1">
        <v>2</v>
      </c>
      <c r="H1298" s="1">
        <v>27</v>
      </c>
      <c r="I1298" s="7">
        <f>TIME(0,Tabla1[[#This Row],[Tiempo de Preparación]],0)</f>
        <v>1.8749999999999999E-2</v>
      </c>
      <c r="J1298" s="16">
        <f>Tabla1[[#This Row],[Precio Unitario]]*Tabla1[[#This Row],[Cantidad Ordenada]]</f>
        <v>46</v>
      </c>
      <c r="K1298" s="3">
        <f>Tabla1[[#This Row],[Costo Unitario]]*Tabla1[[#This Row],[Cantidad Ordenada]]</f>
        <v>28</v>
      </c>
      <c r="L1298" s="3">
        <f>(Tabla1[[#This Row],[Precio Unitario]]-Tabla1[[#This Row],[Costo Unitario]])*Tabla1[[#This Row],[Cantidad Ordenada]]</f>
        <v>18</v>
      </c>
      <c r="M1298" s="20">
        <v>0.1</v>
      </c>
      <c r="N1298" s="5">
        <f>Tabla1[[#This Row],[Total del Pedido]]*M1298</f>
        <v>4.6000000000000005</v>
      </c>
      <c r="O1298" s="5">
        <f>Tabla1[[#This Row],[Total del Pedido]]-(Tabla1[[#This Row],[Costo Total]]+N1298)</f>
        <v>13.399999999999999</v>
      </c>
    </row>
    <row r="1299" spans="1:15" x14ac:dyDescent="0.25">
      <c r="A1299" s="1">
        <v>529</v>
      </c>
      <c r="B1299" s="1">
        <v>1</v>
      </c>
      <c r="C1299" s="1" t="s">
        <v>12</v>
      </c>
      <c r="D1299" s="1" t="s">
        <v>33</v>
      </c>
      <c r="E1299" s="2">
        <v>16</v>
      </c>
      <c r="F1299" s="2">
        <v>28</v>
      </c>
      <c r="G1299" s="1">
        <v>2</v>
      </c>
      <c r="H1299" s="1">
        <v>55</v>
      </c>
      <c r="I1299" s="7">
        <f>TIME(0,Tabla1[[#This Row],[Tiempo de Preparación]],0)</f>
        <v>3.8194444444444448E-2</v>
      </c>
      <c r="J1299" s="16">
        <f>Tabla1[[#This Row],[Precio Unitario]]*Tabla1[[#This Row],[Cantidad Ordenada]]</f>
        <v>56</v>
      </c>
      <c r="K1299" s="3">
        <f>Tabla1[[#This Row],[Costo Unitario]]*Tabla1[[#This Row],[Cantidad Ordenada]]</f>
        <v>32</v>
      </c>
      <c r="L1299" s="3">
        <f>(Tabla1[[#This Row],[Precio Unitario]]-Tabla1[[#This Row],[Costo Unitario]])*Tabla1[[#This Row],[Cantidad Ordenada]]</f>
        <v>24</v>
      </c>
      <c r="M1299" s="20">
        <v>0.1</v>
      </c>
      <c r="N1299" s="5">
        <f>Tabla1[[#This Row],[Total del Pedido]]*M1299</f>
        <v>5.6000000000000005</v>
      </c>
      <c r="O1299" s="5">
        <f>Tabla1[[#This Row],[Total del Pedido]]-(Tabla1[[#This Row],[Costo Total]]+N1299)</f>
        <v>18.399999999999999</v>
      </c>
    </row>
    <row r="1300" spans="1:15" x14ac:dyDescent="0.25">
      <c r="A1300" s="1">
        <v>530</v>
      </c>
      <c r="B1300" s="1">
        <v>7</v>
      </c>
      <c r="C1300" s="1" t="s">
        <v>21</v>
      </c>
      <c r="D1300" s="1" t="s">
        <v>42</v>
      </c>
      <c r="E1300" s="2">
        <v>10</v>
      </c>
      <c r="F1300" s="2">
        <v>18</v>
      </c>
      <c r="G1300" s="1">
        <v>3</v>
      </c>
      <c r="H1300" s="1">
        <v>37</v>
      </c>
      <c r="I1300" s="7">
        <f>TIME(0,Tabla1[[#This Row],[Tiempo de Preparación]],0)</f>
        <v>2.5694444444444443E-2</v>
      </c>
      <c r="J1300" s="16">
        <f>Tabla1[[#This Row],[Precio Unitario]]*Tabla1[[#This Row],[Cantidad Ordenada]]</f>
        <v>54</v>
      </c>
      <c r="K1300" s="3">
        <f>Tabla1[[#This Row],[Costo Unitario]]*Tabla1[[#This Row],[Cantidad Ordenada]]</f>
        <v>30</v>
      </c>
      <c r="L1300" s="3">
        <f>(Tabla1[[#This Row],[Precio Unitario]]-Tabla1[[#This Row],[Costo Unitario]])*Tabla1[[#This Row],[Cantidad Ordenada]]</f>
        <v>24</v>
      </c>
      <c r="M1300" s="20">
        <v>0.1</v>
      </c>
      <c r="N1300" s="5">
        <f>Tabla1[[#This Row],[Total del Pedido]]*M1300</f>
        <v>5.4</v>
      </c>
      <c r="O1300" s="5">
        <f>Tabla1[[#This Row],[Total del Pedido]]-(Tabla1[[#This Row],[Costo Total]]+N1300)</f>
        <v>18.600000000000001</v>
      </c>
    </row>
    <row r="1301" spans="1:15" x14ac:dyDescent="0.25">
      <c r="A1301" s="1">
        <v>530</v>
      </c>
      <c r="B1301" s="1">
        <v>7</v>
      </c>
      <c r="C1301" s="1" t="s">
        <v>12</v>
      </c>
      <c r="D1301" s="1" t="s">
        <v>33</v>
      </c>
      <c r="E1301" s="2">
        <v>16</v>
      </c>
      <c r="F1301" s="2">
        <v>28</v>
      </c>
      <c r="G1301" s="1">
        <v>2</v>
      </c>
      <c r="H1301" s="1">
        <v>50</v>
      </c>
      <c r="I1301" s="7">
        <f>TIME(0,Tabla1[[#This Row],[Tiempo de Preparación]],0)</f>
        <v>3.4722222222222224E-2</v>
      </c>
      <c r="J1301" s="16">
        <f>Tabla1[[#This Row],[Precio Unitario]]*Tabla1[[#This Row],[Cantidad Ordenada]]</f>
        <v>56</v>
      </c>
      <c r="K1301" s="3">
        <f>Tabla1[[#This Row],[Costo Unitario]]*Tabla1[[#This Row],[Cantidad Ordenada]]</f>
        <v>32</v>
      </c>
      <c r="L1301" s="3">
        <f>(Tabla1[[#This Row],[Precio Unitario]]-Tabla1[[#This Row],[Costo Unitario]])*Tabla1[[#This Row],[Cantidad Ordenada]]</f>
        <v>24</v>
      </c>
      <c r="M1301" s="20">
        <v>0.1</v>
      </c>
      <c r="N1301" s="5">
        <f>Tabla1[[#This Row],[Total del Pedido]]*M1301</f>
        <v>5.6000000000000005</v>
      </c>
      <c r="O1301" s="5">
        <f>Tabla1[[#This Row],[Total del Pedido]]-(Tabla1[[#This Row],[Costo Total]]+N1301)</f>
        <v>18.399999999999999</v>
      </c>
    </row>
    <row r="1302" spans="1:15" x14ac:dyDescent="0.25">
      <c r="A1302" s="1">
        <v>530</v>
      </c>
      <c r="B1302" s="1">
        <v>7</v>
      </c>
      <c r="C1302" s="1" t="s">
        <v>23</v>
      </c>
      <c r="D1302" s="1" t="s">
        <v>44</v>
      </c>
      <c r="E1302" s="2">
        <v>15</v>
      </c>
      <c r="F1302" s="2">
        <v>25</v>
      </c>
      <c r="G1302" s="1">
        <v>2</v>
      </c>
      <c r="H1302" s="1">
        <v>19</v>
      </c>
      <c r="I1302" s="7">
        <f>TIME(0,Tabla1[[#This Row],[Tiempo de Preparación]],0)</f>
        <v>1.3194444444444444E-2</v>
      </c>
      <c r="J1302" s="16">
        <f>Tabla1[[#This Row],[Precio Unitario]]*Tabla1[[#This Row],[Cantidad Ordenada]]</f>
        <v>50</v>
      </c>
      <c r="K1302" s="3">
        <f>Tabla1[[#This Row],[Costo Unitario]]*Tabla1[[#This Row],[Cantidad Ordenada]]</f>
        <v>30</v>
      </c>
      <c r="L1302" s="3">
        <f>(Tabla1[[#This Row],[Precio Unitario]]-Tabla1[[#This Row],[Costo Unitario]])*Tabla1[[#This Row],[Cantidad Ordenada]]</f>
        <v>20</v>
      </c>
      <c r="M1302" s="20">
        <v>0.1</v>
      </c>
      <c r="N1302" s="5">
        <f>Tabla1[[#This Row],[Total del Pedido]]*M1302</f>
        <v>5</v>
      </c>
      <c r="O1302" s="5">
        <f>Tabla1[[#This Row],[Total del Pedido]]-(Tabla1[[#This Row],[Costo Total]]+N1302)</f>
        <v>15</v>
      </c>
    </row>
    <row r="1303" spans="1:15" x14ac:dyDescent="0.25">
      <c r="A1303" s="1">
        <v>531</v>
      </c>
      <c r="B1303" s="1">
        <v>9</v>
      </c>
      <c r="C1303" s="1" t="s">
        <v>20</v>
      </c>
      <c r="D1303" s="1" t="s">
        <v>41</v>
      </c>
      <c r="E1303" s="2">
        <v>13</v>
      </c>
      <c r="F1303" s="2">
        <v>21</v>
      </c>
      <c r="G1303" s="1">
        <v>3</v>
      </c>
      <c r="H1303" s="1">
        <v>41</v>
      </c>
      <c r="I1303" s="7">
        <f>TIME(0,Tabla1[[#This Row],[Tiempo de Preparación]],0)</f>
        <v>2.8472222222222222E-2</v>
      </c>
      <c r="J1303" s="16">
        <f>Tabla1[[#This Row],[Precio Unitario]]*Tabla1[[#This Row],[Cantidad Ordenada]]</f>
        <v>63</v>
      </c>
      <c r="K1303" s="3">
        <f>Tabla1[[#This Row],[Costo Unitario]]*Tabla1[[#This Row],[Cantidad Ordenada]]</f>
        <v>39</v>
      </c>
      <c r="L1303" s="3">
        <f>(Tabla1[[#This Row],[Precio Unitario]]-Tabla1[[#This Row],[Costo Unitario]])*Tabla1[[#This Row],[Cantidad Ordenada]]</f>
        <v>24</v>
      </c>
      <c r="M1303" s="20">
        <v>0.1</v>
      </c>
      <c r="N1303" s="5">
        <f>Tabla1[[#This Row],[Total del Pedido]]*M1303</f>
        <v>6.3000000000000007</v>
      </c>
      <c r="O1303" s="5">
        <f>Tabla1[[#This Row],[Total del Pedido]]-(Tabla1[[#This Row],[Costo Total]]+N1303)</f>
        <v>17.700000000000003</v>
      </c>
    </row>
    <row r="1304" spans="1:15" x14ac:dyDescent="0.25">
      <c r="A1304" s="1">
        <v>531</v>
      </c>
      <c r="B1304" s="1">
        <v>9</v>
      </c>
      <c r="C1304" s="1" t="s">
        <v>8</v>
      </c>
      <c r="D1304" s="1" t="s">
        <v>29</v>
      </c>
      <c r="E1304" s="2">
        <v>25</v>
      </c>
      <c r="F1304" s="2">
        <v>40</v>
      </c>
      <c r="G1304" s="1">
        <v>1</v>
      </c>
      <c r="H1304" s="1">
        <v>43</v>
      </c>
      <c r="I1304" s="7">
        <f>TIME(0,Tabla1[[#This Row],[Tiempo de Preparación]],0)</f>
        <v>2.9861111111111113E-2</v>
      </c>
      <c r="J1304" s="16">
        <f>Tabla1[[#This Row],[Precio Unitario]]*Tabla1[[#This Row],[Cantidad Ordenada]]</f>
        <v>40</v>
      </c>
      <c r="K1304" s="3">
        <f>Tabla1[[#This Row],[Costo Unitario]]*Tabla1[[#This Row],[Cantidad Ordenada]]</f>
        <v>25</v>
      </c>
      <c r="L1304" s="3">
        <f>(Tabla1[[#This Row],[Precio Unitario]]-Tabla1[[#This Row],[Costo Unitario]])*Tabla1[[#This Row],[Cantidad Ordenada]]</f>
        <v>15</v>
      </c>
      <c r="M1304" s="20">
        <v>0.1</v>
      </c>
      <c r="N1304" s="5">
        <f>Tabla1[[#This Row],[Total del Pedido]]*M1304</f>
        <v>4</v>
      </c>
      <c r="O1304" s="5">
        <f>Tabla1[[#This Row],[Total del Pedido]]-(Tabla1[[#This Row],[Costo Total]]+N1304)</f>
        <v>11</v>
      </c>
    </row>
    <row r="1305" spans="1:15" x14ac:dyDescent="0.25">
      <c r="A1305" s="1">
        <v>531</v>
      </c>
      <c r="B1305" s="1">
        <v>9</v>
      </c>
      <c r="C1305" s="1" t="s">
        <v>21</v>
      </c>
      <c r="D1305" s="1" t="s">
        <v>42</v>
      </c>
      <c r="E1305" s="2">
        <v>10</v>
      </c>
      <c r="F1305" s="2">
        <v>18</v>
      </c>
      <c r="G1305" s="1">
        <v>3</v>
      </c>
      <c r="H1305" s="1">
        <v>56</v>
      </c>
      <c r="I1305" s="7">
        <f>TIME(0,Tabla1[[#This Row],[Tiempo de Preparación]],0)</f>
        <v>3.888888888888889E-2</v>
      </c>
      <c r="J1305" s="16">
        <f>Tabla1[[#This Row],[Precio Unitario]]*Tabla1[[#This Row],[Cantidad Ordenada]]</f>
        <v>54</v>
      </c>
      <c r="K1305" s="3">
        <f>Tabla1[[#This Row],[Costo Unitario]]*Tabla1[[#This Row],[Cantidad Ordenada]]</f>
        <v>30</v>
      </c>
      <c r="L1305" s="3">
        <f>(Tabla1[[#This Row],[Precio Unitario]]-Tabla1[[#This Row],[Costo Unitario]])*Tabla1[[#This Row],[Cantidad Ordenada]]</f>
        <v>24</v>
      </c>
      <c r="M1305" s="20">
        <v>0.1</v>
      </c>
      <c r="N1305" s="5">
        <f>Tabla1[[#This Row],[Total del Pedido]]*M1305</f>
        <v>5.4</v>
      </c>
      <c r="O1305" s="5">
        <f>Tabla1[[#This Row],[Total del Pedido]]-(Tabla1[[#This Row],[Costo Total]]+N1305)</f>
        <v>18.600000000000001</v>
      </c>
    </row>
    <row r="1306" spans="1:15" x14ac:dyDescent="0.25">
      <c r="A1306" s="1">
        <v>531</v>
      </c>
      <c r="B1306" s="1">
        <v>9</v>
      </c>
      <c r="C1306" s="1" t="s">
        <v>10</v>
      </c>
      <c r="D1306" s="1" t="s">
        <v>31</v>
      </c>
      <c r="E1306" s="2">
        <v>17</v>
      </c>
      <c r="F1306" s="2">
        <v>29</v>
      </c>
      <c r="G1306" s="1">
        <v>3</v>
      </c>
      <c r="H1306" s="1">
        <v>59</v>
      </c>
      <c r="I1306" s="7">
        <f>TIME(0,Tabla1[[#This Row],[Tiempo de Preparación]],0)</f>
        <v>4.0972222222222222E-2</v>
      </c>
      <c r="J1306" s="16">
        <f>Tabla1[[#This Row],[Precio Unitario]]*Tabla1[[#This Row],[Cantidad Ordenada]]</f>
        <v>87</v>
      </c>
      <c r="K1306" s="3">
        <f>Tabla1[[#This Row],[Costo Unitario]]*Tabla1[[#This Row],[Cantidad Ordenada]]</f>
        <v>51</v>
      </c>
      <c r="L1306" s="3">
        <f>(Tabla1[[#This Row],[Precio Unitario]]-Tabla1[[#This Row],[Costo Unitario]])*Tabla1[[#This Row],[Cantidad Ordenada]]</f>
        <v>36</v>
      </c>
      <c r="M1306" s="20">
        <v>0.1</v>
      </c>
      <c r="N1306" s="5">
        <f>Tabla1[[#This Row],[Total del Pedido]]*M1306</f>
        <v>8.7000000000000011</v>
      </c>
      <c r="O1306" s="5">
        <f>Tabla1[[#This Row],[Total del Pedido]]-(Tabla1[[#This Row],[Costo Total]]+N1306)</f>
        <v>27.299999999999997</v>
      </c>
    </row>
    <row r="1307" spans="1:15" x14ac:dyDescent="0.25">
      <c r="A1307" s="1">
        <v>532</v>
      </c>
      <c r="B1307" s="1">
        <v>13</v>
      </c>
      <c r="C1307" s="1" t="s">
        <v>20</v>
      </c>
      <c r="D1307" s="1" t="s">
        <v>41</v>
      </c>
      <c r="E1307" s="2">
        <v>13</v>
      </c>
      <c r="F1307" s="2">
        <v>21</v>
      </c>
      <c r="G1307" s="1">
        <v>1</v>
      </c>
      <c r="H1307" s="1">
        <v>24</v>
      </c>
      <c r="I1307" s="7">
        <f>TIME(0,Tabla1[[#This Row],[Tiempo de Preparación]],0)</f>
        <v>1.6666666666666666E-2</v>
      </c>
      <c r="J1307" s="16">
        <f>Tabla1[[#This Row],[Precio Unitario]]*Tabla1[[#This Row],[Cantidad Ordenada]]</f>
        <v>21</v>
      </c>
      <c r="K1307" s="3">
        <f>Tabla1[[#This Row],[Costo Unitario]]*Tabla1[[#This Row],[Cantidad Ordenada]]</f>
        <v>13</v>
      </c>
      <c r="L1307" s="3">
        <f>(Tabla1[[#This Row],[Precio Unitario]]-Tabla1[[#This Row],[Costo Unitario]])*Tabla1[[#This Row],[Cantidad Ordenada]]</f>
        <v>8</v>
      </c>
      <c r="M1307" s="20">
        <v>0.1</v>
      </c>
      <c r="N1307" s="5">
        <f>Tabla1[[#This Row],[Total del Pedido]]*M1307</f>
        <v>2.1</v>
      </c>
      <c r="O1307" s="5">
        <f>Tabla1[[#This Row],[Total del Pedido]]-(Tabla1[[#This Row],[Costo Total]]+N1307)</f>
        <v>5.9</v>
      </c>
    </row>
    <row r="1308" spans="1:15" x14ac:dyDescent="0.25">
      <c r="A1308" s="1">
        <v>532</v>
      </c>
      <c r="B1308" s="1">
        <v>13</v>
      </c>
      <c r="C1308" s="1" t="s">
        <v>22</v>
      </c>
      <c r="D1308" s="1" t="s">
        <v>43</v>
      </c>
      <c r="E1308" s="2">
        <v>15</v>
      </c>
      <c r="F1308" s="2">
        <v>26</v>
      </c>
      <c r="G1308" s="1">
        <v>2</v>
      </c>
      <c r="H1308" s="1">
        <v>28</v>
      </c>
      <c r="I1308" s="7">
        <f>TIME(0,Tabla1[[#This Row],[Tiempo de Preparación]],0)</f>
        <v>1.9444444444444445E-2</v>
      </c>
      <c r="J1308" s="16">
        <f>Tabla1[[#This Row],[Precio Unitario]]*Tabla1[[#This Row],[Cantidad Ordenada]]</f>
        <v>52</v>
      </c>
      <c r="K1308" s="3">
        <f>Tabla1[[#This Row],[Costo Unitario]]*Tabla1[[#This Row],[Cantidad Ordenada]]</f>
        <v>30</v>
      </c>
      <c r="L1308" s="3">
        <f>(Tabla1[[#This Row],[Precio Unitario]]-Tabla1[[#This Row],[Costo Unitario]])*Tabla1[[#This Row],[Cantidad Ordenada]]</f>
        <v>22</v>
      </c>
      <c r="M1308" s="20">
        <v>0.1</v>
      </c>
      <c r="N1308" s="5">
        <f>Tabla1[[#This Row],[Total del Pedido]]*M1308</f>
        <v>5.2</v>
      </c>
      <c r="O1308" s="5">
        <f>Tabla1[[#This Row],[Total del Pedido]]-(Tabla1[[#This Row],[Costo Total]]+N1308)</f>
        <v>16.799999999999997</v>
      </c>
    </row>
    <row r="1309" spans="1:15" x14ac:dyDescent="0.25">
      <c r="A1309" s="1">
        <v>532</v>
      </c>
      <c r="B1309" s="1">
        <v>13</v>
      </c>
      <c r="C1309" s="1" t="s">
        <v>15</v>
      </c>
      <c r="D1309" s="1" t="s">
        <v>36</v>
      </c>
      <c r="E1309" s="2">
        <v>19</v>
      </c>
      <c r="F1309" s="2">
        <v>32</v>
      </c>
      <c r="G1309" s="1">
        <v>2</v>
      </c>
      <c r="H1309" s="1">
        <v>7</v>
      </c>
      <c r="I1309" s="7">
        <f>TIME(0,Tabla1[[#This Row],[Tiempo de Preparación]],0)</f>
        <v>4.8611111111111112E-3</v>
      </c>
      <c r="J1309" s="16">
        <f>Tabla1[[#This Row],[Precio Unitario]]*Tabla1[[#This Row],[Cantidad Ordenada]]</f>
        <v>64</v>
      </c>
      <c r="K1309" s="3">
        <f>Tabla1[[#This Row],[Costo Unitario]]*Tabla1[[#This Row],[Cantidad Ordenada]]</f>
        <v>38</v>
      </c>
      <c r="L1309" s="3">
        <f>(Tabla1[[#This Row],[Precio Unitario]]-Tabla1[[#This Row],[Costo Unitario]])*Tabla1[[#This Row],[Cantidad Ordenada]]</f>
        <v>26</v>
      </c>
      <c r="M1309" s="20">
        <v>0.1</v>
      </c>
      <c r="N1309" s="5">
        <f>Tabla1[[#This Row],[Total del Pedido]]*M1309</f>
        <v>6.4</v>
      </c>
      <c r="O1309" s="5">
        <f>Tabla1[[#This Row],[Total del Pedido]]-(Tabla1[[#This Row],[Costo Total]]+N1309)</f>
        <v>19.600000000000001</v>
      </c>
    </row>
    <row r="1310" spans="1:15" x14ac:dyDescent="0.25">
      <c r="A1310" s="1">
        <v>533</v>
      </c>
      <c r="B1310" s="1">
        <v>1</v>
      </c>
      <c r="C1310" s="1" t="s">
        <v>18</v>
      </c>
      <c r="D1310" s="1" t="s">
        <v>39</v>
      </c>
      <c r="E1310" s="2">
        <v>12</v>
      </c>
      <c r="F1310" s="2">
        <v>20</v>
      </c>
      <c r="G1310" s="1">
        <v>1</v>
      </c>
      <c r="H1310" s="1">
        <v>34</v>
      </c>
      <c r="I1310" s="7">
        <f>TIME(0,Tabla1[[#This Row],[Tiempo de Preparación]],0)</f>
        <v>2.361111111111111E-2</v>
      </c>
      <c r="J1310" s="16">
        <f>Tabla1[[#This Row],[Precio Unitario]]*Tabla1[[#This Row],[Cantidad Ordenada]]</f>
        <v>20</v>
      </c>
      <c r="K1310" s="3">
        <f>Tabla1[[#This Row],[Costo Unitario]]*Tabla1[[#This Row],[Cantidad Ordenada]]</f>
        <v>12</v>
      </c>
      <c r="L1310" s="3">
        <f>(Tabla1[[#This Row],[Precio Unitario]]-Tabla1[[#This Row],[Costo Unitario]])*Tabla1[[#This Row],[Cantidad Ordenada]]</f>
        <v>8</v>
      </c>
      <c r="M1310" s="20">
        <v>0.1</v>
      </c>
      <c r="N1310" s="5">
        <f>Tabla1[[#This Row],[Total del Pedido]]*M1310</f>
        <v>2</v>
      </c>
      <c r="O1310" s="5">
        <f>Tabla1[[#This Row],[Total del Pedido]]-(Tabla1[[#This Row],[Costo Total]]+N1310)</f>
        <v>6</v>
      </c>
    </row>
    <row r="1311" spans="1:15" x14ac:dyDescent="0.25">
      <c r="A1311" s="1">
        <v>533</v>
      </c>
      <c r="B1311" s="1">
        <v>1</v>
      </c>
      <c r="C1311" s="1" t="s">
        <v>20</v>
      </c>
      <c r="D1311" s="1" t="s">
        <v>41</v>
      </c>
      <c r="E1311" s="2">
        <v>13</v>
      </c>
      <c r="F1311" s="2">
        <v>21</v>
      </c>
      <c r="G1311" s="1">
        <v>1</v>
      </c>
      <c r="H1311" s="1">
        <v>14</v>
      </c>
      <c r="I1311" s="7">
        <f>TIME(0,Tabla1[[#This Row],[Tiempo de Preparación]],0)</f>
        <v>9.7222222222222224E-3</v>
      </c>
      <c r="J1311" s="16">
        <f>Tabla1[[#This Row],[Precio Unitario]]*Tabla1[[#This Row],[Cantidad Ordenada]]</f>
        <v>21</v>
      </c>
      <c r="K1311" s="3">
        <f>Tabla1[[#This Row],[Costo Unitario]]*Tabla1[[#This Row],[Cantidad Ordenada]]</f>
        <v>13</v>
      </c>
      <c r="L1311" s="3">
        <f>(Tabla1[[#This Row],[Precio Unitario]]-Tabla1[[#This Row],[Costo Unitario]])*Tabla1[[#This Row],[Cantidad Ordenada]]</f>
        <v>8</v>
      </c>
      <c r="M1311" s="20">
        <v>0.1</v>
      </c>
      <c r="N1311" s="5">
        <f>Tabla1[[#This Row],[Total del Pedido]]*M1311</f>
        <v>2.1</v>
      </c>
      <c r="O1311" s="5">
        <f>Tabla1[[#This Row],[Total del Pedido]]-(Tabla1[[#This Row],[Costo Total]]+N1311)</f>
        <v>5.9</v>
      </c>
    </row>
    <row r="1312" spans="1:15" x14ac:dyDescent="0.25">
      <c r="A1312" s="1">
        <v>534</v>
      </c>
      <c r="B1312" s="1">
        <v>1</v>
      </c>
      <c r="C1312" s="1" t="s">
        <v>4</v>
      </c>
      <c r="D1312" s="1" t="s">
        <v>25</v>
      </c>
      <c r="E1312" s="2">
        <v>14</v>
      </c>
      <c r="F1312" s="2">
        <v>24</v>
      </c>
      <c r="G1312" s="1">
        <v>2</v>
      </c>
      <c r="H1312" s="1">
        <v>56</v>
      </c>
      <c r="I1312" s="7">
        <f>TIME(0,Tabla1[[#This Row],[Tiempo de Preparación]],0)</f>
        <v>3.888888888888889E-2</v>
      </c>
      <c r="J1312" s="16">
        <f>Tabla1[[#This Row],[Precio Unitario]]*Tabla1[[#This Row],[Cantidad Ordenada]]</f>
        <v>48</v>
      </c>
      <c r="K1312" s="3">
        <f>Tabla1[[#This Row],[Costo Unitario]]*Tabla1[[#This Row],[Cantidad Ordenada]]</f>
        <v>28</v>
      </c>
      <c r="L1312" s="3">
        <f>(Tabla1[[#This Row],[Precio Unitario]]-Tabla1[[#This Row],[Costo Unitario]])*Tabla1[[#This Row],[Cantidad Ordenada]]</f>
        <v>20</v>
      </c>
      <c r="M1312" s="20">
        <v>0.1</v>
      </c>
      <c r="N1312" s="5">
        <f>Tabla1[[#This Row],[Total del Pedido]]*M1312</f>
        <v>4.8000000000000007</v>
      </c>
      <c r="O1312" s="5">
        <f>Tabla1[[#This Row],[Total del Pedido]]-(Tabla1[[#This Row],[Costo Total]]+N1312)</f>
        <v>15.200000000000003</v>
      </c>
    </row>
    <row r="1313" spans="1:15" x14ac:dyDescent="0.25">
      <c r="A1313" s="1">
        <v>534</v>
      </c>
      <c r="B1313" s="1">
        <v>1</v>
      </c>
      <c r="C1313" s="1" t="s">
        <v>10</v>
      </c>
      <c r="D1313" s="1" t="s">
        <v>31</v>
      </c>
      <c r="E1313" s="2">
        <v>17</v>
      </c>
      <c r="F1313" s="2">
        <v>29</v>
      </c>
      <c r="G1313" s="1">
        <v>1</v>
      </c>
      <c r="H1313" s="1">
        <v>10</v>
      </c>
      <c r="I1313" s="7">
        <f>TIME(0,Tabla1[[#This Row],[Tiempo de Preparación]],0)</f>
        <v>6.9444444444444441E-3</v>
      </c>
      <c r="J1313" s="16">
        <f>Tabla1[[#This Row],[Precio Unitario]]*Tabla1[[#This Row],[Cantidad Ordenada]]</f>
        <v>29</v>
      </c>
      <c r="K1313" s="3">
        <f>Tabla1[[#This Row],[Costo Unitario]]*Tabla1[[#This Row],[Cantidad Ordenada]]</f>
        <v>17</v>
      </c>
      <c r="L1313" s="3">
        <f>(Tabla1[[#This Row],[Precio Unitario]]-Tabla1[[#This Row],[Costo Unitario]])*Tabla1[[#This Row],[Cantidad Ordenada]]</f>
        <v>12</v>
      </c>
      <c r="M1313" s="20">
        <v>0.1</v>
      </c>
      <c r="N1313" s="5">
        <f>Tabla1[[#This Row],[Total del Pedido]]*M1313</f>
        <v>2.9000000000000004</v>
      </c>
      <c r="O1313" s="5">
        <f>Tabla1[[#This Row],[Total del Pedido]]-(Tabla1[[#This Row],[Costo Total]]+N1313)</f>
        <v>9.1000000000000014</v>
      </c>
    </row>
    <row r="1314" spans="1:15" x14ac:dyDescent="0.25">
      <c r="A1314" s="1">
        <v>534</v>
      </c>
      <c r="B1314" s="1">
        <v>1</v>
      </c>
      <c r="C1314" s="1" t="s">
        <v>14</v>
      </c>
      <c r="D1314" s="1" t="s">
        <v>35</v>
      </c>
      <c r="E1314" s="2">
        <v>21</v>
      </c>
      <c r="F1314" s="2">
        <v>35</v>
      </c>
      <c r="G1314" s="1">
        <v>2</v>
      </c>
      <c r="H1314" s="1">
        <v>10</v>
      </c>
      <c r="I1314" s="7">
        <f>TIME(0,Tabla1[[#This Row],[Tiempo de Preparación]],0)</f>
        <v>6.9444444444444441E-3</v>
      </c>
      <c r="J1314" s="16">
        <f>Tabla1[[#This Row],[Precio Unitario]]*Tabla1[[#This Row],[Cantidad Ordenada]]</f>
        <v>70</v>
      </c>
      <c r="K1314" s="3">
        <f>Tabla1[[#This Row],[Costo Unitario]]*Tabla1[[#This Row],[Cantidad Ordenada]]</f>
        <v>42</v>
      </c>
      <c r="L1314" s="3">
        <f>(Tabla1[[#This Row],[Precio Unitario]]-Tabla1[[#This Row],[Costo Unitario]])*Tabla1[[#This Row],[Cantidad Ordenada]]</f>
        <v>28</v>
      </c>
      <c r="M1314" s="20">
        <v>0.1</v>
      </c>
      <c r="N1314" s="5">
        <f>Tabla1[[#This Row],[Total del Pedido]]*M1314</f>
        <v>7</v>
      </c>
      <c r="O1314" s="5">
        <f>Tabla1[[#This Row],[Total del Pedido]]-(Tabla1[[#This Row],[Costo Total]]+N1314)</f>
        <v>21</v>
      </c>
    </row>
    <row r="1315" spans="1:15" x14ac:dyDescent="0.25">
      <c r="A1315" s="1">
        <v>535</v>
      </c>
      <c r="B1315" s="1">
        <v>15</v>
      </c>
      <c r="C1315" s="1" t="s">
        <v>8</v>
      </c>
      <c r="D1315" s="1" t="s">
        <v>29</v>
      </c>
      <c r="E1315" s="2">
        <v>25</v>
      </c>
      <c r="F1315" s="2">
        <v>40</v>
      </c>
      <c r="G1315" s="1">
        <v>3</v>
      </c>
      <c r="H1315" s="1">
        <v>48</v>
      </c>
      <c r="I1315" s="7">
        <f>TIME(0,Tabla1[[#This Row],[Tiempo de Preparación]],0)</f>
        <v>3.3333333333333333E-2</v>
      </c>
      <c r="J1315" s="16">
        <f>Tabla1[[#This Row],[Precio Unitario]]*Tabla1[[#This Row],[Cantidad Ordenada]]</f>
        <v>120</v>
      </c>
      <c r="K1315" s="3">
        <f>Tabla1[[#This Row],[Costo Unitario]]*Tabla1[[#This Row],[Cantidad Ordenada]]</f>
        <v>75</v>
      </c>
      <c r="L1315" s="3">
        <f>(Tabla1[[#This Row],[Precio Unitario]]-Tabla1[[#This Row],[Costo Unitario]])*Tabla1[[#This Row],[Cantidad Ordenada]]</f>
        <v>45</v>
      </c>
      <c r="M1315" s="20">
        <v>0.1</v>
      </c>
      <c r="N1315" s="5">
        <f>Tabla1[[#This Row],[Total del Pedido]]*M1315</f>
        <v>12</v>
      </c>
      <c r="O1315" s="5">
        <f>Tabla1[[#This Row],[Total del Pedido]]-(Tabla1[[#This Row],[Costo Total]]+N1315)</f>
        <v>33</v>
      </c>
    </row>
    <row r="1316" spans="1:15" x14ac:dyDescent="0.25">
      <c r="A1316" s="1">
        <v>535</v>
      </c>
      <c r="B1316" s="1">
        <v>15</v>
      </c>
      <c r="C1316" s="1" t="s">
        <v>10</v>
      </c>
      <c r="D1316" s="1" t="s">
        <v>31</v>
      </c>
      <c r="E1316" s="2">
        <v>17</v>
      </c>
      <c r="F1316" s="2">
        <v>29</v>
      </c>
      <c r="G1316" s="1">
        <v>3</v>
      </c>
      <c r="H1316" s="1">
        <v>9</v>
      </c>
      <c r="I1316" s="7">
        <f>TIME(0,Tabla1[[#This Row],[Tiempo de Preparación]],0)</f>
        <v>6.2500000000000003E-3</v>
      </c>
      <c r="J1316" s="16">
        <f>Tabla1[[#This Row],[Precio Unitario]]*Tabla1[[#This Row],[Cantidad Ordenada]]</f>
        <v>87</v>
      </c>
      <c r="K1316" s="3">
        <f>Tabla1[[#This Row],[Costo Unitario]]*Tabla1[[#This Row],[Cantidad Ordenada]]</f>
        <v>51</v>
      </c>
      <c r="L1316" s="3">
        <f>(Tabla1[[#This Row],[Precio Unitario]]-Tabla1[[#This Row],[Costo Unitario]])*Tabla1[[#This Row],[Cantidad Ordenada]]</f>
        <v>36</v>
      </c>
      <c r="M1316" s="20">
        <v>0.1</v>
      </c>
      <c r="N1316" s="5">
        <f>Tabla1[[#This Row],[Total del Pedido]]*M1316</f>
        <v>8.7000000000000011</v>
      </c>
      <c r="O1316" s="5">
        <f>Tabla1[[#This Row],[Total del Pedido]]-(Tabla1[[#This Row],[Costo Total]]+N1316)</f>
        <v>27.299999999999997</v>
      </c>
    </row>
    <row r="1317" spans="1:15" x14ac:dyDescent="0.25">
      <c r="A1317" s="1">
        <v>535</v>
      </c>
      <c r="B1317" s="1">
        <v>15</v>
      </c>
      <c r="C1317" s="1" t="s">
        <v>4</v>
      </c>
      <c r="D1317" s="1" t="s">
        <v>25</v>
      </c>
      <c r="E1317" s="2">
        <v>14</v>
      </c>
      <c r="F1317" s="2">
        <v>24</v>
      </c>
      <c r="G1317" s="1">
        <v>2</v>
      </c>
      <c r="H1317" s="1">
        <v>42</v>
      </c>
      <c r="I1317" s="7">
        <f>TIME(0,Tabla1[[#This Row],[Tiempo de Preparación]],0)</f>
        <v>2.9166666666666667E-2</v>
      </c>
      <c r="J1317" s="16">
        <f>Tabla1[[#This Row],[Precio Unitario]]*Tabla1[[#This Row],[Cantidad Ordenada]]</f>
        <v>48</v>
      </c>
      <c r="K1317" s="3">
        <f>Tabla1[[#This Row],[Costo Unitario]]*Tabla1[[#This Row],[Cantidad Ordenada]]</f>
        <v>28</v>
      </c>
      <c r="L1317" s="3">
        <f>(Tabla1[[#This Row],[Precio Unitario]]-Tabla1[[#This Row],[Costo Unitario]])*Tabla1[[#This Row],[Cantidad Ordenada]]</f>
        <v>20</v>
      </c>
      <c r="M1317" s="20">
        <v>0.1</v>
      </c>
      <c r="N1317" s="5">
        <f>Tabla1[[#This Row],[Total del Pedido]]*M1317</f>
        <v>4.8000000000000007</v>
      </c>
      <c r="O1317" s="5">
        <f>Tabla1[[#This Row],[Total del Pedido]]-(Tabla1[[#This Row],[Costo Total]]+N1317)</f>
        <v>15.200000000000003</v>
      </c>
    </row>
    <row r="1318" spans="1:15" x14ac:dyDescent="0.25">
      <c r="A1318" s="1">
        <v>535</v>
      </c>
      <c r="B1318" s="1">
        <v>15</v>
      </c>
      <c r="C1318" s="1" t="s">
        <v>20</v>
      </c>
      <c r="D1318" s="1" t="s">
        <v>41</v>
      </c>
      <c r="E1318" s="2">
        <v>13</v>
      </c>
      <c r="F1318" s="2">
        <v>21</v>
      </c>
      <c r="G1318" s="1">
        <v>1</v>
      </c>
      <c r="H1318" s="1">
        <v>14</v>
      </c>
      <c r="I1318" s="7">
        <f>TIME(0,Tabla1[[#This Row],[Tiempo de Preparación]],0)</f>
        <v>9.7222222222222224E-3</v>
      </c>
      <c r="J1318" s="16">
        <f>Tabla1[[#This Row],[Precio Unitario]]*Tabla1[[#This Row],[Cantidad Ordenada]]</f>
        <v>21</v>
      </c>
      <c r="K1318" s="3">
        <f>Tabla1[[#This Row],[Costo Unitario]]*Tabla1[[#This Row],[Cantidad Ordenada]]</f>
        <v>13</v>
      </c>
      <c r="L1318" s="3">
        <f>(Tabla1[[#This Row],[Precio Unitario]]-Tabla1[[#This Row],[Costo Unitario]])*Tabla1[[#This Row],[Cantidad Ordenada]]</f>
        <v>8</v>
      </c>
      <c r="M1318" s="20">
        <v>0.1</v>
      </c>
      <c r="N1318" s="5">
        <f>Tabla1[[#This Row],[Total del Pedido]]*M1318</f>
        <v>2.1</v>
      </c>
      <c r="O1318" s="5">
        <f>Tabla1[[#This Row],[Total del Pedido]]-(Tabla1[[#This Row],[Costo Total]]+N1318)</f>
        <v>5.9</v>
      </c>
    </row>
    <row r="1319" spans="1:15" x14ac:dyDescent="0.25">
      <c r="A1319" s="1">
        <v>536</v>
      </c>
      <c r="B1319" s="1">
        <v>9</v>
      </c>
      <c r="C1319" s="1" t="s">
        <v>21</v>
      </c>
      <c r="D1319" s="1" t="s">
        <v>42</v>
      </c>
      <c r="E1319" s="2">
        <v>10</v>
      </c>
      <c r="F1319" s="2">
        <v>18</v>
      </c>
      <c r="G1319" s="1">
        <v>1</v>
      </c>
      <c r="H1319" s="1">
        <v>29</v>
      </c>
      <c r="I1319" s="7">
        <f>TIME(0,Tabla1[[#This Row],[Tiempo de Preparación]],0)</f>
        <v>2.013888888888889E-2</v>
      </c>
      <c r="J1319" s="16">
        <f>Tabla1[[#This Row],[Precio Unitario]]*Tabla1[[#This Row],[Cantidad Ordenada]]</f>
        <v>18</v>
      </c>
      <c r="K1319" s="3">
        <f>Tabla1[[#This Row],[Costo Unitario]]*Tabla1[[#This Row],[Cantidad Ordenada]]</f>
        <v>10</v>
      </c>
      <c r="L1319" s="3">
        <f>(Tabla1[[#This Row],[Precio Unitario]]-Tabla1[[#This Row],[Costo Unitario]])*Tabla1[[#This Row],[Cantidad Ordenada]]</f>
        <v>8</v>
      </c>
      <c r="M1319" s="20">
        <v>0.1</v>
      </c>
      <c r="N1319" s="5">
        <f>Tabla1[[#This Row],[Total del Pedido]]*M1319</f>
        <v>1.8</v>
      </c>
      <c r="O1319" s="5">
        <f>Tabla1[[#This Row],[Total del Pedido]]-(Tabla1[[#This Row],[Costo Total]]+N1319)</f>
        <v>6.1999999999999993</v>
      </c>
    </row>
    <row r="1320" spans="1:15" x14ac:dyDescent="0.25">
      <c r="A1320" s="1">
        <v>536</v>
      </c>
      <c r="B1320" s="1">
        <v>9</v>
      </c>
      <c r="C1320" s="1" t="s">
        <v>10</v>
      </c>
      <c r="D1320" s="1" t="s">
        <v>31</v>
      </c>
      <c r="E1320" s="2">
        <v>17</v>
      </c>
      <c r="F1320" s="2">
        <v>29</v>
      </c>
      <c r="G1320" s="1">
        <v>2</v>
      </c>
      <c r="H1320" s="1">
        <v>52</v>
      </c>
      <c r="I1320" s="7">
        <f>TIME(0,Tabla1[[#This Row],[Tiempo de Preparación]],0)</f>
        <v>3.6111111111111108E-2</v>
      </c>
      <c r="J1320" s="16">
        <f>Tabla1[[#This Row],[Precio Unitario]]*Tabla1[[#This Row],[Cantidad Ordenada]]</f>
        <v>58</v>
      </c>
      <c r="K1320" s="3">
        <f>Tabla1[[#This Row],[Costo Unitario]]*Tabla1[[#This Row],[Cantidad Ordenada]]</f>
        <v>34</v>
      </c>
      <c r="L1320" s="3">
        <f>(Tabla1[[#This Row],[Precio Unitario]]-Tabla1[[#This Row],[Costo Unitario]])*Tabla1[[#This Row],[Cantidad Ordenada]]</f>
        <v>24</v>
      </c>
      <c r="M1320" s="20">
        <v>0.1</v>
      </c>
      <c r="N1320" s="5">
        <f>Tabla1[[#This Row],[Total del Pedido]]*M1320</f>
        <v>5.8000000000000007</v>
      </c>
      <c r="O1320" s="5">
        <f>Tabla1[[#This Row],[Total del Pedido]]-(Tabla1[[#This Row],[Costo Total]]+N1320)</f>
        <v>18.200000000000003</v>
      </c>
    </row>
    <row r="1321" spans="1:15" x14ac:dyDescent="0.25">
      <c r="A1321" s="1">
        <v>536</v>
      </c>
      <c r="B1321" s="1">
        <v>9</v>
      </c>
      <c r="C1321" s="1" t="s">
        <v>19</v>
      </c>
      <c r="D1321" s="1" t="s">
        <v>40</v>
      </c>
      <c r="E1321" s="2">
        <v>14</v>
      </c>
      <c r="F1321" s="2">
        <v>23</v>
      </c>
      <c r="G1321" s="1">
        <v>2</v>
      </c>
      <c r="H1321" s="1">
        <v>38</v>
      </c>
      <c r="I1321" s="7">
        <f>TIME(0,Tabla1[[#This Row],[Tiempo de Preparación]],0)</f>
        <v>2.6388888888888889E-2</v>
      </c>
      <c r="J1321" s="16">
        <f>Tabla1[[#This Row],[Precio Unitario]]*Tabla1[[#This Row],[Cantidad Ordenada]]</f>
        <v>46</v>
      </c>
      <c r="K1321" s="3">
        <f>Tabla1[[#This Row],[Costo Unitario]]*Tabla1[[#This Row],[Cantidad Ordenada]]</f>
        <v>28</v>
      </c>
      <c r="L1321" s="3">
        <f>(Tabla1[[#This Row],[Precio Unitario]]-Tabla1[[#This Row],[Costo Unitario]])*Tabla1[[#This Row],[Cantidad Ordenada]]</f>
        <v>18</v>
      </c>
      <c r="M1321" s="20">
        <v>0.1</v>
      </c>
      <c r="N1321" s="5">
        <f>Tabla1[[#This Row],[Total del Pedido]]*M1321</f>
        <v>4.6000000000000005</v>
      </c>
      <c r="O1321" s="5">
        <f>Tabla1[[#This Row],[Total del Pedido]]-(Tabla1[[#This Row],[Costo Total]]+N1321)</f>
        <v>13.399999999999999</v>
      </c>
    </row>
    <row r="1322" spans="1:15" x14ac:dyDescent="0.25">
      <c r="A1322" s="1">
        <v>536</v>
      </c>
      <c r="B1322" s="1">
        <v>9</v>
      </c>
      <c r="C1322" s="1" t="s">
        <v>5</v>
      </c>
      <c r="D1322" s="1" t="s">
        <v>26</v>
      </c>
      <c r="E1322" s="2">
        <v>18</v>
      </c>
      <c r="F1322" s="2">
        <v>30</v>
      </c>
      <c r="G1322" s="1">
        <v>3</v>
      </c>
      <c r="H1322" s="1">
        <v>33</v>
      </c>
      <c r="I1322" s="7">
        <f>TIME(0,Tabla1[[#This Row],[Tiempo de Preparación]],0)</f>
        <v>2.2916666666666665E-2</v>
      </c>
      <c r="J1322" s="16">
        <f>Tabla1[[#This Row],[Precio Unitario]]*Tabla1[[#This Row],[Cantidad Ordenada]]</f>
        <v>90</v>
      </c>
      <c r="K1322" s="3">
        <f>Tabla1[[#This Row],[Costo Unitario]]*Tabla1[[#This Row],[Cantidad Ordenada]]</f>
        <v>54</v>
      </c>
      <c r="L1322" s="3">
        <f>(Tabla1[[#This Row],[Precio Unitario]]-Tabla1[[#This Row],[Costo Unitario]])*Tabla1[[#This Row],[Cantidad Ordenada]]</f>
        <v>36</v>
      </c>
      <c r="M1322" s="20">
        <v>0.1</v>
      </c>
      <c r="N1322" s="5">
        <f>Tabla1[[#This Row],[Total del Pedido]]*M1322</f>
        <v>9</v>
      </c>
      <c r="O1322" s="5">
        <f>Tabla1[[#This Row],[Total del Pedido]]-(Tabla1[[#This Row],[Costo Total]]+N1322)</f>
        <v>27</v>
      </c>
    </row>
    <row r="1323" spans="1:15" x14ac:dyDescent="0.25">
      <c r="A1323" s="1">
        <v>537</v>
      </c>
      <c r="B1323" s="1">
        <v>18</v>
      </c>
      <c r="C1323" s="1" t="s">
        <v>20</v>
      </c>
      <c r="D1323" s="1" t="s">
        <v>41</v>
      </c>
      <c r="E1323" s="2">
        <v>13</v>
      </c>
      <c r="F1323" s="2">
        <v>21</v>
      </c>
      <c r="G1323" s="1">
        <v>3</v>
      </c>
      <c r="H1323" s="1">
        <v>21</v>
      </c>
      <c r="I1323" s="7">
        <f>TIME(0,Tabla1[[#This Row],[Tiempo de Preparación]],0)</f>
        <v>1.4583333333333334E-2</v>
      </c>
      <c r="J1323" s="16">
        <f>Tabla1[[#This Row],[Precio Unitario]]*Tabla1[[#This Row],[Cantidad Ordenada]]</f>
        <v>63</v>
      </c>
      <c r="K1323" s="3">
        <f>Tabla1[[#This Row],[Costo Unitario]]*Tabla1[[#This Row],[Cantidad Ordenada]]</f>
        <v>39</v>
      </c>
      <c r="L1323" s="3">
        <f>(Tabla1[[#This Row],[Precio Unitario]]-Tabla1[[#This Row],[Costo Unitario]])*Tabla1[[#This Row],[Cantidad Ordenada]]</f>
        <v>24</v>
      </c>
      <c r="M1323" s="20">
        <v>0.1</v>
      </c>
      <c r="N1323" s="5">
        <f>Tabla1[[#This Row],[Total del Pedido]]*M1323</f>
        <v>6.3000000000000007</v>
      </c>
      <c r="O1323" s="5">
        <f>Tabla1[[#This Row],[Total del Pedido]]-(Tabla1[[#This Row],[Costo Total]]+N1323)</f>
        <v>17.700000000000003</v>
      </c>
    </row>
    <row r="1324" spans="1:15" x14ac:dyDescent="0.25">
      <c r="A1324" s="1">
        <v>538</v>
      </c>
      <c r="B1324" s="1">
        <v>14</v>
      </c>
      <c r="C1324" s="1" t="s">
        <v>5</v>
      </c>
      <c r="D1324" s="1" t="s">
        <v>26</v>
      </c>
      <c r="E1324" s="2">
        <v>18</v>
      </c>
      <c r="F1324" s="2">
        <v>30</v>
      </c>
      <c r="G1324" s="1">
        <v>1</v>
      </c>
      <c r="H1324" s="1">
        <v>55</v>
      </c>
      <c r="I1324" s="7">
        <f>TIME(0,Tabla1[[#This Row],[Tiempo de Preparación]],0)</f>
        <v>3.8194444444444448E-2</v>
      </c>
      <c r="J1324" s="16">
        <f>Tabla1[[#This Row],[Precio Unitario]]*Tabla1[[#This Row],[Cantidad Ordenada]]</f>
        <v>30</v>
      </c>
      <c r="K1324" s="3">
        <f>Tabla1[[#This Row],[Costo Unitario]]*Tabla1[[#This Row],[Cantidad Ordenada]]</f>
        <v>18</v>
      </c>
      <c r="L1324" s="3">
        <f>(Tabla1[[#This Row],[Precio Unitario]]-Tabla1[[#This Row],[Costo Unitario]])*Tabla1[[#This Row],[Cantidad Ordenada]]</f>
        <v>12</v>
      </c>
      <c r="M1324" s="20">
        <v>0.1</v>
      </c>
      <c r="N1324" s="5">
        <f>Tabla1[[#This Row],[Total del Pedido]]*M1324</f>
        <v>3</v>
      </c>
      <c r="O1324" s="5">
        <f>Tabla1[[#This Row],[Total del Pedido]]-(Tabla1[[#This Row],[Costo Total]]+N1324)</f>
        <v>9</v>
      </c>
    </row>
    <row r="1325" spans="1:15" x14ac:dyDescent="0.25">
      <c r="A1325" s="1">
        <v>538</v>
      </c>
      <c r="B1325" s="1">
        <v>14</v>
      </c>
      <c r="C1325" s="1" t="s">
        <v>19</v>
      </c>
      <c r="D1325" s="1" t="s">
        <v>40</v>
      </c>
      <c r="E1325" s="2">
        <v>14</v>
      </c>
      <c r="F1325" s="2">
        <v>23</v>
      </c>
      <c r="G1325" s="1">
        <v>1</v>
      </c>
      <c r="H1325" s="1">
        <v>39</v>
      </c>
      <c r="I1325" s="7">
        <f>TIME(0,Tabla1[[#This Row],[Tiempo de Preparación]],0)</f>
        <v>2.7083333333333334E-2</v>
      </c>
      <c r="J1325" s="16">
        <f>Tabla1[[#This Row],[Precio Unitario]]*Tabla1[[#This Row],[Cantidad Ordenada]]</f>
        <v>23</v>
      </c>
      <c r="K1325" s="3">
        <f>Tabla1[[#This Row],[Costo Unitario]]*Tabla1[[#This Row],[Cantidad Ordenada]]</f>
        <v>14</v>
      </c>
      <c r="L1325" s="3">
        <f>(Tabla1[[#This Row],[Precio Unitario]]-Tabla1[[#This Row],[Costo Unitario]])*Tabla1[[#This Row],[Cantidad Ordenada]]</f>
        <v>9</v>
      </c>
      <c r="M1325" s="20">
        <v>0.1</v>
      </c>
      <c r="N1325" s="5">
        <f>Tabla1[[#This Row],[Total del Pedido]]*M1325</f>
        <v>2.3000000000000003</v>
      </c>
      <c r="O1325" s="5">
        <f>Tabla1[[#This Row],[Total del Pedido]]-(Tabla1[[#This Row],[Costo Total]]+N1325)</f>
        <v>6.6999999999999993</v>
      </c>
    </row>
    <row r="1326" spans="1:15" x14ac:dyDescent="0.25">
      <c r="A1326" s="1">
        <v>538</v>
      </c>
      <c r="B1326" s="1">
        <v>14</v>
      </c>
      <c r="C1326" s="1" t="s">
        <v>11</v>
      </c>
      <c r="D1326" s="1" t="s">
        <v>32</v>
      </c>
      <c r="E1326" s="2">
        <v>20</v>
      </c>
      <c r="F1326" s="2">
        <v>33</v>
      </c>
      <c r="G1326" s="1">
        <v>1</v>
      </c>
      <c r="H1326" s="1">
        <v>58</v>
      </c>
      <c r="I1326" s="7">
        <f>TIME(0,Tabla1[[#This Row],[Tiempo de Preparación]],0)</f>
        <v>4.027777777777778E-2</v>
      </c>
      <c r="J1326" s="16">
        <f>Tabla1[[#This Row],[Precio Unitario]]*Tabla1[[#This Row],[Cantidad Ordenada]]</f>
        <v>33</v>
      </c>
      <c r="K1326" s="3">
        <f>Tabla1[[#This Row],[Costo Unitario]]*Tabla1[[#This Row],[Cantidad Ordenada]]</f>
        <v>20</v>
      </c>
      <c r="L1326" s="3">
        <f>(Tabla1[[#This Row],[Precio Unitario]]-Tabla1[[#This Row],[Costo Unitario]])*Tabla1[[#This Row],[Cantidad Ordenada]]</f>
        <v>13</v>
      </c>
      <c r="M1326" s="20">
        <v>0.1</v>
      </c>
      <c r="N1326" s="5">
        <f>Tabla1[[#This Row],[Total del Pedido]]*M1326</f>
        <v>3.3000000000000003</v>
      </c>
      <c r="O1326" s="5">
        <f>Tabla1[[#This Row],[Total del Pedido]]-(Tabla1[[#This Row],[Costo Total]]+N1326)</f>
        <v>9.6999999999999993</v>
      </c>
    </row>
    <row r="1327" spans="1:15" x14ac:dyDescent="0.25">
      <c r="A1327" s="1">
        <v>538</v>
      </c>
      <c r="B1327" s="1">
        <v>14</v>
      </c>
      <c r="C1327" s="1" t="s">
        <v>12</v>
      </c>
      <c r="D1327" s="1" t="s">
        <v>33</v>
      </c>
      <c r="E1327" s="2">
        <v>16</v>
      </c>
      <c r="F1327" s="2">
        <v>28</v>
      </c>
      <c r="G1327" s="1">
        <v>2</v>
      </c>
      <c r="H1327" s="1">
        <v>46</v>
      </c>
      <c r="I1327" s="7">
        <f>TIME(0,Tabla1[[#This Row],[Tiempo de Preparación]],0)</f>
        <v>3.1944444444444442E-2</v>
      </c>
      <c r="J1327" s="16">
        <f>Tabla1[[#This Row],[Precio Unitario]]*Tabla1[[#This Row],[Cantidad Ordenada]]</f>
        <v>56</v>
      </c>
      <c r="K1327" s="3">
        <f>Tabla1[[#This Row],[Costo Unitario]]*Tabla1[[#This Row],[Cantidad Ordenada]]</f>
        <v>32</v>
      </c>
      <c r="L1327" s="3">
        <f>(Tabla1[[#This Row],[Precio Unitario]]-Tabla1[[#This Row],[Costo Unitario]])*Tabla1[[#This Row],[Cantidad Ordenada]]</f>
        <v>24</v>
      </c>
      <c r="M1327" s="20">
        <v>0.1</v>
      </c>
      <c r="N1327" s="5">
        <f>Tabla1[[#This Row],[Total del Pedido]]*M1327</f>
        <v>5.6000000000000005</v>
      </c>
      <c r="O1327" s="5">
        <f>Tabla1[[#This Row],[Total del Pedido]]-(Tabla1[[#This Row],[Costo Total]]+N1327)</f>
        <v>18.399999999999999</v>
      </c>
    </row>
    <row r="1328" spans="1:15" x14ac:dyDescent="0.25">
      <c r="A1328" s="1">
        <v>539</v>
      </c>
      <c r="B1328" s="1">
        <v>18</v>
      </c>
      <c r="C1328" s="1" t="s">
        <v>5</v>
      </c>
      <c r="D1328" s="1" t="s">
        <v>26</v>
      </c>
      <c r="E1328" s="2">
        <v>18</v>
      </c>
      <c r="F1328" s="2">
        <v>30</v>
      </c>
      <c r="G1328" s="1">
        <v>3</v>
      </c>
      <c r="H1328" s="1">
        <v>43</v>
      </c>
      <c r="I1328" s="7">
        <f>TIME(0,Tabla1[[#This Row],[Tiempo de Preparación]],0)</f>
        <v>2.9861111111111113E-2</v>
      </c>
      <c r="J1328" s="16">
        <f>Tabla1[[#This Row],[Precio Unitario]]*Tabla1[[#This Row],[Cantidad Ordenada]]</f>
        <v>90</v>
      </c>
      <c r="K1328" s="3">
        <f>Tabla1[[#This Row],[Costo Unitario]]*Tabla1[[#This Row],[Cantidad Ordenada]]</f>
        <v>54</v>
      </c>
      <c r="L1328" s="3">
        <f>(Tabla1[[#This Row],[Precio Unitario]]-Tabla1[[#This Row],[Costo Unitario]])*Tabla1[[#This Row],[Cantidad Ordenada]]</f>
        <v>36</v>
      </c>
      <c r="M1328" s="20">
        <v>0.1</v>
      </c>
      <c r="N1328" s="5">
        <f>Tabla1[[#This Row],[Total del Pedido]]*M1328</f>
        <v>9</v>
      </c>
      <c r="O1328" s="5">
        <f>Tabla1[[#This Row],[Total del Pedido]]-(Tabla1[[#This Row],[Costo Total]]+N1328)</f>
        <v>27</v>
      </c>
    </row>
    <row r="1329" spans="1:15" x14ac:dyDescent="0.25">
      <c r="A1329" s="1">
        <v>539</v>
      </c>
      <c r="B1329" s="1">
        <v>18</v>
      </c>
      <c r="C1329" s="1" t="s">
        <v>7</v>
      </c>
      <c r="D1329" s="1" t="s">
        <v>28</v>
      </c>
      <c r="E1329" s="2">
        <v>16</v>
      </c>
      <c r="F1329" s="2">
        <v>27</v>
      </c>
      <c r="G1329" s="1">
        <v>1</v>
      </c>
      <c r="H1329" s="1">
        <v>40</v>
      </c>
      <c r="I1329" s="7">
        <f>TIME(0,Tabla1[[#This Row],[Tiempo de Preparación]],0)</f>
        <v>2.7777777777777776E-2</v>
      </c>
      <c r="J1329" s="16">
        <f>Tabla1[[#This Row],[Precio Unitario]]*Tabla1[[#This Row],[Cantidad Ordenada]]</f>
        <v>27</v>
      </c>
      <c r="K1329" s="3">
        <f>Tabla1[[#This Row],[Costo Unitario]]*Tabla1[[#This Row],[Cantidad Ordenada]]</f>
        <v>16</v>
      </c>
      <c r="L1329" s="3">
        <f>(Tabla1[[#This Row],[Precio Unitario]]-Tabla1[[#This Row],[Costo Unitario]])*Tabla1[[#This Row],[Cantidad Ordenada]]</f>
        <v>11</v>
      </c>
      <c r="M1329" s="20">
        <v>0.1</v>
      </c>
      <c r="N1329" s="5">
        <f>Tabla1[[#This Row],[Total del Pedido]]*M1329</f>
        <v>2.7</v>
      </c>
      <c r="O1329" s="5">
        <f>Tabla1[[#This Row],[Total del Pedido]]-(Tabla1[[#This Row],[Costo Total]]+N1329)</f>
        <v>8.3000000000000007</v>
      </c>
    </row>
    <row r="1330" spans="1:15" x14ac:dyDescent="0.25">
      <c r="A1330" s="1">
        <v>539</v>
      </c>
      <c r="B1330" s="1">
        <v>18</v>
      </c>
      <c r="C1330" s="1" t="s">
        <v>10</v>
      </c>
      <c r="D1330" s="1" t="s">
        <v>31</v>
      </c>
      <c r="E1330" s="2">
        <v>17</v>
      </c>
      <c r="F1330" s="2">
        <v>29</v>
      </c>
      <c r="G1330" s="1">
        <v>3</v>
      </c>
      <c r="H1330" s="1">
        <v>18</v>
      </c>
      <c r="I1330" s="7">
        <f>TIME(0,Tabla1[[#This Row],[Tiempo de Preparación]],0)</f>
        <v>1.2500000000000001E-2</v>
      </c>
      <c r="J1330" s="16">
        <f>Tabla1[[#This Row],[Precio Unitario]]*Tabla1[[#This Row],[Cantidad Ordenada]]</f>
        <v>87</v>
      </c>
      <c r="K1330" s="3">
        <f>Tabla1[[#This Row],[Costo Unitario]]*Tabla1[[#This Row],[Cantidad Ordenada]]</f>
        <v>51</v>
      </c>
      <c r="L1330" s="3">
        <f>(Tabla1[[#This Row],[Precio Unitario]]-Tabla1[[#This Row],[Costo Unitario]])*Tabla1[[#This Row],[Cantidad Ordenada]]</f>
        <v>36</v>
      </c>
      <c r="M1330" s="20">
        <v>0.1</v>
      </c>
      <c r="N1330" s="5">
        <f>Tabla1[[#This Row],[Total del Pedido]]*M1330</f>
        <v>8.7000000000000011</v>
      </c>
      <c r="O1330" s="5">
        <f>Tabla1[[#This Row],[Total del Pedido]]-(Tabla1[[#This Row],[Costo Total]]+N1330)</f>
        <v>27.299999999999997</v>
      </c>
    </row>
    <row r="1331" spans="1:15" x14ac:dyDescent="0.25">
      <c r="A1331" s="1">
        <v>539</v>
      </c>
      <c r="B1331" s="1">
        <v>18</v>
      </c>
      <c r="C1331" s="1" t="s">
        <v>21</v>
      </c>
      <c r="D1331" s="1" t="s">
        <v>42</v>
      </c>
      <c r="E1331" s="2">
        <v>10</v>
      </c>
      <c r="F1331" s="2">
        <v>18</v>
      </c>
      <c r="G1331" s="1">
        <v>2</v>
      </c>
      <c r="H1331" s="1">
        <v>28</v>
      </c>
      <c r="I1331" s="7">
        <f>TIME(0,Tabla1[[#This Row],[Tiempo de Preparación]],0)</f>
        <v>1.9444444444444445E-2</v>
      </c>
      <c r="J1331" s="16">
        <f>Tabla1[[#This Row],[Precio Unitario]]*Tabla1[[#This Row],[Cantidad Ordenada]]</f>
        <v>36</v>
      </c>
      <c r="K1331" s="3">
        <f>Tabla1[[#This Row],[Costo Unitario]]*Tabla1[[#This Row],[Cantidad Ordenada]]</f>
        <v>20</v>
      </c>
      <c r="L1331" s="3">
        <f>(Tabla1[[#This Row],[Precio Unitario]]-Tabla1[[#This Row],[Costo Unitario]])*Tabla1[[#This Row],[Cantidad Ordenada]]</f>
        <v>16</v>
      </c>
      <c r="M1331" s="20">
        <v>0.1</v>
      </c>
      <c r="N1331" s="5">
        <f>Tabla1[[#This Row],[Total del Pedido]]*M1331</f>
        <v>3.6</v>
      </c>
      <c r="O1331" s="5">
        <f>Tabla1[[#This Row],[Total del Pedido]]-(Tabla1[[#This Row],[Costo Total]]+N1331)</f>
        <v>12.399999999999999</v>
      </c>
    </row>
    <row r="1332" spans="1:15" x14ac:dyDescent="0.25">
      <c r="A1332" s="1">
        <v>540</v>
      </c>
      <c r="B1332" s="1">
        <v>6</v>
      </c>
      <c r="C1332" s="1" t="s">
        <v>21</v>
      </c>
      <c r="D1332" s="1" t="s">
        <v>42</v>
      </c>
      <c r="E1332" s="2">
        <v>10</v>
      </c>
      <c r="F1332" s="2">
        <v>18</v>
      </c>
      <c r="G1332" s="1">
        <v>3</v>
      </c>
      <c r="H1332" s="1">
        <v>47</v>
      </c>
      <c r="I1332" s="7">
        <f>TIME(0,Tabla1[[#This Row],[Tiempo de Preparación]],0)</f>
        <v>3.2638888888888891E-2</v>
      </c>
      <c r="J1332" s="16">
        <f>Tabla1[[#This Row],[Precio Unitario]]*Tabla1[[#This Row],[Cantidad Ordenada]]</f>
        <v>54</v>
      </c>
      <c r="K1332" s="3">
        <f>Tabla1[[#This Row],[Costo Unitario]]*Tabla1[[#This Row],[Cantidad Ordenada]]</f>
        <v>30</v>
      </c>
      <c r="L1332" s="3">
        <f>(Tabla1[[#This Row],[Precio Unitario]]-Tabla1[[#This Row],[Costo Unitario]])*Tabla1[[#This Row],[Cantidad Ordenada]]</f>
        <v>24</v>
      </c>
      <c r="M1332" s="20">
        <v>0.1</v>
      </c>
      <c r="N1332" s="5">
        <f>Tabla1[[#This Row],[Total del Pedido]]*M1332</f>
        <v>5.4</v>
      </c>
      <c r="O1332" s="5">
        <f>Tabla1[[#This Row],[Total del Pedido]]-(Tabla1[[#This Row],[Costo Total]]+N1332)</f>
        <v>18.600000000000001</v>
      </c>
    </row>
    <row r="1333" spans="1:15" x14ac:dyDescent="0.25">
      <c r="A1333" s="1">
        <v>540</v>
      </c>
      <c r="B1333" s="1">
        <v>6</v>
      </c>
      <c r="C1333" s="1" t="s">
        <v>14</v>
      </c>
      <c r="D1333" s="1" t="s">
        <v>35</v>
      </c>
      <c r="E1333" s="2">
        <v>21</v>
      </c>
      <c r="F1333" s="2">
        <v>35</v>
      </c>
      <c r="G1333" s="1">
        <v>2</v>
      </c>
      <c r="H1333" s="1">
        <v>35</v>
      </c>
      <c r="I1333" s="7">
        <f>TIME(0,Tabla1[[#This Row],[Tiempo de Preparación]],0)</f>
        <v>2.4305555555555556E-2</v>
      </c>
      <c r="J1333" s="16">
        <f>Tabla1[[#This Row],[Precio Unitario]]*Tabla1[[#This Row],[Cantidad Ordenada]]</f>
        <v>70</v>
      </c>
      <c r="K1333" s="3">
        <f>Tabla1[[#This Row],[Costo Unitario]]*Tabla1[[#This Row],[Cantidad Ordenada]]</f>
        <v>42</v>
      </c>
      <c r="L1333" s="3">
        <f>(Tabla1[[#This Row],[Precio Unitario]]-Tabla1[[#This Row],[Costo Unitario]])*Tabla1[[#This Row],[Cantidad Ordenada]]</f>
        <v>28</v>
      </c>
      <c r="M1333" s="20">
        <v>0.1</v>
      </c>
      <c r="N1333" s="5">
        <f>Tabla1[[#This Row],[Total del Pedido]]*M1333</f>
        <v>7</v>
      </c>
      <c r="O1333" s="5">
        <f>Tabla1[[#This Row],[Total del Pedido]]-(Tabla1[[#This Row],[Costo Total]]+N1333)</f>
        <v>21</v>
      </c>
    </row>
    <row r="1334" spans="1:15" x14ac:dyDescent="0.25">
      <c r="A1334" s="1">
        <v>541</v>
      </c>
      <c r="B1334" s="1">
        <v>19</v>
      </c>
      <c r="C1334" s="1" t="s">
        <v>13</v>
      </c>
      <c r="D1334" s="1" t="s">
        <v>34</v>
      </c>
      <c r="E1334" s="2">
        <v>11</v>
      </c>
      <c r="F1334" s="2">
        <v>19</v>
      </c>
      <c r="G1334" s="1">
        <v>2</v>
      </c>
      <c r="H1334" s="1">
        <v>31</v>
      </c>
      <c r="I1334" s="7">
        <f>TIME(0,Tabla1[[#This Row],[Tiempo de Preparación]],0)</f>
        <v>2.1527777777777778E-2</v>
      </c>
      <c r="J1334" s="16">
        <f>Tabla1[[#This Row],[Precio Unitario]]*Tabla1[[#This Row],[Cantidad Ordenada]]</f>
        <v>38</v>
      </c>
      <c r="K1334" s="3">
        <f>Tabla1[[#This Row],[Costo Unitario]]*Tabla1[[#This Row],[Cantidad Ordenada]]</f>
        <v>22</v>
      </c>
      <c r="L1334" s="3">
        <f>(Tabla1[[#This Row],[Precio Unitario]]-Tabla1[[#This Row],[Costo Unitario]])*Tabla1[[#This Row],[Cantidad Ordenada]]</f>
        <v>16</v>
      </c>
      <c r="M1334" s="20">
        <v>0.1</v>
      </c>
      <c r="N1334" s="5">
        <f>Tabla1[[#This Row],[Total del Pedido]]*M1334</f>
        <v>3.8000000000000003</v>
      </c>
      <c r="O1334" s="5">
        <f>Tabla1[[#This Row],[Total del Pedido]]-(Tabla1[[#This Row],[Costo Total]]+N1334)</f>
        <v>12.2</v>
      </c>
    </row>
    <row r="1335" spans="1:15" x14ac:dyDescent="0.25">
      <c r="A1335" s="1">
        <v>541</v>
      </c>
      <c r="B1335" s="1">
        <v>19</v>
      </c>
      <c r="C1335" s="1" t="s">
        <v>11</v>
      </c>
      <c r="D1335" s="1" t="s">
        <v>32</v>
      </c>
      <c r="E1335" s="2">
        <v>20</v>
      </c>
      <c r="F1335" s="2">
        <v>33</v>
      </c>
      <c r="G1335" s="1">
        <v>2</v>
      </c>
      <c r="H1335" s="1">
        <v>21</v>
      </c>
      <c r="I1335" s="7">
        <f>TIME(0,Tabla1[[#This Row],[Tiempo de Preparación]],0)</f>
        <v>1.4583333333333334E-2</v>
      </c>
      <c r="J1335" s="16">
        <f>Tabla1[[#This Row],[Precio Unitario]]*Tabla1[[#This Row],[Cantidad Ordenada]]</f>
        <v>66</v>
      </c>
      <c r="K1335" s="3">
        <f>Tabla1[[#This Row],[Costo Unitario]]*Tabla1[[#This Row],[Cantidad Ordenada]]</f>
        <v>40</v>
      </c>
      <c r="L1335" s="3">
        <f>(Tabla1[[#This Row],[Precio Unitario]]-Tabla1[[#This Row],[Costo Unitario]])*Tabla1[[#This Row],[Cantidad Ordenada]]</f>
        <v>26</v>
      </c>
      <c r="M1335" s="20">
        <v>0.1</v>
      </c>
      <c r="N1335" s="5">
        <f>Tabla1[[#This Row],[Total del Pedido]]*M1335</f>
        <v>6.6000000000000005</v>
      </c>
      <c r="O1335" s="5">
        <f>Tabla1[[#This Row],[Total del Pedido]]-(Tabla1[[#This Row],[Costo Total]]+N1335)</f>
        <v>19.399999999999999</v>
      </c>
    </row>
    <row r="1336" spans="1:15" x14ac:dyDescent="0.25">
      <c r="A1336" s="1">
        <v>541</v>
      </c>
      <c r="B1336" s="1">
        <v>19</v>
      </c>
      <c r="C1336" s="1" t="s">
        <v>10</v>
      </c>
      <c r="D1336" s="1" t="s">
        <v>31</v>
      </c>
      <c r="E1336" s="2">
        <v>17</v>
      </c>
      <c r="F1336" s="2">
        <v>29</v>
      </c>
      <c r="G1336" s="1">
        <v>1</v>
      </c>
      <c r="H1336" s="1">
        <v>35</v>
      </c>
      <c r="I1336" s="7">
        <f>TIME(0,Tabla1[[#This Row],[Tiempo de Preparación]],0)</f>
        <v>2.4305555555555556E-2</v>
      </c>
      <c r="J1336" s="16">
        <f>Tabla1[[#This Row],[Precio Unitario]]*Tabla1[[#This Row],[Cantidad Ordenada]]</f>
        <v>29</v>
      </c>
      <c r="K1336" s="3">
        <f>Tabla1[[#This Row],[Costo Unitario]]*Tabla1[[#This Row],[Cantidad Ordenada]]</f>
        <v>17</v>
      </c>
      <c r="L1336" s="3">
        <f>(Tabla1[[#This Row],[Precio Unitario]]-Tabla1[[#This Row],[Costo Unitario]])*Tabla1[[#This Row],[Cantidad Ordenada]]</f>
        <v>12</v>
      </c>
      <c r="M1336" s="20">
        <v>0.1</v>
      </c>
      <c r="N1336" s="5">
        <f>Tabla1[[#This Row],[Total del Pedido]]*M1336</f>
        <v>2.9000000000000004</v>
      </c>
      <c r="O1336" s="5">
        <f>Tabla1[[#This Row],[Total del Pedido]]-(Tabla1[[#This Row],[Costo Total]]+N1336)</f>
        <v>9.1000000000000014</v>
      </c>
    </row>
    <row r="1337" spans="1:15" x14ac:dyDescent="0.25">
      <c r="A1337" s="1">
        <v>541</v>
      </c>
      <c r="B1337" s="1">
        <v>19</v>
      </c>
      <c r="C1337" s="1" t="s">
        <v>19</v>
      </c>
      <c r="D1337" s="1" t="s">
        <v>40</v>
      </c>
      <c r="E1337" s="2">
        <v>14</v>
      </c>
      <c r="F1337" s="2">
        <v>23</v>
      </c>
      <c r="G1337" s="1">
        <v>3</v>
      </c>
      <c r="H1337" s="1">
        <v>37</v>
      </c>
      <c r="I1337" s="7">
        <f>TIME(0,Tabla1[[#This Row],[Tiempo de Preparación]],0)</f>
        <v>2.5694444444444443E-2</v>
      </c>
      <c r="J1337" s="16">
        <f>Tabla1[[#This Row],[Precio Unitario]]*Tabla1[[#This Row],[Cantidad Ordenada]]</f>
        <v>69</v>
      </c>
      <c r="K1337" s="3">
        <f>Tabla1[[#This Row],[Costo Unitario]]*Tabla1[[#This Row],[Cantidad Ordenada]]</f>
        <v>42</v>
      </c>
      <c r="L1337" s="3">
        <f>(Tabla1[[#This Row],[Precio Unitario]]-Tabla1[[#This Row],[Costo Unitario]])*Tabla1[[#This Row],[Cantidad Ordenada]]</f>
        <v>27</v>
      </c>
      <c r="M1337" s="20">
        <v>0.1</v>
      </c>
      <c r="N1337" s="5">
        <f>Tabla1[[#This Row],[Total del Pedido]]*M1337</f>
        <v>6.9</v>
      </c>
      <c r="O1337" s="5">
        <f>Tabla1[[#This Row],[Total del Pedido]]-(Tabla1[[#This Row],[Costo Total]]+N1337)</f>
        <v>20.100000000000001</v>
      </c>
    </row>
    <row r="1338" spans="1:15" x14ac:dyDescent="0.25">
      <c r="A1338" s="1">
        <v>542</v>
      </c>
      <c r="B1338" s="1">
        <v>9</v>
      </c>
      <c r="C1338" s="1" t="s">
        <v>17</v>
      </c>
      <c r="D1338" s="1" t="s">
        <v>38</v>
      </c>
      <c r="E1338" s="2">
        <v>20</v>
      </c>
      <c r="F1338" s="2">
        <v>34</v>
      </c>
      <c r="G1338" s="1">
        <v>2</v>
      </c>
      <c r="H1338" s="1">
        <v>17</v>
      </c>
      <c r="I1338" s="7">
        <f>TIME(0,Tabla1[[#This Row],[Tiempo de Preparación]],0)</f>
        <v>1.1805555555555555E-2</v>
      </c>
      <c r="J1338" s="16">
        <f>Tabla1[[#This Row],[Precio Unitario]]*Tabla1[[#This Row],[Cantidad Ordenada]]</f>
        <v>68</v>
      </c>
      <c r="K1338" s="3">
        <f>Tabla1[[#This Row],[Costo Unitario]]*Tabla1[[#This Row],[Cantidad Ordenada]]</f>
        <v>40</v>
      </c>
      <c r="L1338" s="3">
        <f>(Tabla1[[#This Row],[Precio Unitario]]-Tabla1[[#This Row],[Costo Unitario]])*Tabla1[[#This Row],[Cantidad Ordenada]]</f>
        <v>28</v>
      </c>
      <c r="M1338" s="20">
        <v>0.1</v>
      </c>
      <c r="N1338" s="5">
        <f>Tabla1[[#This Row],[Total del Pedido]]*M1338</f>
        <v>6.8000000000000007</v>
      </c>
      <c r="O1338" s="5">
        <f>Tabla1[[#This Row],[Total del Pedido]]-(Tabla1[[#This Row],[Costo Total]]+N1338)</f>
        <v>21.200000000000003</v>
      </c>
    </row>
    <row r="1339" spans="1:15" x14ac:dyDescent="0.25">
      <c r="A1339" s="1">
        <v>542</v>
      </c>
      <c r="B1339" s="1">
        <v>9</v>
      </c>
      <c r="C1339" s="1" t="s">
        <v>22</v>
      </c>
      <c r="D1339" s="1" t="s">
        <v>43</v>
      </c>
      <c r="E1339" s="2">
        <v>15</v>
      </c>
      <c r="F1339" s="2">
        <v>26</v>
      </c>
      <c r="G1339" s="1">
        <v>1</v>
      </c>
      <c r="H1339" s="1">
        <v>46</v>
      </c>
      <c r="I1339" s="7">
        <f>TIME(0,Tabla1[[#This Row],[Tiempo de Preparación]],0)</f>
        <v>3.1944444444444442E-2</v>
      </c>
      <c r="J1339" s="16">
        <f>Tabla1[[#This Row],[Precio Unitario]]*Tabla1[[#This Row],[Cantidad Ordenada]]</f>
        <v>26</v>
      </c>
      <c r="K1339" s="3">
        <f>Tabla1[[#This Row],[Costo Unitario]]*Tabla1[[#This Row],[Cantidad Ordenada]]</f>
        <v>15</v>
      </c>
      <c r="L1339" s="3">
        <f>(Tabla1[[#This Row],[Precio Unitario]]-Tabla1[[#This Row],[Costo Unitario]])*Tabla1[[#This Row],[Cantidad Ordenada]]</f>
        <v>11</v>
      </c>
      <c r="M1339" s="20">
        <v>0.1</v>
      </c>
      <c r="N1339" s="5">
        <f>Tabla1[[#This Row],[Total del Pedido]]*M1339</f>
        <v>2.6</v>
      </c>
      <c r="O1339" s="5">
        <f>Tabla1[[#This Row],[Total del Pedido]]-(Tabla1[[#This Row],[Costo Total]]+N1339)</f>
        <v>8.3999999999999986</v>
      </c>
    </row>
    <row r="1340" spans="1:15" x14ac:dyDescent="0.25">
      <c r="A1340" s="1">
        <v>542</v>
      </c>
      <c r="B1340" s="1">
        <v>9</v>
      </c>
      <c r="C1340" s="1" t="s">
        <v>7</v>
      </c>
      <c r="D1340" s="1" t="s">
        <v>28</v>
      </c>
      <c r="E1340" s="2">
        <v>16</v>
      </c>
      <c r="F1340" s="2">
        <v>27</v>
      </c>
      <c r="G1340" s="1">
        <v>2</v>
      </c>
      <c r="H1340" s="1">
        <v>52</v>
      </c>
      <c r="I1340" s="7">
        <f>TIME(0,Tabla1[[#This Row],[Tiempo de Preparación]],0)</f>
        <v>3.6111111111111108E-2</v>
      </c>
      <c r="J1340" s="16">
        <f>Tabla1[[#This Row],[Precio Unitario]]*Tabla1[[#This Row],[Cantidad Ordenada]]</f>
        <v>54</v>
      </c>
      <c r="K1340" s="3">
        <f>Tabla1[[#This Row],[Costo Unitario]]*Tabla1[[#This Row],[Cantidad Ordenada]]</f>
        <v>32</v>
      </c>
      <c r="L1340" s="3">
        <f>(Tabla1[[#This Row],[Precio Unitario]]-Tabla1[[#This Row],[Costo Unitario]])*Tabla1[[#This Row],[Cantidad Ordenada]]</f>
        <v>22</v>
      </c>
      <c r="M1340" s="20">
        <v>0.1</v>
      </c>
      <c r="N1340" s="5">
        <f>Tabla1[[#This Row],[Total del Pedido]]*M1340</f>
        <v>5.4</v>
      </c>
      <c r="O1340" s="5">
        <f>Tabla1[[#This Row],[Total del Pedido]]-(Tabla1[[#This Row],[Costo Total]]+N1340)</f>
        <v>16.600000000000001</v>
      </c>
    </row>
    <row r="1341" spans="1:15" x14ac:dyDescent="0.25">
      <c r="A1341" s="1">
        <v>543</v>
      </c>
      <c r="B1341" s="1">
        <v>19</v>
      </c>
      <c r="C1341" s="1" t="s">
        <v>12</v>
      </c>
      <c r="D1341" s="1" t="s">
        <v>33</v>
      </c>
      <c r="E1341" s="2">
        <v>16</v>
      </c>
      <c r="F1341" s="2">
        <v>28</v>
      </c>
      <c r="G1341" s="1">
        <v>2</v>
      </c>
      <c r="H1341" s="1">
        <v>27</v>
      </c>
      <c r="I1341" s="7">
        <f>TIME(0,Tabla1[[#This Row],[Tiempo de Preparación]],0)</f>
        <v>1.8749999999999999E-2</v>
      </c>
      <c r="J1341" s="16">
        <f>Tabla1[[#This Row],[Precio Unitario]]*Tabla1[[#This Row],[Cantidad Ordenada]]</f>
        <v>56</v>
      </c>
      <c r="K1341" s="3">
        <f>Tabla1[[#This Row],[Costo Unitario]]*Tabla1[[#This Row],[Cantidad Ordenada]]</f>
        <v>32</v>
      </c>
      <c r="L1341" s="3">
        <f>(Tabla1[[#This Row],[Precio Unitario]]-Tabla1[[#This Row],[Costo Unitario]])*Tabla1[[#This Row],[Cantidad Ordenada]]</f>
        <v>24</v>
      </c>
      <c r="M1341" s="20">
        <v>0.1</v>
      </c>
      <c r="N1341" s="5">
        <f>Tabla1[[#This Row],[Total del Pedido]]*M1341</f>
        <v>5.6000000000000005</v>
      </c>
      <c r="O1341" s="5">
        <f>Tabla1[[#This Row],[Total del Pedido]]-(Tabla1[[#This Row],[Costo Total]]+N1341)</f>
        <v>18.399999999999999</v>
      </c>
    </row>
    <row r="1342" spans="1:15" x14ac:dyDescent="0.25">
      <c r="A1342" s="1">
        <v>543</v>
      </c>
      <c r="B1342" s="1">
        <v>19</v>
      </c>
      <c r="C1342" s="1" t="s">
        <v>7</v>
      </c>
      <c r="D1342" s="1" t="s">
        <v>28</v>
      </c>
      <c r="E1342" s="2">
        <v>16</v>
      </c>
      <c r="F1342" s="2">
        <v>27</v>
      </c>
      <c r="G1342" s="1">
        <v>2</v>
      </c>
      <c r="H1342" s="1">
        <v>5</v>
      </c>
      <c r="I1342" s="7">
        <f>TIME(0,Tabla1[[#This Row],[Tiempo de Preparación]],0)</f>
        <v>3.472222222222222E-3</v>
      </c>
      <c r="J1342" s="16">
        <f>Tabla1[[#This Row],[Precio Unitario]]*Tabla1[[#This Row],[Cantidad Ordenada]]</f>
        <v>54</v>
      </c>
      <c r="K1342" s="3">
        <f>Tabla1[[#This Row],[Costo Unitario]]*Tabla1[[#This Row],[Cantidad Ordenada]]</f>
        <v>32</v>
      </c>
      <c r="L1342" s="3">
        <f>(Tabla1[[#This Row],[Precio Unitario]]-Tabla1[[#This Row],[Costo Unitario]])*Tabla1[[#This Row],[Cantidad Ordenada]]</f>
        <v>22</v>
      </c>
      <c r="M1342" s="20">
        <v>0.1</v>
      </c>
      <c r="N1342" s="5">
        <f>Tabla1[[#This Row],[Total del Pedido]]*M1342</f>
        <v>5.4</v>
      </c>
      <c r="O1342" s="5">
        <f>Tabla1[[#This Row],[Total del Pedido]]-(Tabla1[[#This Row],[Costo Total]]+N1342)</f>
        <v>16.600000000000001</v>
      </c>
    </row>
    <row r="1343" spans="1:15" x14ac:dyDescent="0.25">
      <c r="A1343" s="1">
        <v>543</v>
      </c>
      <c r="B1343" s="1">
        <v>19</v>
      </c>
      <c r="C1343" s="1" t="s">
        <v>15</v>
      </c>
      <c r="D1343" s="1" t="s">
        <v>36</v>
      </c>
      <c r="E1343" s="2">
        <v>19</v>
      </c>
      <c r="F1343" s="2">
        <v>32</v>
      </c>
      <c r="G1343" s="1">
        <v>3</v>
      </c>
      <c r="H1343" s="1">
        <v>42</v>
      </c>
      <c r="I1343" s="7">
        <f>TIME(0,Tabla1[[#This Row],[Tiempo de Preparación]],0)</f>
        <v>2.9166666666666667E-2</v>
      </c>
      <c r="J1343" s="16">
        <f>Tabla1[[#This Row],[Precio Unitario]]*Tabla1[[#This Row],[Cantidad Ordenada]]</f>
        <v>96</v>
      </c>
      <c r="K1343" s="3">
        <f>Tabla1[[#This Row],[Costo Unitario]]*Tabla1[[#This Row],[Cantidad Ordenada]]</f>
        <v>57</v>
      </c>
      <c r="L1343" s="3">
        <f>(Tabla1[[#This Row],[Precio Unitario]]-Tabla1[[#This Row],[Costo Unitario]])*Tabla1[[#This Row],[Cantidad Ordenada]]</f>
        <v>39</v>
      </c>
      <c r="M1343" s="20">
        <v>0.1</v>
      </c>
      <c r="N1343" s="5">
        <f>Tabla1[[#This Row],[Total del Pedido]]*M1343</f>
        <v>9.6000000000000014</v>
      </c>
      <c r="O1343" s="5">
        <f>Tabla1[[#This Row],[Total del Pedido]]-(Tabla1[[#This Row],[Costo Total]]+N1343)</f>
        <v>29.400000000000006</v>
      </c>
    </row>
    <row r="1344" spans="1:15" x14ac:dyDescent="0.25">
      <c r="A1344" s="1">
        <v>544</v>
      </c>
      <c r="B1344" s="1">
        <v>7</v>
      </c>
      <c r="C1344" s="1" t="s">
        <v>14</v>
      </c>
      <c r="D1344" s="1" t="s">
        <v>35</v>
      </c>
      <c r="E1344" s="2">
        <v>21</v>
      </c>
      <c r="F1344" s="2">
        <v>35</v>
      </c>
      <c r="G1344" s="1">
        <v>2</v>
      </c>
      <c r="H1344" s="1">
        <v>48</v>
      </c>
      <c r="I1344" s="7">
        <f>TIME(0,Tabla1[[#This Row],[Tiempo de Preparación]],0)</f>
        <v>3.3333333333333333E-2</v>
      </c>
      <c r="J1344" s="16">
        <f>Tabla1[[#This Row],[Precio Unitario]]*Tabla1[[#This Row],[Cantidad Ordenada]]</f>
        <v>70</v>
      </c>
      <c r="K1344" s="3">
        <f>Tabla1[[#This Row],[Costo Unitario]]*Tabla1[[#This Row],[Cantidad Ordenada]]</f>
        <v>42</v>
      </c>
      <c r="L1344" s="3">
        <f>(Tabla1[[#This Row],[Precio Unitario]]-Tabla1[[#This Row],[Costo Unitario]])*Tabla1[[#This Row],[Cantidad Ordenada]]</f>
        <v>28</v>
      </c>
      <c r="M1344" s="20">
        <v>0.1</v>
      </c>
      <c r="N1344" s="5">
        <f>Tabla1[[#This Row],[Total del Pedido]]*M1344</f>
        <v>7</v>
      </c>
      <c r="O1344" s="5">
        <f>Tabla1[[#This Row],[Total del Pedido]]-(Tabla1[[#This Row],[Costo Total]]+N1344)</f>
        <v>21</v>
      </c>
    </row>
    <row r="1345" spans="1:15" x14ac:dyDescent="0.25">
      <c r="A1345" s="1">
        <v>545</v>
      </c>
      <c r="B1345" s="1">
        <v>20</v>
      </c>
      <c r="C1345" s="1" t="s">
        <v>11</v>
      </c>
      <c r="D1345" s="1" t="s">
        <v>32</v>
      </c>
      <c r="E1345" s="2">
        <v>20</v>
      </c>
      <c r="F1345" s="2">
        <v>33</v>
      </c>
      <c r="G1345" s="1">
        <v>3</v>
      </c>
      <c r="H1345" s="1">
        <v>57</v>
      </c>
      <c r="I1345" s="7">
        <f>TIME(0,Tabla1[[#This Row],[Tiempo de Preparación]],0)</f>
        <v>3.9583333333333331E-2</v>
      </c>
      <c r="J1345" s="16">
        <f>Tabla1[[#This Row],[Precio Unitario]]*Tabla1[[#This Row],[Cantidad Ordenada]]</f>
        <v>99</v>
      </c>
      <c r="K1345" s="3">
        <f>Tabla1[[#This Row],[Costo Unitario]]*Tabla1[[#This Row],[Cantidad Ordenada]]</f>
        <v>60</v>
      </c>
      <c r="L1345" s="3">
        <f>(Tabla1[[#This Row],[Precio Unitario]]-Tabla1[[#This Row],[Costo Unitario]])*Tabla1[[#This Row],[Cantidad Ordenada]]</f>
        <v>39</v>
      </c>
      <c r="M1345" s="20">
        <v>0.1</v>
      </c>
      <c r="N1345" s="5">
        <f>Tabla1[[#This Row],[Total del Pedido]]*M1345</f>
        <v>9.9</v>
      </c>
      <c r="O1345" s="5">
        <f>Tabla1[[#This Row],[Total del Pedido]]-(Tabla1[[#This Row],[Costo Total]]+N1345)</f>
        <v>29.099999999999994</v>
      </c>
    </row>
    <row r="1346" spans="1:15" x14ac:dyDescent="0.25">
      <c r="A1346" s="1">
        <v>545</v>
      </c>
      <c r="B1346" s="1">
        <v>20</v>
      </c>
      <c r="C1346" s="1" t="s">
        <v>6</v>
      </c>
      <c r="D1346" s="1" t="s">
        <v>27</v>
      </c>
      <c r="E1346" s="2">
        <v>19</v>
      </c>
      <c r="F1346" s="2">
        <v>31</v>
      </c>
      <c r="G1346" s="1">
        <v>1</v>
      </c>
      <c r="H1346" s="1">
        <v>42</v>
      </c>
      <c r="I1346" s="7">
        <f>TIME(0,Tabla1[[#This Row],[Tiempo de Preparación]],0)</f>
        <v>2.9166666666666667E-2</v>
      </c>
      <c r="J1346" s="16">
        <f>Tabla1[[#This Row],[Precio Unitario]]*Tabla1[[#This Row],[Cantidad Ordenada]]</f>
        <v>31</v>
      </c>
      <c r="K1346" s="3">
        <f>Tabla1[[#This Row],[Costo Unitario]]*Tabla1[[#This Row],[Cantidad Ordenada]]</f>
        <v>19</v>
      </c>
      <c r="L1346" s="3">
        <f>(Tabla1[[#This Row],[Precio Unitario]]-Tabla1[[#This Row],[Costo Unitario]])*Tabla1[[#This Row],[Cantidad Ordenada]]</f>
        <v>12</v>
      </c>
      <c r="M1346" s="20">
        <v>0.1</v>
      </c>
      <c r="N1346" s="5">
        <f>Tabla1[[#This Row],[Total del Pedido]]*M1346</f>
        <v>3.1</v>
      </c>
      <c r="O1346" s="5">
        <f>Tabla1[[#This Row],[Total del Pedido]]-(Tabla1[[#This Row],[Costo Total]]+N1346)</f>
        <v>8.8999999999999986</v>
      </c>
    </row>
    <row r="1347" spans="1:15" x14ac:dyDescent="0.25">
      <c r="A1347" s="1">
        <v>546</v>
      </c>
      <c r="B1347" s="1">
        <v>5</v>
      </c>
      <c r="C1347" s="1" t="s">
        <v>15</v>
      </c>
      <c r="D1347" s="1" t="s">
        <v>36</v>
      </c>
      <c r="E1347" s="2">
        <v>19</v>
      </c>
      <c r="F1347" s="2">
        <v>32</v>
      </c>
      <c r="G1347" s="1">
        <v>2</v>
      </c>
      <c r="H1347" s="1">
        <v>33</v>
      </c>
      <c r="I1347" s="7">
        <f>TIME(0,Tabla1[[#This Row],[Tiempo de Preparación]],0)</f>
        <v>2.2916666666666665E-2</v>
      </c>
      <c r="J1347" s="16">
        <f>Tabla1[[#This Row],[Precio Unitario]]*Tabla1[[#This Row],[Cantidad Ordenada]]</f>
        <v>64</v>
      </c>
      <c r="K1347" s="3">
        <f>Tabla1[[#This Row],[Costo Unitario]]*Tabla1[[#This Row],[Cantidad Ordenada]]</f>
        <v>38</v>
      </c>
      <c r="L1347" s="3">
        <f>(Tabla1[[#This Row],[Precio Unitario]]-Tabla1[[#This Row],[Costo Unitario]])*Tabla1[[#This Row],[Cantidad Ordenada]]</f>
        <v>26</v>
      </c>
      <c r="M1347" s="20">
        <v>0.1</v>
      </c>
      <c r="N1347" s="5">
        <f>Tabla1[[#This Row],[Total del Pedido]]*M1347</f>
        <v>6.4</v>
      </c>
      <c r="O1347" s="5">
        <f>Tabla1[[#This Row],[Total del Pedido]]-(Tabla1[[#This Row],[Costo Total]]+N1347)</f>
        <v>19.600000000000001</v>
      </c>
    </row>
    <row r="1348" spans="1:15" x14ac:dyDescent="0.25">
      <c r="A1348" s="1">
        <v>546</v>
      </c>
      <c r="B1348" s="1">
        <v>5</v>
      </c>
      <c r="C1348" s="1" t="s">
        <v>12</v>
      </c>
      <c r="D1348" s="1" t="s">
        <v>33</v>
      </c>
      <c r="E1348" s="2">
        <v>16</v>
      </c>
      <c r="F1348" s="2">
        <v>28</v>
      </c>
      <c r="G1348" s="1">
        <v>1</v>
      </c>
      <c r="H1348" s="1">
        <v>58</v>
      </c>
      <c r="I1348" s="7">
        <f>TIME(0,Tabla1[[#This Row],[Tiempo de Preparación]],0)</f>
        <v>4.027777777777778E-2</v>
      </c>
      <c r="J1348" s="16">
        <f>Tabla1[[#This Row],[Precio Unitario]]*Tabla1[[#This Row],[Cantidad Ordenada]]</f>
        <v>28</v>
      </c>
      <c r="K1348" s="3">
        <f>Tabla1[[#This Row],[Costo Unitario]]*Tabla1[[#This Row],[Cantidad Ordenada]]</f>
        <v>16</v>
      </c>
      <c r="L1348" s="3">
        <f>(Tabla1[[#This Row],[Precio Unitario]]-Tabla1[[#This Row],[Costo Unitario]])*Tabla1[[#This Row],[Cantidad Ordenada]]</f>
        <v>12</v>
      </c>
      <c r="M1348" s="20">
        <v>0.1</v>
      </c>
      <c r="N1348" s="5">
        <f>Tabla1[[#This Row],[Total del Pedido]]*M1348</f>
        <v>2.8000000000000003</v>
      </c>
      <c r="O1348" s="5">
        <f>Tabla1[[#This Row],[Total del Pedido]]-(Tabla1[[#This Row],[Costo Total]]+N1348)</f>
        <v>9.1999999999999993</v>
      </c>
    </row>
    <row r="1349" spans="1:15" x14ac:dyDescent="0.25">
      <c r="A1349" s="1">
        <v>547</v>
      </c>
      <c r="B1349" s="1">
        <v>9</v>
      </c>
      <c r="C1349" s="1" t="s">
        <v>6</v>
      </c>
      <c r="D1349" s="1" t="s">
        <v>27</v>
      </c>
      <c r="E1349" s="2">
        <v>19</v>
      </c>
      <c r="F1349" s="2">
        <v>31</v>
      </c>
      <c r="G1349" s="1">
        <v>3</v>
      </c>
      <c r="H1349" s="1">
        <v>13</v>
      </c>
      <c r="I1349" s="7">
        <f>TIME(0,Tabla1[[#This Row],[Tiempo de Preparación]],0)</f>
        <v>9.0277777777777769E-3</v>
      </c>
      <c r="J1349" s="16">
        <f>Tabla1[[#This Row],[Precio Unitario]]*Tabla1[[#This Row],[Cantidad Ordenada]]</f>
        <v>93</v>
      </c>
      <c r="K1349" s="3">
        <f>Tabla1[[#This Row],[Costo Unitario]]*Tabla1[[#This Row],[Cantidad Ordenada]]</f>
        <v>57</v>
      </c>
      <c r="L1349" s="3">
        <f>(Tabla1[[#This Row],[Precio Unitario]]-Tabla1[[#This Row],[Costo Unitario]])*Tabla1[[#This Row],[Cantidad Ordenada]]</f>
        <v>36</v>
      </c>
      <c r="M1349" s="20">
        <v>0.1</v>
      </c>
      <c r="N1349" s="5">
        <f>Tabla1[[#This Row],[Total del Pedido]]*M1349</f>
        <v>9.3000000000000007</v>
      </c>
      <c r="O1349" s="5">
        <f>Tabla1[[#This Row],[Total del Pedido]]-(Tabla1[[#This Row],[Costo Total]]+N1349)</f>
        <v>26.700000000000003</v>
      </c>
    </row>
    <row r="1350" spans="1:15" x14ac:dyDescent="0.25">
      <c r="A1350" s="1">
        <v>547</v>
      </c>
      <c r="B1350" s="1">
        <v>9</v>
      </c>
      <c r="C1350" s="1" t="s">
        <v>11</v>
      </c>
      <c r="D1350" s="1" t="s">
        <v>32</v>
      </c>
      <c r="E1350" s="2">
        <v>20</v>
      </c>
      <c r="F1350" s="2">
        <v>33</v>
      </c>
      <c r="G1350" s="1">
        <v>3</v>
      </c>
      <c r="H1350" s="1">
        <v>54</v>
      </c>
      <c r="I1350" s="7">
        <f>TIME(0,Tabla1[[#This Row],[Tiempo de Preparación]],0)</f>
        <v>3.7499999999999999E-2</v>
      </c>
      <c r="J1350" s="16">
        <f>Tabla1[[#This Row],[Precio Unitario]]*Tabla1[[#This Row],[Cantidad Ordenada]]</f>
        <v>99</v>
      </c>
      <c r="K1350" s="3">
        <f>Tabla1[[#This Row],[Costo Unitario]]*Tabla1[[#This Row],[Cantidad Ordenada]]</f>
        <v>60</v>
      </c>
      <c r="L1350" s="3">
        <f>(Tabla1[[#This Row],[Precio Unitario]]-Tabla1[[#This Row],[Costo Unitario]])*Tabla1[[#This Row],[Cantidad Ordenada]]</f>
        <v>39</v>
      </c>
      <c r="M1350" s="20">
        <v>0.1</v>
      </c>
      <c r="N1350" s="5">
        <f>Tabla1[[#This Row],[Total del Pedido]]*M1350</f>
        <v>9.9</v>
      </c>
      <c r="O1350" s="5">
        <f>Tabla1[[#This Row],[Total del Pedido]]-(Tabla1[[#This Row],[Costo Total]]+N1350)</f>
        <v>29.099999999999994</v>
      </c>
    </row>
    <row r="1351" spans="1:15" x14ac:dyDescent="0.25">
      <c r="A1351" s="1">
        <v>547</v>
      </c>
      <c r="B1351" s="1">
        <v>9</v>
      </c>
      <c r="C1351" s="1" t="s">
        <v>14</v>
      </c>
      <c r="D1351" s="1" t="s">
        <v>35</v>
      </c>
      <c r="E1351" s="2">
        <v>21</v>
      </c>
      <c r="F1351" s="2">
        <v>35</v>
      </c>
      <c r="G1351" s="1">
        <v>1</v>
      </c>
      <c r="H1351" s="1">
        <v>30</v>
      </c>
      <c r="I1351" s="7">
        <f>TIME(0,Tabla1[[#This Row],[Tiempo de Preparación]],0)</f>
        <v>2.0833333333333332E-2</v>
      </c>
      <c r="J1351" s="16">
        <f>Tabla1[[#This Row],[Precio Unitario]]*Tabla1[[#This Row],[Cantidad Ordenada]]</f>
        <v>35</v>
      </c>
      <c r="K1351" s="3">
        <f>Tabla1[[#This Row],[Costo Unitario]]*Tabla1[[#This Row],[Cantidad Ordenada]]</f>
        <v>21</v>
      </c>
      <c r="L1351" s="3">
        <f>(Tabla1[[#This Row],[Precio Unitario]]-Tabla1[[#This Row],[Costo Unitario]])*Tabla1[[#This Row],[Cantidad Ordenada]]</f>
        <v>14</v>
      </c>
      <c r="M1351" s="20">
        <v>0.1</v>
      </c>
      <c r="N1351" s="5">
        <f>Tabla1[[#This Row],[Total del Pedido]]*M1351</f>
        <v>3.5</v>
      </c>
      <c r="O1351" s="5">
        <f>Tabla1[[#This Row],[Total del Pedido]]-(Tabla1[[#This Row],[Costo Total]]+N1351)</f>
        <v>10.5</v>
      </c>
    </row>
    <row r="1352" spans="1:15" x14ac:dyDescent="0.25">
      <c r="A1352" s="1">
        <v>548</v>
      </c>
      <c r="B1352" s="1">
        <v>4</v>
      </c>
      <c r="C1352" s="1" t="s">
        <v>17</v>
      </c>
      <c r="D1352" s="1" t="s">
        <v>38</v>
      </c>
      <c r="E1352" s="2">
        <v>20</v>
      </c>
      <c r="F1352" s="2">
        <v>34</v>
      </c>
      <c r="G1352" s="1">
        <v>1</v>
      </c>
      <c r="H1352" s="1">
        <v>58</v>
      </c>
      <c r="I1352" s="7">
        <f>TIME(0,Tabla1[[#This Row],[Tiempo de Preparación]],0)</f>
        <v>4.027777777777778E-2</v>
      </c>
      <c r="J1352" s="16">
        <f>Tabla1[[#This Row],[Precio Unitario]]*Tabla1[[#This Row],[Cantidad Ordenada]]</f>
        <v>34</v>
      </c>
      <c r="K1352" s="3">
        <f>Tabla1[[#This Row],[Costo Unitario]]*Tabla1[[#This Row],[Cantidad Ordenada]]</f>
        <v>20</v>
      </c>
      <c r="L1352" s="3">
        <f>(Tabla1[[#This Row],[Precio Unitario]]-Tabla1[[#This Row],[Costo Unitario]])*Tabla1[[#This Row],[Cantidad Ordenada]]</f>
        <v>14</v>
      </c>
      <c r="M1352" s="20">
        <v>0.1</v>
      </c>
      <c r="N1352" s="5">
        <f>Tabla1[[#This Row],[Total del Pedido]]*M1352</f>
        <v>3.4000000000000004</v>
      </c>
      <c r="O1352" s="5">
        <f>Tabla1[[#This Row],[Total del Pedido]]-(Tabla1[[#This Row],[Costo Total]]+N1352)</f>
        <v>10.600000000000001</v>
      </c>
    </row>
    <row r="1353" spans="1:15" x14ac:dyDescent="0.25">
      <c r="A1353" s="1">
        <v>548</v>
      </c>
      <c r="B1353" s="1">
        <v>4</v>
      </c>
      <c r="C1353" s="1" t="s">
        <v>6</v>
      </c>
      <c r="D1353" s="1" t="s">
        <v>27</v>
      </c>
      <c r="E1353" s="2">
        <v>19</v>
      </c>
      <c r="F1353" s="2">
        <v>31</v>
      </c>
      <c r="G1353" s="1">
        <v>2</v>
      </c>
      <c r="H1353" s="1">
        <v>48</v>
      </c>
      <c r="I1353" s="7">
        <f>TIME(0,Tabla1[[#This Row],[Tiempo de Preparación]],0)</f>
        <v>3.3333333333333333E-2</v>
      </c>
      <c r="J1353" s="16">
        <f>Tabla1[[#This Row],[Precio Unitario]]*Tabla1[[#This Row],[Cantidad Ordenada]]</f>
        <v>62</v>
      </c>
      <c r="K1353" s="3">
        <f>Tabla1[[#This Row],[Costo Unitario]]*Tabla1[[#This Row],[Cantidad Ordenada]]</f>
        <v>38</v>
      </c>
      <c r="L1353" s="3">
        <f>(Tabla1[[#This Row],[Precio Unitario]]-Tabla1[[#This Row],[Costo Unitario]])*Tabla1[[#This Row],[Cantidad Ordenada]]</f>
        <v>24</v>
      </c>
      <c r="M1353" s="20">
        <v>0.1</v>
      </c>
      <c r="N1353" s="5">
        <f>Tabla1[[#This Row],[Total del Pedido]]*M1353</f>
        <v>6.2</v>
      </c>
      <c r="O1353" s="5">
        <f>Tabla1[[#This Row],[Total del Pedido]]-(Tabla1[[#This Row],[Costo Total]]+N1353)</f>
        <v>17.799999999999997</v>
      </c>
    </row>
    <row r="1354" spans="1:15" x14ac:dyDescent="0.25">
      <c r="A1354" s="1">
        <v>549</v>
      </c>
      <c r="B1354" s="1">
        <v>12</v>
      </c>
      <c r="C1354" s="1" t="s">
        <v>23</v>
      </c>
      <c r="D1354" s="1" t="s">
        <v>44</v>
      </c>
      <c r="E1354" s="2">
        <v>15</v>
      </c>
      <c r="F1354" s="2">
        <v>25</v>
      </c>
      <c r="G1354" s="1">
        <v>1</v>
      </c>
      <c r="H1354" s="1">
        <v>19</v>
      </c>
      <c r="I1354" s="7">
        <f>TIME(0,Tabla1[[#This Row],[Tiempo de Preparación]],0)</f>
        <v>1.3194444444444444E-2</v>
      </c>
      <c r="J1354" s="16">
        <f>Tabla1[[#This Row],[Precio Unitario]]*Tabla1[[#This Row],[Cantidad Ordenada]]</f>
        <v>25</v>
      </c>
      <c r="K1354" s="3">
        <f>Tabla1[[#This Row],[Costo Unitario]]*Tabla1[[#This Row],[Cantidad Ordenada]]</f>
        <v>15</v>
      </c>
      <c r="L1354" s="3">
        <f>(Tabla1[[#This Row],[Precio Unitario]]-Tabla1[[#This Row],[Costo Unitario]])*Tabla1[[#This Row],[Cantidad Ordenada]]</f>
        <v>10</v>
      </c>
      <c r="M1354" s="20">
        <v>0.1</v>
      </c>
      <c r="N1354" s="5">
        <f>Tabla1[[#This Row],[Total del Pedido]]*M1354</f>
        <v>2.5</v>
      </c>
      <c r="O1354" s="5">
        <f>Tabla1[[#This Row],[Total del Pedido]]-(Tabla1[[#This Row],[Costo Total]]+N1354)</f>
        <v>7.5</v>
      </c>
    </row>
    <row r="1355" spans="1:15" x14ac:dyDescent="0.25">
      <c r="A1355" s="1">
        <v>549</v>
      </c>
      <c r="B1355" s="1">
        <v>12</v>
      </c>
      <c r="C1355" s="1" t="s">
        <v>14</v>
      </c>
      <c r="D1355" s="1" t="s">
        <v>35</v>
      </c>
      <c r="E1355" s="2">
        <v>21</v>
      </c>
      <c r="F1355" s="2">
        <v>35</v>
      </c>
      <c r="G1355" s="1">
        <v>1</v>
      </c>
      <c r="H1355" s="1">
        <v>20</v>
      </c>
      <c r="I1355" s="7">
        <f>TIME(0,Tabla1[[#This Row],[Tiempo de Preparación]],0)</f>
        <v>1.3888888888888888E-2</v>
      </c>
      <c r="J1355" s="16">
        <f>Tabla1[[#This Row],[Precio Unitario]]*Tabla1[[#This Row],[Cantidad Ordenada]]</f>
        <v>35</v>
      </c>
      <c r="K1355" s="3">
        <f>Tabla1[[#This Row],[Costo Unitario]]*Tabla1[[#This Row],[Cantidad Ordenada]]</f>
        <v>21</v>
      </c>
      <c r="L1355" s="3">
        <f>(Tabla1[[#This Row],[Precio Unitario]]-Tabla1[[#This Row],[Costo Unitario]])*Tabla1[[#This Row],[Cantidad Ordenada]]</f>
        <v>14</v>
      </c>
      <c r="M1355" s="20">
        <v>0.1</v>
      </c>
      <c r="N1355" s="5">
        <f>Tabla1[[#This Row],[Total del Pedido]]*M1355</f>
        <v>3.5</v>
      </c>
      <c r="O1355" s="5">
        <f>Tabla1[[#This Row],[Total del Pedido]]-(Tabla1[[#This Row],[Costo Total]]+N1355)</f>
        <v>10.5</v>
      </c>
    </row>
    <row r="1356" spans="1:15" x14ac:dyDescent="0.25">
      <c r="A1356" s="1">
        <v>549</v>
      </c>
      <c r="B1356" s="1">
        <v>12</v>
      </c>
      <c r="C1356" s="1" t="s">
        <v>17</v>
      </c>
      <c r="D1356" s="1" t="s">
        <v>38</v>
      </c>
      <c r="E1356" s="2">
        <v>20</v>
      </c>
      <c r="F1356" s="2">
        <v>34</v>
      </c>
      <c r="G1356" s="1">
        <v>3</v>
      </c>
      <c r="H1356" s="1">
        <v>59</v>
      </c>
      <c r="I1356" s="7">
        <f>TIME(0,Tabla1[[#This Row],[Tiempo de Preparación]],0)</f>
        <v>4.0972222222222222E-2</v>
      </c>
      <c r="J1356" s="16">
        <f>Tabla1[[#This Row],[Precio Unitario]]*Tabla1[[#This Row],[Cantidad Ordenada]]</f>
        <v>102</v>
      </c>
      <c r="K1356" s="3">
        <f>Tabla1[[#This Row],[Costo Unitario]]*Tabla1[[#This Row],[Cantidad Ordenada]]</f>
        <v>60</v>
      </c>
      <c r="L1356" s="3">
        <f>(Tabla1[[#This Row],[Precio Unitario]]-Tabla1[[#This Row],[Costo Unitario]])*Tabla1[[#This Row],[Cantidad Ordenada]]</f>
        <v>42</v>
      </c>
      <c r="M1356" s="20">
        <v>0.1</v>
      </c>
      <c r="N1356" s="5">
        <f>Tabla1[[#This Row],[Total del Pedido]]*M1356</f>
        <v>10.200000000000001</v>
      </c>
      <c r="O1356" s="5">
        <f>Tabla1[[#This Row],[Total del Pedido]]-(Tabla1[[#This Row],[Costo Total]]+N1356)</f>
        <v>31.799999999999997</v>
      </c>
    </row>
    <row r="1357" spans="1:15" x14ac:dyDescent="0.25">
      <c r="A1357" s="1">
        <v>550</v>
      </c>
      <c r="B1357" s="1">
        <v>1</v>
      </c>
      <c r="C1357" s="1" t="s">
        <v>5</v>
      </c>
      <c r="D1357" s="1" t="s">
        <v>26</v>
      </c>
      <c r="E1357" s="2">
        <v>18</v>
      </c>
      <c r="F1357" s="2">
        <v>30</v>
      </c>
      <c r="G1357" s="1">
        <v>2</v>
      </c>
      <c r="H1357" s="1">
        <v>28</v>
      </c>
      <c r="I1357" s="7">
        <f>TIME(0,Tabla1[[#This Row],[Tiempo de Preparación]],0)</f>
        <v>1.9444444444444445E-2</v>
      </c>
      <c r="J1357" s="16">
        <f>Tabla1[[#This Row],[Precio Unitario]]*Tabla1[[#This Row],[Cantidad Ordenada]]</f>
        <v>60</v>
      </c>
      <c r="K1357" s="3">
        <f>Tabla1[[#This Row],[Costo Unitario]]*Tabla1[[#This Row],[Cantidad Ordenada]]</f>
        <v>36</v>
      </c>
      <c r="L1357" s="3">
        <f>(Tabla1[[#This Row],[Precio Unitario]]-Tabla1[[#This Row],[Costo Unitario]])*Tabla1[[#This Row],[Cantidad Ordenada]]</f>
        <v>24</v>
      </c>
      <c r="M1357" s="20">
        <v>0.1</v>
      </c>
      <c r="N1357" s="5">
        <f>Tabla1[[#This Row],[Total del Pedido]]*M1357</f>
        <v>6</v>
      </c>
      <c r="O1357" s="5">
        <f>Tabla1[[#This Row],[Total del Pedido]]-(Tabla1[[#This Row],[Costo Total]]+N1357)</f>
        <v>18</v>
      </c>
    </row>
    <row r="1358" spans="1:15" x14ac:dyDescent="0.25">
      <c r="A1358" s="1">
        <v>550</v>
      </c>
      <c r="B1358" s="1">
        <v>1</v>
      </c>
      <c r="C1358" s="1" t="s">
        <v>4</v>
      </c>
      <c r="D1358" s="1" t="s">
        <v>25</v>
      </c>
      <c r="E1358" s="2">
        <v>14</v>
      </c>
      <c r="F1358" s="2">
        <v>24</v>
      </c>
      <c r="G1358" s="1">
        <v>1</v>
      </c>
      <c r="H1358" s="1">
        <v>5</v>
      </c>
      <c r="I1358" s="7">
        <f>TIME(0,Tabla1[[#This Row],[Tiempo de Preparación]],0)</f>
        <v>3.472222222222222E-3</v>
      </c>
      <c r="J1358" s="16">
        <f>Tabla1[[#This Row],[Precio Unitario]]*Tabla1[[#This Row],[Cantidad Ordenada]]</f>
        <v>24</v>
      </c>
      <c r="K1358" s="3">
        <f>Tabla1[[#This Row],[Costo Unitario]]*Tabla1[[#This Row],[Cantidad Ordenada]]</f>
        <v>14</v>
      </c>
      <c r="L1358" s="3">
        <f>(Tabla1[[#This Row],[Precio Unitario]]-Tabla1[[#This Row],[Costo Unitario]])*Tabla1[[#This Row],[Cantidad Ordenada]]</f>
        <v>10</v>
      </c>
      <c r="M1358" s="20">
        <v>0.1</v>
      </c>
      <c r="N1358" s="5">
        <f>Tabla1[[#This Row],[Total del Pedido]]*M1358</f>
        <v>2.4000000000000004</v>
      </c>
      <c r="O1358" s="5">
        <f>Tabla1[[#This Row],[Total del Pedido]]-(Tabla1[[#This Row],[Costo Total]]+N1358)</f>
        <v>7.6000000000000014</v>
      </c>
    </row>
    <row r="1359" spans="1:15" x14ac:dyDescent="0.25">
      <c r="A1359" s="1">
        <v>550</v>
      </c>
      <c r="B1359" s="1">
        <v>1</v>
      </c>
      <c r="C1359" s="1" t="s">
        <v>18</v>
      </c>
      <c r="D1359" s="1" t="s">
        <v>39</v>
      </c>
      <c r="E1359" s="2">
        <v>12</v>
      </c>
      <c r="F1359" s="2">
        <v>20</v>
      </c>
      <c r="G1359" s="1">
        <v>2</v>
      </c>
      <c r="H1359" s="1">
        <v>24</v>
      </c>
      <c r="I1359" s="7">
        <f>TIME(0,Tabla1[[#This Row],[Tiempo de Preparación]],0)</f>
        <v>1.6666666666666666E-2</v>
      </c>
      <c r="J1359" s="16">
        <f>Tabla1[[#This Row],[Precio Unitario]]*Tabla1[[#This Row],[Cantidad Ordenada]]</f>
        <v>40</v>
      </c>
      <c r="K1359" s="3">
        <f>Tabla1[[#This Row],[Costo Unitario]]*Tabla1[[#This Row],[Cantidad Ordenada]]</f>
        <v>24</v>
      </c>
      <c r="L1359" s="3">
        <f>(Tabla1[[#This Row],[Precio Unitario]]-Tabla1[[#This Row],[Costo Unitario]])*Tabla1[[#This Row],[Cantidad Ordenada]]</f>
        <v>16</v>
      </c>
      <c r="M1359" s="20">
        <v>0.1</v>
      </c>
      <c r="N1359" s="5">
        <f>Tabla1[[#This Row],[Total del Pedido]]*M1359</f>
        <v>4</v>
      </c>
      <c r="O1359" s="5">
        <f>Tabla1[[#This Row],[Total del Pedido]]-(Tabla1[[#This Row],[Costo Total]]+N1359)</f>
        <v>12</v>
      </c>
    </row>
    <row r="1360" spans="1:15" x14ac:dyDescent="0.25">
      <c r="A1360" s="1">
        <v>551</v>
      </c>
      <c r="B1360" s="1">
        <v>4</v>
      </c>
      <c r="C1360" s="1" t="s">
        <v>5</v>
      </c>
      <c r="D1360" s="1" t="s">
        <v>26</v>
      </c>
      <c r="E1360" s="2">
        <v>18</v>
      </c>
      <c r="F1360" s="2">
        <v>30</v>
      </c>
      <c r="G1360" s="1">
        <v>1</v>
      </c>
      <c r="H1360" s="1">
        <v>32</v>
      </c>
      <c r="I1360" s="7">
        <f>TIME(0,Tabla1[[#This Row],[Tiempo de Preparación]],0)</f>
        <v>2.2222222222222223E-2</v>
      </c>
      <c r="J1360" s="16">
        <f>Tabla1[[#This Row],[Precio Unitario]]*Tabla1[[#This Row],[Cantidad Ordenada]]</f>
        <v>30</v>
      </c>
      <c r="K1360" s="3">
        <f>Tabla1[[#This Row],[Costo Unitario]]*Tabla1[[#This Row],[Cantidad Ordenada]]</f>
        <v>18</v>
      </c>
      <c r="L1360" s="3">
        <f>(Tabla1[[#This Row],[Precio Unitario]]-Tabla1[[#This Row],[Costo Unitario]])*Tabla1[[#This Row],[Cantidad Ordenada]]</f>
        <v>12</v>
      </c>
      <c r="M1360" s="20">
        <v>0.1</v>
      </c>
      <c r="N1360" s="5">
        <f>Tabla1[[#This Row],[Total del Pedido]]*M1360</f>
        <v>3</v>
      </c>
      <c r="O1360" s="5">
        <f>Tabla1[[#This Row],[Total del Pedido]]-(Tabla1[[#This Row],[Costo Total]]+N1360)</f>
        <v>9</v>
      </c>
    </row>
    <row r="1361" spans="1:15" x14ac:dyDescent="0.25">
      <c r="A1361" s="1">
        <v>551</v>
      </c>
      <c r="B1361" s="1">
        <v>4</v>
      </c>
      <c r="C1361" s="1" t="s">
        <v>18</v>
      </c>
      <c r="D1361" s="1" t="s">
        <v>39</v>
      </c>
      <c r="E1361" s="2">
        <v>12</v>
      </c>
      <c r="F1361" s="2">
        <v>20</v>
      </c>
      <c r="G1361" s="1">
        <v>3</v>
      </c>
      <c r="H1361" s="1">
        <v>11</v>
      </c>
      <c r="I1361" s="7">
        <f>TIME(0,Tabla1[[#This Row],[Tiempo de Preparación]],0)</f>
        <v>7.6388888888888886E-3</v>
      </c>
      <c r="J1361" s="16">
        <f>Tabla1[[#This Row],[Precio Unitario]]*Tabla1[[#This Row],[Cantidad Ordenada]]</f>
        <v>60</v>
      </c>
      <c r="K1361" s="3">
        <f>Tabla1[[#This Row],[Costo Unitario]]*Tabla1[[#This Row],[Cantidad Ordenada]]</f>
        <v>36</v>
      </c>
      <c r="L1361" s="3">
        <f>(Tabla1[[#This Row],[Precio Unitario]]-Tabla1[[#This Row],[Costo Unitario]])*Tabla1[[#This Row],[Cantidad Ordenada]]</f>
        <v>24</v>
      </c>
      <c r="M1361" s="20">
        <v>0.1</v>
      </c>
      <c r="N1361" s="5">
        <f>Tabla1[[#This Row],[Total del Pedido]]*M1361</f>
        <v>6</v>
      </c>
      <c r="O1361" s="5">
        <f>Tabla1[[#This Row],[Total del Pedido]]-(Tabla1[[#This Row],[Costo Total]]+N1361)</f>
        <v>18</v>
      </c>
    </row>
    <row r="1362" spans="1:15" x14ac:dyDescent="0.25">
      <c r="A1362" s="1">
        <v>551</v>
      </c>
      <c r="B1362" s="1">
        <v>4</v>
      </c>
      <c r="C1362" s="1" t="s">
        <v>21</v>
      </c>
      <c r="D1362" s="1" t="s">
        <v>42</v>
      </c>
      <c r="E1362" s="2">
        <v>10</v>
      </c>
      <c r="F1362" s="2">
        <v>18</v>
      </c>
      <c r="G1362" s="1">
        <v>1</v>
      </c>
      <c r="H1362" s="1">
        <v>29</v>
      </c>
      <c r="I1362" s="7">
        <f>TIME(0,Tabla1[[#This Row],[Tiempo de Preparación]],0)</f>
        <v>2.013888888888889E-2</v>
      </c>
      <c r="J1362" s="16">
        <f>Tabla1[[#This Row],[Precio Unitario]]*Tabla1[[#This Row],[Cantidad Ordenada]]</f>
        <v>18</v>
      </c>
      <c r="K1362" s="3">
        <f>Tabla1[[#This Row],[Costo Unitario]]*Tabla1[[#This Row],[Cantidad Ordenada]]</f>
        <v>10</v>
      </c>
      <c r="L1362" s="3">
        <f>(Tabla1[[#This Row],[Precio Unitario]]-Tabla1[[#This Row],[Costo Unitario]])*Tabla1[[#This Row],[Cantidad Ordenada]]</f>
        <v>8</v>
      </c>
      <c r="M1362" s="20">
        <v>0.1</v>
      </c>
      <c r="N1362" s="5">
        <f>Tabla1[[#This Row],[Total del Pedido]]*M1362</f>
        <v>1.8</v>
      </c>
      <c r="O1362" s="5">
        <f>Tabla1[[#This Row],[Total del Pedido]]-(Tabla1[[#This Row],[Costo Total]]+N1362)</f>
        <v>6.1999999999999993</v>
      </c>
    </row>
    <row r="1363" spans="1:15" x14ac:dyDescent="0.25">
      <c r="A1363" s="1">
        <v>551</v>
      </c>
      <c r="B1363" s="1">
        <v>4</v>
      </c>
      <c r="C1363" s="1" t="s">
        <v>20</v>
      </c>
      <c r="D1363" s="1" t="s">
        <v>41</v>
      </c>
      <c r="E1363" s="2">
        <v>13</v>
      </c>
      <c r="F1363" s="2">
        <v>21</v>
      </c>
      <c r="G1363" s="1">
        <v>3</v>
      </c>
      <c r="H1363" s="1">
        <v>51</v>
      </c>
      <c r="I1363" s="7">
        <f>TIME(0,Tabla1[[#This Row],[Tiempo de Preparación]],0)</f>
        <v>3.5416666666666666E-2</v>
      </c>
      <c r="J1363" s="16">
        <f>Tabla1[[#This Row],[Precio Unitario]]*Tabla1[[#This Row],[Cantidad Ordenada]]</f>
        <v>63</v>
      </c>
      <c r="K1363" s="3">
        <f>Tabla1[[#This Row],[Costo Unitario]]*Tabla1[[#This Row],[Cantidad Ordenada]]</f>
        <v>39</v>
      </c>
      <c r="L1363" s="3">
        <f>(Tabla1[[#This Row],[Precio Unitario]]-Tabla1[[#This Row],[Costo Unitario]])*Tabla1[[#This Row],[Cantidad Ordenada]]</f>
        <v>24</v>
      </c>
      <c r="M1363" s="20">
        <v>0.1</v>
      </c>
      <c r="N1363" s="5">
        <f>Tabla1[[#This Row],[Total del Pedido]]*M1363</f>
        <v>6.3000000000000007</v>
      </c>
      <c r="O1363" s="5">
        <f>Tabla1[[#This Row],[Total del Pedido]]-(Tabla1[[#This Row],[Costo Total]]+N1363)</f>
        <v>17.700000000000003</v>
      </c>
    </row>
    <row r="1364" spans="1:15" x14ac:dyDescent="0.25">
      <c r="A1364" s="1">
        <v>552</v>
      </c>
      <c r="B1364" s="1">
        <v>11</v>
      </c>
      <c r="C1364" s="1" t="s">
        <v>8</v>
      </c>
      <c r="D1364" s="1" t="s">
        <v>29</v>
      </c>
      <c r="E1364" s="2">
        <v>25</v>
      </c>
      <c r="F1364" s="2">
        <v>40</v>
      </c>
      <c r="G1364" s="1">
        <v>3</v>
      </c>
      <c r="H1364" s="1">
        <v>26</v>
      </c>
      <c r="I1364" s="7">
        <f>TIME(0,Tabla1[[#This Row],[Tiempo de Preparación]],0)</f>
        <v>1.8055555555555554E-2</v>
      </c>
      <c r="J1364" s="16">
        <f>Tabla1[[#This Row],[Precio Unitario]]*Tabla1[[#This Row],[Cantidad Ordenada]]</f>
        <v>120</v>
      </c>
      <c r="K1364" s="3">
        <f>Tabla1[[#This Row],[Costo Unitario]]*Tabla1[[#This Row],[Cantidad Ordenada]]</f>
        <v>75</v>
      </c>
      <c r="L1364" s="3">
        <f>(Tabla1[[#This Row],[Precio Unitario]]-Tabla1[[#This Row],[Costo Unitario]])*Tabla1[[#This Row],[Cantidad Ordenada]]</f>
        <v>45</v>
      </c>
      <c r="M1364" s="20">
        <v>0.1</v>
      </c>
      <c r="N1364" s="5">
        <f>Tabla1[[#This Row],[Total del Pedido]]*M1364</f>
        <v>12</v>
      </c>
      <c r="O1364" s="5">
        <f>Tabla1[[#This Row],[Total del Pedido]]-(Tabla1[[#This Row],[Costo Total]]+N1364)</f>
        <v>33</v>
      </c>
    </row>
    <row r="1365" spans="1:15" x14ac:dyDescent="0.25">
      <c r="A1365" s="1">
        <v>552</v>
      </c>
      <c r="B1365" s="1">
        <v>11</v>
      </c>
      <c r="C1365" s="1" t="s">
        <v>20</v>
      </c>
      <c r="D1365" s="1" t="s">
        <v>41</v>
      </c>
      <c r="E1365" s="2">
        <v>13</v>
      </c>
      <c r="F1365" s="2">
        <v>21</v>
      </c>
      <c r="G1365" s="1">
        <v>3</v>
      </c>
      <c r="H1365" s="1">
        <v>57</v>
      </c>
      <c r="I1365" s="7">
        <f>TIME(0,Tabla1[[#This Row],[Tiempo de Preparación]],0)</f>
        <v>3.9583333333333331E-2</v>
      </c>
      <c r="J1365" s="16">
        <f>Tabla1[[#This Row],[Precio Unitario]]*Tabla1[[#This Row],[Cantidad Ordenada]]</f>
        <v>63</v>
      </c>
      <c r="K1365" s="3">
        <f>Tabla1[[#This Row],[Costo Unitario]]*Tabla1[[#This Row],[Cantidad Ordenada]]</f>
        <v>39</v>
      </c>
      <c r="L1365" s="3">
        <f>(Tabla1[[#This Row],[Precio Unitario]]-Tabla1[[#This Row],[Costo Unitario]])*Tabla1[[#This Row],[Cantidad Ordenada]]</f>
        <v>24</v>
      </c>
      <c r="M1365" s="20">
        <v>0.1</v>
      </c>
      <c r="N1365" s="5">
        <f>Tabla1[[#This Row],[Total del Pedido]]*M1365</f>
        <v>6.3000000000000007</v>
      </c>
      <c r="O1365" s="5">
        <f>Tabla1[[#This Row],[Total del Pedido]]-(Tabla1[[#This Row],[Costo Total]]+N1365)</f>
        <v>17.700000000000003</v>
      </c>
    </row>
    <row r="1366" spans="1:15" x14ac:dyDescent="0.25">
      <c r="A1366" s="1">
        <v>552</v>
      </c>
      <c r="B1366" s="1">
        <v>11</v>
      </c>
      <c r="C1366" s="1" t="s">
        <v>18</v>
      </c>
      <c r="D1366" s="1" t="s">
        <v>39</v>
      </c>
      <c r="E1366" s="2">
        <v>12</v>
      </c>
      <c r="F1366" s="2">
        <v>20</v>
      </c>
      <c r="G1366" s="1">
        <v>3</v>
      </c>
      <c r="H1366" s="1">
        <v>32</v>
      </c>
      <c r="I1366" s="7">
        <f>TIME(0,Tabla1[[#This Row],[Tiempo de Preparación]],0)</f>
        <v>2.2222222222222223E-2</v>
      </c>
      <c r="J1366" s="16">
        <f>Tabla1[[#This Row],[Precio Unitario]]*Tabla1[[#This Row],[Cantidad Ordenada]]</f>
        <v>60</v>
      </c>
      <c r="K1366" s="3">
        <f>Tabla1[[#This Row],[Costo Unitario]]*Tabla1[[#This Row],[Cantidad Ordenada]]</f>
        <v>36</v>
      </c>
      <c r="L1366" s="3">
        <f>(Tabla1[[#This Row],[Precio Unitario]]-Tabla1[[#This Row],[Costo Unitario]])*Tabla1[[#This Row],[Cantidad Ordenada]]</f>
        <v>24</v>
      </c>
      <c r="M1366" s="20">
        <v>0.1</v>
      </c>
      <c r="N1366" s="5">
        <f>Tabla1[[#This Row],[Total del Pedido]]*M1366</f>
        <v>6</v>
      </c>
      <c r="O1366" s="5">
        <f>Tabla1[[#This Row],[Total del Pedido]]-(Tabla1[[#This Row],[Costo Total]]+N1366)</f>
        <v>18</v>
      </c>
    </row>
    <row r="1367" spans="1:15" x14ac:dyDescent="0.25">
      <c r="A1367" s="1">
        <v>553</v>
      </c>
      <c r="B1367" s="1">
        <v>14</v>
      </c>
      <c r="C1367" s="1" t="s">
        <v>5</v>
      </c>
      <c r="D1367" s="1" t="s">
        <v>26</v>
      </c>
      <c r="E1367" s="2">
        <v>18</v>
      </c>
      <c r="F1367" s="2">
        <v>30</v>
      </c>
      <c r="G1367" s="1">
        <v>3</v>
      </c>
      <c r="H1367" s="1">
        <v>26</v>
      </c>
      <c r="I1367" s="7">
        <f>TIME(0,Tabla1[[#This Row],[Tiempo de Preparación]],0)</f>
        <v>1.8055555555555554E-2</v>
      </c>
      <c r="J1367" s="16">
        <f>Tabla1[[#This Row],[Precio Unitario]]*Tabla1[[#This Row],[Cantidad Ordenada]]</f>
        <v>90</v>
      </c>
      <c r="K1367" s="3">
        <f>Tabla1[[#This Row],[Costo Unitario]]*Tabla1[[#This Row],[Cantidad Ordenada]]</f>
        <v>54</v>
      </c>
      <c r="L1367" s="3">
        <f>(Tabla1[[#This Row],[Precio Unitario]]-Tabla1[[#This Row],[Costo Unitario]])*Tabla1[[#This Row],[Cantidad Ordenada]]</f>
        <v>36</v>
      </c>
      <c r="M1367" s="20">
        <v>0.1</v>
      </c>
      <c r="N1367" s="5">
        <f>Tabla1[[#This Row],[Total del Pedido]]*M1367</f>
        <v>9</v>
      </c>
      <c r="O1367" s="5">
        <f>Tabla1[[#This Row],[Total del Pedido]]-(Tabla1[[#This Row],[Costo Total]]+N1367)</f>
        <v>27</v>
      </c>
    </row>
    <row r="1368" spans="1:15" x14ac:dyDescent="0.25">
      <c r="A1368" s="1">
        <v>553</v>
      </c>
      <c r="B1368" s="1">
        <v>14</v>
      </c>
      <c r="C1368" s="1" t="s">
        <v>23</v>
      </c>
      <c r="D1368" s="1" t="s">
        <v>44</v>
      </c>
      <c r="E1368" s="2">
        <v>15</v>
      </c>
      <c r="F1368" s="2">
        <v>25</v>
      </c>
      <c r="G1368" s="1">
        <v>2</v>
      </c>
      <c r="H1368" s="1">
        <v>56</v>
      </c>
      <c r="I1368" s="7">
        <f>TIME(0,Tabla1[[#This Row],[Tiempo de Preparación]],0)</f>
        <v>3.888888888888889E-2</v>
      </c>
      <c r="J1368" s="16">
        <f>Tabla1[[#This Row],[Precio Unitario]]*Tabla1[[#This Row],[Cantidad Ordenada]]</f>
        <v>50</v>
      </c>
      <c r="K1368" s="3">
        <f>Tabla1[[#This Row],[Costo Unitario]]*Tabla1[[#This Row],[Cantidad Ordenada]]</f>
        <v>30</v>
      </c>
      <c r="L1368" s="3">
        <f>(Tabla1[[#This Row],[Precio Unitario]]-Tabla1[[#This Row],[Costo Unitario]])*Tabla1[[#This Row],[Cantidad Ordenada]]</f>
        <v>20</v>
      </c>
      <c r="M1368" s="20">
        <v>0.1</v>
      </c>
      <c r="N1368" s="5">
        <f>Tabla1[[#This Row],[Total del Pedido]]*M1368</f>
        <v>5</v>
      </c>
      <c r="O1368" s="5">
        <f>Tabla1[[#This Row],[Total del Pedido]]-(Tabla1[[#This Row],[Costo Total]]+N1368)</f>
        <v>15</v>
      </c>
    </row>
    <row r="1369" spans="1:15" x14ac:dyDescent="0.25">
      <c r="A1369" s="1">
        <v>553</v>
      </c>
      <c r="B1369" s="1">
        <v>14</v>
      </c>
      <c r="C1369" s="1" t="s">
        <v>16</v>
      </c>
      <c r="D1369" s="1" t="s">
        <v>37</v>
      </c>
      <c r="E1369" s="2">
        <v>13</v>
      </c>
      <c r="F1369" s="2">
        <v>22</v>
      </c>
      <c r="G1369" s="1">
        <v>2</v>
      </c>
      <c r="H1369" s="1">
        <v>54</v>
      </c>
      <c r="I1369" s="7">
        <f>TIME(0,Tabla1[[#This Row],[Tiempo de Preparación]],0)</f>
        <v>3.7499999999999999E-2</v>
      </c>
      <c r="J1369" s="16">
        <f>Tabla1[[#This Row],[Precio Unitario]]*Tabla1[[#This Row],[Cantidad Ordenada]]</f>
        <v>44</v>
      </c>
      <c r="K1369" s="3">
        <f>Tabla1[[#This Row],[Costo Unitario]]*Tabla1[[#This Row],[Cantidad Ordenada]]</f>
        <v>26</v>
      </c>
      <c r="L1369" s="3">
        <f>(Tabla1[[#This Row],[Precio Unitario]]-Tabla1[[#This Row],[Costo Unitario]])*Tabla1[[#This Row],[Cantidad Ordenada]]</f>
        <v>18</v>
      </c>
      <c r="M1369" s="20">
        <v>0.1</v>
      </c>
      <c r="N1369" s="5">
        <f>Tabla1[[#This Row],[Total del Pedido]]*M1369</f>
        <v>4.4000000000000004</v>
      </c>
      <c r="O1369" s="5">
        <f>Tabla1[[#This Row],[Total del Pedido]]-(Tabla1[[#This Row],[Costo Total]]+N1369)</f>
        <v>13.600000000000001</v>
      </c>
    </row>
    <row r="1370" spans="1:15" x14ac:dyDescent="0.25">
      <c r="A1370" s="1">
        <v>553</v>
      </c>
      <c r="B1370" s="1">
        <v>14</v>
      </c>
      <c r="C1370" s="1" t="s">
        <v>13</v>
      </c>
      <c r="D1370" s="1" t="s">
        <v>34</v>
      </c>
      <c r="E1370" s="2">
        <v>11</v>
      </c>
      <c r="F1370" s="2">
        <v>19</v>
      </c>
      <c r="G1370" s="1">
        <v>1</v>
      </c>
      <c r="H1370" s="1">
        <v>42</v>
      </c>
      <c r="I1370" s="7">
        <f>TIME(0,Tabla1[[#This Row],[Tiempo de Preparación]],0)</f>
        <v>2.9166666666666667E-2</v>
      </c>
      <c r="J1370" s="16">
        <f>Tabla1[[#This Row],[Precio Unitario]]*Tabla1[[#This Row],[Cantidad Ordenada]]</f>
        <v>19</v>
      </c>
      <c r="K1370" s="3">
        <f>Tabla1[[#This Row],[Costo Unitario]]*Tabla1[[#This Row],[Cantidad Ordenada]]</f>
        <v>11</v>
      </c>
      <c r="L1370" s="3">
        <f>(Tabla1[[#This Row],[Precio Unitario]]-Tabla1[[#This Row],[Costo Unitario]])*Tabla1[[#This Row],[Cantidad Ordenada]]</f>
        <v>8</v>
      </c>
      <c r="M1370" s="20">
        <v>0.1</v>
      </c>
      <c r="N1370" s="5">
        <f>Tabla1[[#This Row],[Total del Pedido]]*M1370</f>
        <v>1.9000000000000001</v>
      </c>
      <c r="O1370" s="5">
        <f>Tabla1[[#This Row],[Total del Pedido]]-(Tabla1[[#This Row],[Costo Total]]+N1370)</f>
        <v>6.1</v>
      </c>
    </row>
    <row r="1371" spans="1:15" x14ac:dyDescent="0.25">
      <c r="A1371" s="1">
        <v>554</v>
      </c>
      <c r="B1371" s="1">
        <v>10</v>
      </c>
      <c r="C1371" s="1" t="s">
        <v>19</v>
      </c>
      <c r="D1371" s="1" t="s">
        <v>40</v>
      </c>
      <c r="E1371" s="2">
        <v>14</v>
      </c>
      <c r="F1371" s="2">
        <v>23</v>
      </c>
      <c r="G1371" s="1">
        <v>2</v>
      </c>
      <c r="H1371" s="1">
        <v>55</v>
      </c>
      <c r="I1371" s="7">
        <f>TIME(0,Tabla1[[#This Row],[Tiempo de Preparación]],0)</f>
        <v>3.8194444444444448E-2</v>
      </c>
      <c r="J1371" s="16">
        <f>Tabla1[[#This Row],[Precio Unitario]]*Tabla1[[#This Row],[Cantidad Ordenada]]</f>
        <v>46</v>
      </c>
      <c r="K1371" s="3">
        <f>Tabla1[[#This Row],[Costo Unitario]]*Tabla1[[#This Row],[Cantidad Ordenada]]</f>
        <v>28</v>
      </c>
      <c r="L1371" s="3">
        <f>(Tabla1[[#This Row],[Precio Unitario]]-Tabla1[[#This Row],[Costo Unitario]])*Tabla1[[#This Row],[Cantidad Ordenada]]</f>
        <v>18</v>
      </c>
      <c r="M1371" s="20">
        <v>0.1</v>
      </c>
      <c r="N1371" s="5">
        <f>Tabla1[[#This Row],[Total del Pedido]]*M1371</f>
        <v>4.6000000000000005</v>
      </c>
      <c r="O1371" s="5">
        <f>Tabla1[[#This Row],[Total del Pedido]]-(Tabla1[[#This Row],[Costo Total]]+N1371)</f>
        <v>13.399999999999999</v>
      </c>
    </row>
    <row r="1372" spans="1:15" x14ac:dyDescent="0.25">
      <c r="A1372" s="1">
        <v>554</v>
      </c>
      <c r="B1372" s="1">
        <v>10</v>
      </c>
      <c r="C1372" s="1" t="s">
        <v>8</v>
      </c>
      <c r="D1372" s="1" t="s">
        <v>29</v>
      </c>
      <c r="E1372" s="2">
        <v>25</v>
      </c>
      <c r="F1372" s="2">
        <v>40</v>
      </c>
      <c r="G1372" s="1">
        <v>3</v>
      </c>
      <c r="H1372" s="1">
        <v>16</v>
      </c>
      <c r="I1372" s="7">
        <f>TIME(0,Tabla1[[#This Row],[Tiempo de Preparación]],0)</f>
        <v>1.1111111111111112E-2</v>
      </c>
      <c r="J1372" s="16">
        <f>Tabla1[[#This Row],[Precio Unitario]]*Tabla1[[#This Row],[Cantidad Ordenada]]</f>
        <v>120</v>
      </c>
      <c r="K1372" s="3">
        <f>Tabla1[[#This Row],[Costo Unitario]]*Tabla1[[#This Row],[Cantidad Ordenada]]</f>
        <v>75</v>
      </c>
      <c r="L1372" s="3">
        <f>(Tabla1[[#This Row],[Precio Unitario]]-Tabla1[[#This Row],[Costo Unitario]])*Tabla1[[#This Row],[Cantidad Ordenada]]</f>
        <v>45</v>
      </c>
      <c r="M1372" s="20">
        <v>0.1</v>
      </c>
      <c r="N1372" s="5">
        <f>Tabla1[[#This Row],[Total del Pedido]]*M1372</f>
        <v>12</v>
      </c>
      <c r="O1372" s="5">
        <f>Tabla1[[#This Row],[Total del Pedido]]-(Tabla1[[#This Row],[Costo Total]]+N1372)</f>
        <v>33</v>
      </c>
    </row>
    <row r="1373" spans="1:15" x14ac:dyDescent="0.25">
      <c r="A1373" s="1">
        <v>555</v>
      </c>
      <c r="B1373" s="1">
        <v>20</v>
      </c>
      <c r="C1373" s="1" t="s">
        <v>5</v>
      </c>
      <c r="D1373" s="1" t="s">
        <v>26</v>
      </c>
      <c r="E1373" s="2">
        <v>18</v>
      </c>
      <c r="F1373" s="2">
        <v>30</v>
      </c>
      <c r="G1373" s="1">
        <v>1</v>
      </c>
      <c r="H1373" s="1">
        <v>46</v>
      </c>
      <c r="I1373" s="7">
        <f>TIME(0,Tabla1[[#This Row],[Tiempo de Preparación]],0)</f>
        <v>3.1944444444444442E-2</v>
      </c>
      <c r="J1373" s="16">
        <f>Tabla1[[#This Row],[Precio Unitario]]*Tabla1[[#This Row],[Cantidad Ordenada]]</f>
        <v>30</v>
      </c>
      <c r="K1373" s="3">
        <f>Tabla1[[#This Row],[Costo Unitario]]*Tabla1[[#This Row],[Cantidad Ordenada]]</f>
        <v>18</v>
      </c>
      <c r="L1373" s="3">
        <f>(Tabla1[[#This Row],[Precio Unitario]]-Tabla1[[#This Row],[Costo Unitario]])*Tabla1[[#This Row],[Cantidad Ordenada]]</f>
        <v>12</v>
      </c>
      <c r="M1373" s="20">
        <v>0.1</v>
      </c>
      <c r="N1373" s="5">
        <f>Tabla1[[#This Row],[Total del Pedido]]*M1373</f>
        <v>3</v>
      </c>
      <c r="O1373" s="5">
        <f>Tabla1[[#This Row],[Total del Pedido]]-(Tabla1[[#This Row],[Costo Total]]+N1373)</f>
        <v>9</v>
      </c>
    </row>
    <row r="1374" spans="1:15" x14ac:dyDescent="0.25">
      <c r="A1374" s="1">
        <v>556</v>
      </c>
      <c r="B1374" s="1">
        <v>9</v>
      </c>
      <c r="C1374" s="1" t="s">
        <v>16</v>
      </c>
      <c r="D1374" s="1" t="s">
        <v>37</v>
      </c>
      <c r="E1374" s="2">
        <v>13</v>
      </c>
      <c r="F1374" s="2">
        <v>22</v>
      </c>
      <c r="G1374" s="1">
        <v>1</v>
      </c>
      <c r="H1374" s="1">
        <v>36</v>
      </c>
      <c r="I1374" s="7">
        <f>TIME(0,Tabla1[[#This Row],[Tiempo de Preparación]],0)</f>
        <v>2.5000000000000001E-2</v>
      </c>
      <c r="J1374" s="16">
        <f>Tabla1[[#This Row],[Precio Unitario]]*Tabla1[[#This Row],[Cantidad Ordenada]]</f>
        <v>22</v>
      </c>
      <c r="K1374" s="3">
        <f>Tabla1[[#This Row],[Costo Unitario]]*Tabla1[[#This Row],[Cantidad Ordenada]]</f>
        <v>13</v>
      </c>
      <c r="L1374" s="3">
        <f>(Tabla1[[#This Row],[Precio Unitario]]-Tabla1[[#This Row],[Costo Unitario]])*Tabla1[[#This Row],[Cantidad Ordenada]]</f>
        <v>9</v>
      </c>
      <c r="M1374" s="20">
        <v>0.1</v>
      </c>
      <c r="N1374" s="5">
        <f>Tabla1[[#This Row],[Total del Pedido]]*M1374</f>
        <v>2.2000000000000002</v>
      </c>
      <c r="O1374" s="5">
        <f>Tabla1[[#This Row],[Total del Pedido]]-(Tabla1[[#This Row],[Costo Total]]+N1374)</f>
        <v>6.8000000000000007</v>
      </c>
    </row>
    <row r="1375" spans="1:15" x14ac:dyDescent="0.25">
      <c r="A1375" s="1">
        <v>556</v>
      </c>
      <c r="B1375" s="1">
        <v>9</v>
      </c>
      <c r="C1375" s="1" t="s">
        <v>21</v>
      </c>
      <c r="D1375" s="1" t="s">
        <v>42</v>
      </c>
      <c r="E1375" s="2">
        <v>10</v>
      </c>
      <c r="F1375" s="2">
        <v>18</v>
      </c>
      <c r="G1375" s="1">
        <v>3</v>
      </c>
      <c r="H1375" s="1">
        <v>30</v>
      </c>
      <c r="I1375" s="7">
        <f>TIME(0,Tabla1[[#This Row],[Tiempo de Preparación]],0)</f>
        <v>2.0833333333333332E-2</v>
      </c>
      <c r="J1375" s="16">
        <f>Tabla1[[#This Row],[Precio Unitario]]*Tabla1[[#This Row],[Cantidad Ordenada]]</f>
        <v>54</v>
      </c>
      <c r="K1375" s="3">
        <f>Tabla1[[#This Row],[Costo Unitario]]*Tabla1[[#This Row],[Cantidad Ordenada]]</f>
        <v>30</v>
      </c>
      <c r="L1375" s="3">
        <f>(Tabla1[[#This Row],[Precio Unitario]]-Tabla1[[#This Row],[Costo Unitario]])*Tabla1[[#This Row],[Cantidad Ordenada]]</f>
        <v>24</v>
      </c>
      <c r="M1375" s="20">
        <v>0.1</v>
      </c>
      <c r="N1375" s="5">
        <f>Tabla1[[#This Row],[Total del Pedido]]*M1375</f>
        <v>5.4</v>
      </c>
      <c r="O1375" s="5">
        <f>Tabla1[[#This Row],[Total del Pedido]]-(Tabla1[[#This Row],[Costo Total]]+N1375)</f>
        <v>18.600000000000001</v>
      </c>
    </row>
    <row r="1376" spans="1:15" x14ac:dyDescent="0.25">
      <c r="A1376" s="1">
        <v>557</v>
      </c>
      <c r="B1376" s="1">
        <v>7</v>
      </c>
      <c r="C1376" s="1" t="s">
        <v>15</v>
      </c>
      <c r="D1376" s="1" t="s">
        <v>36</v>
      </c>
      <c r="E1376" s="2">
        <v>19</v>
      </c>
      <c r="F1376" s="2">
        <v>32</v>
      </c>
      <c r="G1376" s="1">
        <v>2</v>
      </c>
      <c r="H1376" s="1">
        <v>47</v>
      </c>
      <c r="I1376" s="7">
        <f>TIME(0,Tabla1[[#This Row],[Tiempo de Preparación]],0)</f>
        <v>3.2638888888888891E-2</v>
      </c>
      <c r="J1376" s="16">
        <f>Tabla1[[#This Row],[Precio Unitario]]*Tabla1[[#This Row],[Cantidad Ordenada]]</f>
        <v>64</v>
      </c>
      <c r="K1376" s="3">
        <f>Tabla1[[#This Row],[Costo Unitario]]*Tabla1[[#This Row],[Cantidad Ordenada]]</f>
        <v>38</v>
      </c>
      <c r="L1376" s="3">
        <f>(Tabla1[[#This Row],[Precio Unitario]]-Tabla1[[#This Row],[Costo Unitario]])*Tabla1[[#This Row],[Cantidad Ordenada]]</f>
        <v>26</v>
      </c>
      <c r="M1376" s="20">
        <v>0.1</v>
      </c>
      <c r="N1376" s="5">
        <f>Tabla1[[#This Row],[Total del Pedido]]*M1376</f>
        <v>6.4</v>
      </c>
      <c r="O1376" s="5">
        <f>Tabla1[[#This Row],[Total del Pedido]]-(Tabla1[[#This Row],[Costo Total]]+N1376)</f>
        <v>19.600000000000001</v>
      </c>
    </row>
    <row r="1377" spans="1:15" x14ac:dyDescent="0.25">
      <c r="A1377" s="1">
        <v>557</v>
      </c>
      <c r="B1377" s="1">
        <v>7</v>
      </c>
      <c r="C1377" s="1" t="s">
        <v>20</v>
      </c>
      <c r="D1377" s="1" t="s">
        <v>41</v>
      </c>
      <c r="E1377" s="2">
        <v>13</v>
      </c>
      <c r="F1377" s="2">
        <v>21</v>
      </c>
      <c r="G1377" s="1">
        <v>3</v>
      </c>
      <c r="H1377" s="1">
        <v>22</v>
      </c>
      <c r="I1377" s="7">
        <f>TIME(0,Tabla1[[#This Row],[Tiempo de Preparación]],0)</f>
        <v>1.5277777777777777E-2</v>
      </c>
      <c r="J1377" s="16">
        <f>Tabla1[[#This Row],[Precio Unitario]]*Tabla1[[#This Row],[Cantidad Ordenada]]</f>
        <v>63</v>
      </c>
      <c r="K1377" s="3">
        <f>Tabla1[[#This Row],[Costo Unitario]]*Tabla1[[#This Row],[Cantidad Ordenada]]</f>
        <v>39</v>
      </c>
      <c r="L1377" s="3">
        <f>(Tabla1[[#This Row],[Precio Unitario]]-Tabla1[[#This Row],[Costo Unitario]])*Tabla1[[#This Row],[Cantidad Ordenada]]</f>
        <v>24</v>
      </c>
      <c r="M1377" s="20">
        <v>0.1</v>
      </c>
      <c r="N1377" s="5">
        <f>Tabla1[[#This Row],[Total del Pedido]]*M1377</f>
        <v>6.3000000000000007</v>
      </c>
      <c r="O1377" s="5">
        <f>Tabla1[[#This Row],[Total del Pedido]]-(Tabla1[[#This Row],[Costo Total]]+N1377)</f>
        <v>17.700000000000003</v>
      </c>
    </row>
    <row r="1378" spans="1:15" x14ac:dyDescent="0.25">
      <c r="A1378" s="1">
        <v>557</v>
      </c>
      <c r="B1378" s="1">
        <v>7</v>
      </c>
      <c r="C1378" s="1" t="s">
        <v>23</v>
      </c>
      <c r="D1378" s="1" t="s">
        <v>44</v>
      </c>
      <c r="E1378" s="2">
        <v>15</v>
      </c>
      <c r="F1378" s="2">
        <v>25</v>
      </c>
      <c r="G1378" s="1">
        <v>2</v>
      </c>
      <c r="H1378" s="1">
        <v>38</v>
      </c>
      <c r="I1378" s="7">
        <f>TIME(0,Tabla1[[#This Row],[Tiempo de Preparación]],0)</f>
        <v>2.6388888888888889E-2</v>
      </c>
      <c r="J1378" s="16">
        <f>Tabla1[[#This Row],[Precio Unitario]]*Tabla1[[#This Row],[Cantidad Ordenada]]</f>
        <v>50</v>
      </c>
      <c r="K1378" s="3">
        <f>Tabla1[[#This Row],[Costo Unitario]]*Tabla1[[#This Row],[Cantidad Ordenada]]</f>
        <v>30</v>
      </c>
      <c r="L1378" s="3">
        <f>(Tabla1[[#This Row],[Precio Unitario]]-Tabla1[[#This Row],[Costo Unitario]])*Tabla1[[#This Row],[Cantidad Ordenada]]</f>
        <v>20</v>
      </c>
      <c r="M1378" s="20">
        <v>0.1</v>
      </c>
      <c r="N1378" s="5">
        <f>Tabla1[[#This Row],[Total del Pedido]]*M1378</f>
        <v>5</v>
      </c>
      <c r="O1378" s="5">
        <f>Tabla1[[#This Row],[Total del Pedido]]-(Tabla1[[#This Row],[Costo Total]]+N1378)</f>
        <v>15</v>
      </c>
    </row>
    <row r="1379" spans="1:15" x14ac:dyDescent="0.25">
      <c r="A1379" s="1">
        <v>558</v>
      </c>
      <c r="B1379" s="1">
        <v>6</v>
      </c>
      <c r="C1379" s="1" t="s">
        <v>15</v>
      </c>
      <c r="D1379" s="1" t="s">
        <v>36</v>
      </c>
      <c r="E1379" s="2">
        <v>19</v>
      </c>
      <c r="F1379" s="2">
        <v>32</v>
      </c>
      <c r="G1379" s="1">
        <v>3</v>
      </c>
      <c r="H1379" s="1">
        <v>56</v>
      </c>
      <c r="I1379" s="7">
        <f>TIME(0,Tabla1[[#This Row],[Tiempo de Preparación]],0)</f>
        <v>3.888888888888889E-2</v>
      </c>
      <c r="J1379" s="16">
        <f>Tabla1[[#This Row],[Precio Unitario]]*Tabla1[[#This Row],[Cantidad Ordenada]]</f>
        <v>96</v>
      </c>
      <c r="K1379" s="3">
        <f>Tabla1[[#This Row],[Costo Unitario]]*Tabla1[[#This Row],[Cantidad Ordenada]]</f>
        <v>57</v>
      </c>
      <c r="L1379" s="3">
        <f>(Tabla1[[#This Row],[Precio Unitario]]-Tabla1[[#This Row],[Costo Unitario]])*Tabla1[[#This Row],[Cantidad Ordenada]]</f>
        <v>39</v>
      </c>
      <c r="M1379" s="20">
        <v>0.1</v>
      </c>
      <c r="N1379" s="5">
        <f>Tabla1[[#This Row],[Total del Pedido]]*M1379</f>
        <v>9.6000000000000014</v>
      </c>
      <c r="O1379" s="5">
        <f>Tabla1[[#This Row],[Total del Pedido]]-(Tabla1[[#This Row],[Costo Total]]+N1379)</f>
        <v>29.400000000000006</v>
      </c>
    </row>
    <row r="1380" spans="1:15" x14ac:dyDescent="0.25">
      <c r="A1380" s="1">
        <v>558</v>
      </c>
      <c r="B1380" s="1">
        <v>6</v>
      </c>
      <c r="C1380" s="1" t="s">
        <v>23</v>
      </c>
      <c r="D1380" s="1" t="s">
        <v>44</v>
      </c>
      <c r="E1380" s="2">
        <v>15</v>
      </c>
      <c r="F1380" s="2">
        <v>25</v>
      </c>
      <c r="G1380" s="1">
        <v>2</v>
      </c>
      <c r="H1380" s="1">
        <v>54</v>
      </c>
      <c r="I1380" s="7">
        <f>TIME(0,Tabla1[[#This Row],[Tiempo de Preparación]],0)</f>
        <v>3.7499999999999999E-2</v>
      </c>
      <c r="J1380" s="16">
        <f>Tabla1[[#This Row],[Precio Unitario]]*Tabla1[[#This Row],[Cantidad Ordenada]]</f>
        <v>50</v>
      </c>
      <c r="K1380" s="3">
        <f>Tabla1[[#This Row],[Costo Unitario]]*Tabla1[[#This Row],[Cantidad Ordenada]]</f>
        <v>30</v>
      </c>
      <c r="L1380" s="3">
        <f>(Tabla1[[#This Row],[Precio Unitario]]-Tabla1[[#This Row],[Costo Unitario]])*Tabla1[[#This Row],[Cantidad Ordenada]]</f>
        <v>20</v>
      </c>
      <c r="M1380" s="20">
        <v>0.1</v>
      </c>
      <c r="N1380" s="5">
        <f>Tabla1[[#This Row],[Total del Pedido]]*M1380</f>
        <v>5</v>
      </c>
      <c r="O1380" s="5">
        <f>Tabla1[[#This Row],[Total del Pedido]]-(Tabla1[[#This Row],[Costo Total]]+N1380)</f>
        <v>15</v>
      </c>
    </row>
    <row r="1381" spans="1:15" x14ac:dyDescent="0.25">
      <c r="A1381" s="1">
        <v>558</v>
      </c>
      <c r="B1381" s="1">
        <v>6</v>
      </c>
      <c r="C1381" s="1" t="s">
        <v>11</v>
      </c>
      <c r="D1381" s="1" t="s">
        <v>32</v>
      </c>
      <c r="E1381" s="2">
        <v>20</v>
      </c>
      <c r="F1381" s="2">
        <v>33</v>
      </c>
      <c r="G1381" s="1">
        <v>1</v>
      </c>
      <c r="H1381" s="1">
        <v>57</v>
      </c>
      <c r="I1381" s="7">
        <f>TIME(0,Tabla1[[#This Row],[Tiempo de Preparación]],0)</f>
        <v>3.9583333333333331E-2</v>
      </c>
      <c r="J1381" s="16">
        <f>Tabla1[[#This Row],[Precio Unitario]]*Tabla1[[#This Row],[Cantidad Ordenada]]</f>
        <v>33</v>
      </c>
      <c r="K1381" s="3">
        <f>Tabla1[[#This Row],[Costo Unitario]]*Tabla1[[#This Row],[Cantidad Ordenada]]</f>
        <v>20</v>
      </c>
      <c r="L1381" s="3">
        <f>(Tabla1[[#This Row],[Precio Unitario]]-Tabla1[[#This Row],[Costo Unitario]])*Tabla1[[#This Row],[Cantidad Ordenada]]</f>
        <v>13</v>
      </c>
      <c r="M1381" s="20">
        <v>0.1</v>
      </c>
      <c r="N1381" s="5">
        <f>Tabla1[[#This Row],[Total del Pedido]]*M1381</f>
        <v>3.3000000000000003</v>
      </c>
      <c r="O1381" s="5">
        <f>Tabla1[[#This Row],[Total del Pedido]]-(Tabla1[[#This Row],[Costo Total]]+N1381)</f>
        <v>9.6999999999999993</v>
      </c>
    </row>
    <row r="1382" spans="1:15" x14ac:dyDescent="0.25">
      <c r="A1382" s="1">
        <v>559</v>
      </c>
      <c r="B1382" s="1">
        <v>11</v>
      </c>
      <c r="C1382" s="1" t="s">
        <v>11</v>
      </c>
      <c r="D1382" s="1" t="s">
        <v>32</v>
      </c>
      <c r="E1382" s="2">
        <v>20</v>
      </c>
      <c r="F1382" s="2">
        <v>33</v>
      </c>
      <c r="G1382" s="1">
        <v>3</v>
      </c>
      <c r="H1382" s="1">
        <v>41</v>
      </c>
      <c r="I1382" s="7">
        <f>TIME(0,Tabla1[[#This Row],[Tiempo de Preparación]],0)</f>
        <v>2.8472222222222222E-2</v>
      </c>
      <c r="J1382" s="16">
        <f>Tabla1[[#This Row],[Precio Unitario]]*Tabla1[[#This Row],[Cantidad Ordenada]]</f>
        <v>99</v>
      </c>
      <c r="K1382" s="3">
        <f>Tabla1[[#This Row],[Costo Unitario]]*Tabla1[[#This Row],[Cantidad Ordenada]]</f>
        <v>60</v>
      </c>
      <c r="L1382" s="3">
        <f>(Tabla1[[#This Row],[Precio Unitario]]-Tabla1[[#This Row],[Costo Unitario]])*Tabla1[[#This Row],[Cantidad Ordenada]]</f>
        <v>39</v>
      </c>
      <c r="M1382" s="20">
        <v>0.1</v>
      </c>
      <c r="N1382" s="5">
        <f>Tabla1[[#This Row],[Total del Pedido]]*M1382</f>
        <v>9.9</v>
      </c>
      <c r="O1382" s="5">
        <f>Tabla1[[#This Row],[Total del Pedido]]-(Tabla1[[#This Row],[Costo Total]]+N1382)</f>
        <v>29.099999999999994</v>
      </c>
    </row>
    <row r="1383" spans="1:15" x14ac:dyDescent="0.25">
      <c r="A1383" s="1">
        <v>560</v>
      </c>
      <c r="B1383" s="1">
        <v>6</v>
      </c>
      <c r="C1383" s="1" t="s">
        <v>21</v>
      </c>
      <c r="D1383" s="1" t="s">
        <v>42</v>
      </c>
      <c r="E1383" s="2">
        <v>10</v>
      </c>
      <c r="F1383" s="2">
        <v>18</v>
      </c>
      <c r="G1383" s="1">
        <v>2</v>
      </c>
      <c r="H1383" s="1">
        <v>36</v>
      </c>
      <c r="I1383" s="7">
        <f>TIME(0,Tabla1[[#This Row],[Tiempo de Preparación]],0)</f>
        <v>2.5000000000000001E-2</v>
      </c>
      <c r="J1383" s="16">
        <f>Tabla1[[#This Row],[Precio Unitario]]*Tabla1[[#This Row],[Cantidad Ordenada]]</f>
        <v>36</v>
      </c>
      <c r="K1383" s="3">
        <f>Tabla1[[#This Row],[Costo Unitario]]*Tabla1[[#This Row],[Cantidad Ordenada]]</f>
        <v>20</v>
      </c>
      <c r="L1383" s="3">
        <f>(Tabla1[[#This Row],[Precio Unitario]]-Tabla1[[#This Row],[Costo Unitario]])*Tabla1[[#This Row],[Cantidad Ordenada]]</f>
        <v>16</v>
      </c>
      <c r="M1383" s="20">
        <v>0.1</v>
      </c>
      <c r="N1383" s="5">
        <f>Tabla1[[#This Row],[Total del Pedido]]*M1383</f>
        <v>3.6</v>
      </c>
      <c r="O1383" s="5">
        <f>Tabla1[[#This Row],[Total del Pedido]]-(Tabla1[[#This Row],[Costo Total]]+N1383)</f>
        <v>12.399999999999999</v>
      </c>
    </row>
    <row r="1384" spans="1:15" x14ac:dyDescent="0.25">
      <c r="A1384" s="1">
        <v>560</v>
      </c>
      <c r="B1384" s="1">
        <v>6</v>
      </c>
      <c r="C1384" s="1" t="s">
        <v>23</v>
      </c>
      <c r="D1384" s="1" t="s">
        <v>44</v>
      </c>
      <c r="E1384" s="2">
        <v>15</v>
      </c>
      <c r="F1384" s="2">
        <v>25</v>
      </c>
      <c r="G1384" s="1">
        <v>3</v>
      </c>
      <c r="H1384" s="1">
        <v>12</v>
      </c>
      <c r="I1384" s="7">
        <f>TIME(0,Tabla1[[#This Row],[Tiempo de Preparación]],0)</f>
        <v>8.3333333333333332E-3</v>
      </c>
      <c r="J1384" s="16">
        <f>Tabla1[[#This Row],[Precio Unitario]]*Tabla1[[#This Row],[Cantidad Ordenada]]</f>
        <v>75</v>
      </c>
      <c r="K1384" s="3">
        <f>Tabla1[[#This Row],[Costo Unitario]]*Tabla1[[#This Row],[Cantidad Ordenada]]</f>
        <v>45</v>
      </c>
      <c r="L1384" s="3">
        <f>(Tabla1[[#This Row],[Precio Unitario]]-Tabla1[[#This Row],[Costo Unitario]])*Tabla1[[#This Row],[Cantidad Ordenada]]</f>
        <v>30</v>
      </c>
      <c r="M1384" s="20">
        <v>0.1</v>
      </c>
      <c r="N1384" s="5">
        <f>Tabla1[[#This Row],[Total del Pedido]]*M1384</f>
        <v>7.5</v>
      </c>
      <c r="O1384" s="5">
        <f>Tabla1[[#This Row],[Total del Pedido]]-(Tabla1[[#This Row],[Costo Total]]+N1384)</f>
        <v>22.5</v>
      </c>
    </row>
    <row r="1385" spans="1:15" x14ac:dyDescent="0.25">
      <c r="A1385" s="1">
        <v>561</v>
      </c>
      <c r="B1385" s="1">
        <v>4</v>
      </c>
      <c r="C1385" s="1" t="s">
        <v>21</v>
      </c>
      <c r="D1385" s="1" t="s">
        <v>42</v>
      </c>
      <c r="E1385" s="2">
        <v>10</v>
      </c>
      <c r="F1385" s="2">
        <v>18</v>
      </c>
      <c r="G1385" s="1">
        <v>1</v>
      </c>
      <c r="H1385" s="1">
        <v>56</v>
      </c>
      <c r="I1385" s="7">
        <f>TIME(0,Tabla1[[#This Row],[Tiempo de Preparación]],0)</f>
        <v>3.888888888888889E-2</v>
      </c>
      <c r="J1385" s="16">
        <f>Tabla1[[#This Row],[Precio Unitario]]*Tabla1[[#This Row],[Cantidad Ordenada]]</f>
        <v>18</v>
      </c>
      <c r="K1385" s="3">
        <f>Tabla1[[#This Row],[Costo Unitario]]*Tabla1[[#This Row],[Cantidad Ordenada]]</f>
        <v>10</v>
      </c>
      <c r="L1385" s="3">
        <f>(Tabla1[[#This Row],[Precio Unitario]]-Tabla1[[#This Row],[Costo Unitario]])*Tabla1[[#This Row],[Cantidad Ordenada]]</f>
        <v>8</v>
      </c>
      <c r="M1385" s="20">
        <v>0.1</v>
      </c>
      <c r="N1385" s="5">
        <f>Tabla1[[#This Row],[Total del Pedido]]*M1385</f>
        <v>1.8</v>
      </c>
      <c r="O1385" s="5">
        <f>Tabla1[[#This Row],[Total del Pedido]]-(Tabla1[[#This Row],[Costo Total]]+N1385)</f>
        <v>6.1999999999999993</v>
      </c>
    </row>
    <row r="1386" spans="1:15" x14ac:dyDescent="0.25">
      <c r="A1386" s="1">
        <v>561</v>
      </c>
      <c r="B1386" s="1">
        <v>4</v>
      </c>
      <c r="C1386" s="1" t="s">
        <v>19</v>
      </c>
      <c r="D1386" s="1" t="s">
        <v>40</v>
      </c>
      <c r="E1386" s="2">
        <v>14</v>
      </c>
      <c r="F1386" s="2">
        <v>23</v>
      </c>
      <c r="G1386" s="1">
        <v>2</v>
      </c>
      <c r="H1386" s="1">
        <v>8</v>
      </c>
      <c r="I1386" s="7">
        <f>TIME(0,Tabla1[[#This Row],[Tiempo de Preparación]],0)</f>
        <v>5.5555555555555558E-3</v>
      </c>
      <c r="J1386" s="16">
        <f>Tabla1[[#This Row],[Precio Unitario]]*Tabla1[[#This Row],[Cantidad Ordenada]]</f>
        <v>46</v>
      </c>
      <c r="K1386" s="3">
        <f>Tabla1[[#This Row],[Costo Unitario]]*Tabla1[[#This Row],[Cantidad Ordenada]]</f>
        <v>28</v>
      </c>
      <c r="L1386" s="3">
        <f>(Tabla1[[#This Row],[Precio Unitario]]-Tabla1[[#This Row],[Costo Unitario]])*Tabla1[[#This Row],[Cantidad Ordenada]]</f>
        <v>18</v>
      </c>
      <c r="M1386" s="20">
        <v>0.1</v>
      </c>
      <c r="N1386" s="5">
        <f>Tabla1[[#This Row],[Total del Pedido]]*M1386</f>
        <v>4.6000000000000005</v>
      </c>
      <c r="O1386" s="5">
        <f>Tabla1[[#This Row],[Total del Pedido]]-(Tabla1[[#This Row],[Costo Total]]+N1386)</f>
        <v>13.399999999999999</v>
      </c>
    </row>
    <row r="1387" spans="1:15" x14ac:dyDescent="0.25">
      <c r="A1387" s="1">
        <v>562</v>
      </c>
      <c r="B1387" s="1">
        <v>20</v>
      </c>
      <c r="C1387" s="1" t="s">
        <v>8</v>
      </c>
      <c r="D1387" s="1" t="s">
        <v>29</v>
      </c>
      <c r="E1387" s="2">
        <v>25</v>
      </c>
      <c r="F1387" s="2">
        <v>40</v>
      </c>
      <c r="G1387" s="1">
        <v>3</v>
      </c>
      <c r="H1387" s="1">
        <v>41</v>
      </c>
      <c r="I1387" s="7">
        <f>TIME(0,Tabla1[[#This Row],[Tiempo de Preparación]],0)</f>
        <v>2.8472222222222222E-2</v>
      </c>
      <c r="J1387" s="16">
        <f>Tabla1[[#This Row],[Precio Unitario]]*Tabla1[[#This Row],[Cantidad Ordenada]]</f>
        <v>120</v>
      </c>
      <c r="K1387" s="3">
        <f>Tabla1[[#This Row],[Costo Unitario]]*Tabla1[[#This Row],[Cantidad Ordenada]]</f>
        <v>75</v>
      </c>
      <c r="L1387" s="3">
        <f>(Tabla1[[#This Row],[Precio Unitario]]-Tabla1[[#This Row],[Costo Unitario]])*Tabla1[[#This Row],[Cantidad Ordenada]]</f>
        <v>45</v>
      </c>
      <c r="M1387" s="20">
        <v>0.1</v>
      </c>
      <c r="N1387" s="5">
        <f>Tabla1[[#This Row],[Total del Pedido]]*M1387</f>
        <v>12</v>
      </c>
      <c r="O1387" s="5">
        <f>Tabla1[[#This Row],[Total del Pedido]]-(Tabla1[[#This Row],[Costo Total]]+N1387)</f>
        <v>33</v>
      </c>
    </row>
    <row r="1388" spans="1:15" x14ac:dyDescent="0.25">
      <c r="A1388" s="1">
        <v>562</v>
      </c>
      <c r="B1388" s="1">
        <v>20</v>
      </c>
      <c r="C1388" s="1" t="s">
        <v>10</v>
      </c>
      <c r="D1388" s="1" t="s">
        <v>31</v>
      </c>
      <c r="E1388" s="2">
        <v>17</v>
      </c>
      <c r="F1388" s="2">
        <v>29</v>
      </c>
      <c r="G1388" s="1">
        <v>2</v>
      </c>
      <c r="H1388" s="1">
        <v>7</v>
      </c>
      <c r="I1388" s="7">
        <f>TIME(0,Tabla1[[#This Row],[Tiempo de Preparación]],0)</f>
        <v>4.8611111111111112E-3</v>
      </c>
      <c r="J1388" s="16">
        <f>Tabla1[[#This Row],[Precio Unitario]]*Tabla1[[#This Row],[Cantidad Ordenada]]</f>
        <v>58</v>
      </c>
      <c r="K1388" s="3">
        <f>Tabla1[[#This Row],[Costo Unitario]]*Tabla1[[#This Row],[Cantidad Ordenada]]</f>
        <v>34</v>
      </c>
      <c r="L1388" s="3">
        <f>(Tabla1[[#This Row],[Precio Unitario]]-Tabla1[[#This Row],[Costo Unitario]])*Tabla1[[#This Row],[Cantidad Ordenada]]</f>
        <v>24</v>
      </c>
      <c r="M1388" s="20">
        <v>0.1</v>
      </c>
      <c r="N1388" s="5">
        <f>Tabla1[[#This Row],[Total del Pedido]]*M1388</f>
        <v>5.8000000000000007</v>
      </c>
      <c r="O1388" s="5">
        <f>Tabla1[[#This Row],[Total del Pedido]]-(Tabla1[[#This Row],[Costo Total]]+N1388)</f>
        <v>18.200000000000003</v>
      </c>
    </row>
    <row r="1389" spans="1:15" x14ac:dyDescent="0.25">
      <c r="A1389" s="1">
        <v>562</v>
      </c>
      <c r="B1389" s="1">
        <v>20</v>
      </c>
      <c r="C1389" s="1" t="s">
        <v>4</v>
      </c>
      <c r="D1389" s="1" t="s">
        <v>25</v>
      </c>
      <c r="E1389" s="2">
        <v>14</v>
      </c>
      <c r="F1389" s="2">
        <v>24</v>
      </c>
      <c r="G1389" s="1">
        <v>2</v>
      </c>
      <c r="H1389" s="1">
        <v>22</v>
      </c>
      <c r="I1389" s="7">
        <f>TIME(0,Tabla1[[#This Row],[Tiempo de Preparación]],0)</f>
        <v>1.5277777777777777E-2</v>
      </c>
      <c r="J1389" s="16">
        <f>Tabla1[[#This Row],[Precio Unitario]]*Tabla1[[#This Row],[Cantidad Ordenada]]</f>
        <v>48</v>
      </c>
      <c r="K1389" s="3">
        <f>Tabla1[[#This Row],[Costo Unitario]]*Tabla1[[#This Row],[Cantidad Ordenada]]</f>
        <v>28</v>
      </c>
      <c r="L1389" s="3">
        <f>(Tabla1[[#This Row],[Precio Unitario]]-Tabla1[[#This Row],[Costo Unitario]])*Tabla1[[#This Row],[Cantidad Ordenada]]</f>
        <v>20</v>
      </c>
      <c r="M1389" s="20">
        <v>0.1</v>
      </c>
      <c r="N1389" s="5">
        <f>Tabla1[[#This Row],[Total del Pedido]]*M1389</f>
        <v>4.8000000000000007</v>
      </c>
      <c r="O1389" s="5">
        <f>Tabla1[[#This Row],[Total del Pedido]]-(Tabla1[[#This Row],[Costo Total]]+N1389)</f>
        <v>15.200000000000003</v>
      </c>
    </row>
    <row r="1390" spans="1:15" x14ac:dyDescent="0.25">
      <c r="A1390" s="1">
        <v>562</v>
      </c>
      <c r="B1390" s="1">
        <v>20</v>
      </c>
      <c r="C1390" s="1" t="s">
        <v>6</v>
      </c>
      <c r="D1390" s="1" t="s">
        <v>27</v>
      </c>
      <c r="E1390" s="2">
        <v>19</v>
      </c>
      <c r="F1390" s="2">
        <v>31</v>
      </c>
      <c r="G1390" s="1">
        <v>2</v>
      </c>
      <c r="H1390" s="1">
        <v>42</v>
      </c>
      <c r="I1390" s="7">
        <f>TIME(0,Tabla1[[#This Row],[Tiempo de Preparación]],0)</f>
        <v>2.9166666666666667E-2</v>
      </c>
      <c r="J1390" s="16">
        <f>Tabla1[[#This Row],[Precio Unitario]]*Tabla1[[#This Row],[Cantidad Ordenada]]</f>
        <v>62</v>
      </c>
      <c r="K1390" s="3">
        <f>Tabla1[[#This Row],[Costo Unitario]]*Tabla1[[#This Row],[Cantidad Ordenada]]</f>
        <v>38</v>
      </c>
      <c r="L1390" s="3">
        <f>(Tabla1[[#This Row],[Precio Unitario]]-Tabla1[[#This Row],[Costo Unitario]])*Tabla1[[#This Row],[Cantidad Ordenada]]</f>
        <v>24</v>
      </c>
      <c r="M1390" s="20">
        <v>0.1</v>
      </c>
      <c r="N1390" s="5">
        <f>Tabla1[[#This Row],[Total del Pedido]]*M1390</f>
        <v>6.2</v>
      </c>
      <c r="O1390" s="5">
        <f>Tabla1[[#This Row],[Total del Pedido]]-(Tabla1[[#This Row],[Costo Total]]+N1390)</f>
        <v>17.799999999999997</v>
      </c>
    </row>
    <row r="1391" spans="1:15" x14ac:dyDescent="0.25">
      <c r="A1391" s="1">
        <v>563</v>
      </c>
      <c r="B1391" s="1">
        <v>12</v>
      </c>
      <c r="C1391" s="1" t="s">
        <v>7</v>
      </c>
      <c r="D1391" s="1" t="s">
        <v>28</v>
      </c>
      <c r="E1391" s="2">
        <v>16</v>
      </c>
      <c r="F1391" s="2">
        <v>27</v>
      </c>
      <c r="G1391" s="1">
        <v>2</v>
      </c>
      <c r="H1391" s="1">
        <v>37</v>
      </c>
      <c r="I1391" s="7">
        <f>TIME(0,Tabla1[[#This Row],[Tiempo de Preparación]],0)</f>
        <v>2.5694444444444443E-2</v>
      </c>
      <c r="J1391" s="16">
        <f>Tabla1[[#This Row],[Precio Unitario]]*Tabla1[[#This Row],[Cantidad Ordenada]]</f>
        <v>54</v>
      </c>
      <c r="K1391" s="3">
        <f>Tabla1[[#This Row],[Costo Unitario]]*Tabla1[[#This Row],[Cantidad Ordenada]]</f>
        <v>32</v>
      </c>
      <c r="L1391" s="3">
        <f>(Tabla1[[#This Row],[Precio Unitario]]-Tabla1[[#This Row],[Costo Unitario]])*Tabla1[[#This Row],[Cantidad Ordenada]]</f>
        <v>22</v>
      </c>
      <c r="M1391" s="20">
        <v>0.1</v>
      </c>
      <c r="N1391" s="5">
        <f>Tabla1[[#This Row],[Total del Pedido]]*M1391</f>
        <v>5.4</v>
      </c>
      <c r="O1391" s="5">
        <f>Tabla1[[#This Row],[Total del Pedido]]-(Tabla1[[#This Row],[Costo Total]]+N1391)</f>
        <v>16.600000000000001</v>
      </c>
    </row>
    <row r="1392" spans="1:15" x14ac:dyDescent="0.25">
      <c r="A1392" s="1">
        <v>564</v>
      </c>
      <c r="B1392" s="1">
        <v>9</v>
      </c>
      <c r="C1392" s="1" t="s">
        <v>9</v>
      </c>
      <c r="D1392" s="1" t="s">
        <v>30</v>
      </c>
      <c r="E1392" s="2">
        <v>22</v>
      </c>
      <c r="F1392" s="2">
        <v>36</v>
      </c>
      <c r="G1392" s="1">
        <v>1</v>
      </c>
      <c r="H1392" s="1">
        <v>7</v>
      </c>
      <c r="I1392" s="7">
        <f>TIME(0,Tabla1[[#This Row],[Tiempo de Preparación]],0)</f>
        <v>4.8611111111111112E-3</v>
      </c>
      <c r="J1392" s="16">
        <f>Tabla1[[#This Row],[Precio Unitario]]*Tabla1[[#This Row],[Cantidad Ordenada]]</f>
        <v>36</v>
      </c>
      <c r="K1392" s="3">
        <f>Tabla1[[#This Row],[Costo Unitario]]*Tabla1[[#This Row],[Cantidad Ordenada]]</f>
        <v>22</v>
      </c>
      <c r="L1392" s="3">
        <f>(Tabla1[[#This Row],[Precio Unitario]]-Tabla1[[#This Row],[Costo Unitario]])*Tabla1[[#This Row],[Cantidad Ordenada]]</f>
        <v>14</v>
      </c>
      <c r="M1392" s="20">
        <v>0.1</v>
      </c>
      <c r="N1392" s="5">
        <f>Tabla1[[#This Row],[Total del Pedido]]*M1392</f>
        <v>3.6</v>
      </c>
      <c r="O1392" s="5">
        <f>Tabla1[[#This Row],[Total del Pedido]]-(Tabla1[[#This Row],[Costo Total]]+N1392)</f>
        <v>10.399999999999999</v>
      </c>
    </row>
    <row r="1393" spans="1:15" x14ac:dyDescent="0.25">
      <c r="A1393" s="1">
        <v>564</v>
      </c>
      <c r="B1393" s="1">
        <v>9</v>
      </c>
      <c r="C1393" s="1" t="s">
        <v>8</v>
      </c>
      <c r="D1393" s="1" t="s">
        <v>29</v>
      </c>
      <c r="E1393" s="2">
        <v>25</v>
      </c>
      <c r="F1393" s="2">
        <v>40</v>
      </c>
      <c r="G1393" s="1">
        <v>2</v>
      </c>
      <c r="H1393" s="1">
        <v>36</v>
      </c>
      <c r="I1393" s="7">
        <f>TIME(0,Tabla1[[#This Row],[Tiempo de Preparación]],0)</f>
        <v>2.5000000000000001E-2</v>
      </c>
      <c r="J1393" s="16">
        <f>Tabla1[[#This Row],[Precio Unitario]]*Tabla1[[#This Row],[Cantidad Ordenada]]</f>
        <v>80</v>
      </c>
      <c r="K1393" s="3">
        <f>Tabla1[[#This Row],[Costo Unitario]]*Tabla1[[#This Row],[Cantidad Ordenada]]</f>
        <v>50</v>
      </c>
      <c r="L1393" s="3">
        <f>(Tabla1[[#This Row],[Precio Unitario]]-Tabla1[[#This Row],[Costo Unitario]])*Tabla1[[#This Row],[Cantidad Ordenada]]</f>
        <v>30</v>
      </c>
      <c r="M1393" s="20">
        <v>0.1</v>
      </c>
      <c r="N1393" s="5">
        <f>Tabla1[[#This Row],[Total del Pedido]]*M1393</f>
        <v>8</v>
      </c>
      <c r="O1393" s="5">
        <f>Tabla1[[#This Row],[Total del Pedido]]-(Tabla1[[#This Row],[Costo Total]]+N1393)</f>
        <v>22</v>
      </c>
    </row>
    <row r="1394" spans="1:15" x14ac:dyDescent="0.25">
      <c r="A1394" s="1">
        <v>564</v>
      </c>
      <c r="B1394" s="1">
        <v>9</v>
      </c>
      <c r="C1394" s="1" t="s">
        <v>18</v>
      </c>
      <c r="D1394" s="1" t="s">
        <v>39</v>
      </c>
      <c r="E1394" s="2">
        <v>12</v>
      </c>
      <c r="F1394" s="2">
        <v>20</v>
      </c>
      <c r="G1394" s="1">
        <v>2</v>
      </c>
      <c r="H1394" s="1">
        <v>11</v>
      </c>
      <c r="I1394" s="7">
        <f>TIME(0,Tabla1[[#This Row],[Tiempo de Preparación]],0)</f>
        <v>7.6388888888888886E-3</v>
      </c>
      <c r="J1394" s="16">
        <f>Tabla1[[#This Row],[Precio Unitario]]*Tabla1[[#This Row],[Cantidad Ordenada]]</f>
        <v>40</v>
      </c>
      <c r="K1394" s="3">
        <f>Tabla1[[#This Row],[Costo Unitario]]*Tabla1[[#This Row],[Cantidad Ordenada]]</f>
        <v>24</v>
      </c>
      <c r="L1394" s="3">
        <f>(Tabla1[[#This Row],[Precio Unitario]]-Tabla1[[#This Row],[Costo Unitario]])*Tabla1[[#This Row],[Cantidad Ordenada]]</f>
        <v>16</v>
      </c>
      <c r="M1394" s="20">
        <v>0.1</v>
      </c>
      <c r="N1394" s="5">
        <f>Tabla1[[#This Row],[Total del Pedido]]*M1394</f>
        <v>4</v>
      </c>
      <c r="O1394" s="5">
        <f>Tabla1[[#This Row],[Total del Pedido]]-(Tabla1[[#This Row],[Costo Total]]+N1394)</f>
        <v>12</v>
      </c>
    </row>
    <row r="1395" spans="1:15" x14ac:dyDescent="0.25">
      <c r="A1395" s="1">
        <v>565</v>
      </c>
      <c r="B1395" s="1">
        <v>3</v>
      </c>
      <c r="C1395" s="1" t="s">
        <v>15</v>
      </c>
      <c r="D1395" s="1" t="s">
        <v>36</v>
      </c>
      <c r="E1395" s="2">
        <v>19</v>
      </c>
      <c r="F1395" s="2">
        <v>32</v>
      </c>
      <c r="G1395" s="1">
        <v>3</v>
      </c>
      <c r="H1395" s="1">
        <v>19</v>
      </c>
      <c r="I1395" s="7">
        <f>TIME(0,Tabla1[[#This Row],[Tiempo de Preparación]],0)</f>
        <v>1.3194444444444444E-2</v>
      </c>
      <c r="J1395" s="16">
        <f>Tabla1[[#This Row],[Precio Unitario]]*Tabla1[[#This Row],[Cantidad Ordenada]]</f>
        <v>96</v>
      </c>
      <c r="K1395" s="3">
        <f>Tabla1[[#This Row],[Costo Unitario]]*Tabla1[[#This Row],[Cantidad Ordenada]]</f>
        <v>57</v>
      </c>
      <c r="L1395" s="3">
        <f>(Tabla1[[#This Row],[Precio Unitario]]-Tabla1[[#This Row],[Costo Unitario]])*Tabla1[[#This Row],[Cantidad Ordenada]]</f>
        <v>39</v>
      </c>
      <c r="M1395" s="20">
        <v>0.1</v>
      </c>
      <c r="N1395" s="5">
        <f>Tabla1[[#This Row],[Total del Pedido]]*M1395</f>
        <v>9.6000000000000014</v>
      </c>
      <c r="O1395" s="5">
        <f>Tabla1[[#This Row],[Total del Pedido]]-(Tabla1[[#This Row],[Costo Total]]+N1395)</f>
        <v>29.400000000000006</v>
      </c>
    </row>
    <row r="1396" spans="1:15" x14ac:dyDescent="0.25">
      <c r="A1396" s="1">
        <v>565</v>
      </c>
      <c r="B1396" s="1">
        <v>3</v>
      </c>
      <c r="C1396" s="1" t="s">
        <v>21</v>
      </c>
      <c r="D1396" s="1" t="s">
        <v>42</v>
      </c>
      <c r="E1396" s="2">
        <v>10</v>
      </c>
      <c r="F1396" s="2">
        <v>18</v>
      </c>
      <c r="G1396" s="1">
        <v>3</v>
      </c>
      <c r="H1396" s="1">
        <v>53</v>
      </c>
      <c r="I1396" s="7">
        <f>TIME(0,Tabla1[[#This Row],[Tiempo de Preparación]],0)</f>
        <v>3.6805555555555557E-2</v>
      </c>
      <c r="J1396" s="16">
        <f>Tabla1[[#This Row],[Precio Unitario]]*Tabla1[[#This Row],[Cantidad Ordenada]]</f>
        <v>54</v>
      </c>
      <c r="K1396" s="3">
        <f>Tabla1[[#This Row],[Costo Unitario]]*Tabla1[[#This Row],[Cantidad Ordenada]]</f>
        <v>30</v>
      </c>
      <c r="L1396" s="3">
        <f>(Tabla1[[#This Row],[Precio Unitario]]-Tabla1[[#This Row],[Costo Unitario]])*Tabla1[[#This Row],[Cantidad Ordenada]]</f>
        <v>24</v>
      </c>
      <c r="M1396" s="20">
        <v>0.1</v>
      </c>
      <c r="N1396" s="5">
        <f>Tabla1[[#This Row],[Total del Pedido]]*M1396</f>
        <v>5.4</v>
      </c>
      <c r="O1396" s="5">
        <f>Tabla1[[#This Row],[Total del Pedido]]-(Tabla1[[#This Row],[Costo Total]]+N1396)</f>
        <v>18.600000000000001</v>
      </c>
    </row>
    <row r="1397" spans="1:15" x14ac:dyDescent="0.25">
      <c r="A1397" s="1">
        <v>565</v>
      </c>
      <c r="B1397" s="1">
        <v>3</v>
      </c>
      <c r="C1397" s="1" t="s">
        <v>11</v>
      </c>
      <c r="D1397" s="1" t="s">
        <v>32</v>
      </c>
      <c r="E1397" s="2">
        <v>20</v>
      </c>
      <c r="F1397" s="2">
        <v>33</v>
      </c>
      <c r="G1397" s="1">
        <v>2</v>
      </c>
      <c r="H1397" s="1">
        <v>21</v>
      </c>
      <c r="I1397" s="7">
        <f>TIME(0,Tabla1[[#This Row],[Tiempo de Preparación]],0)</f>
        <v>1.4583333333333334E-2</v>
      </c>
      <c r="J1397" s="16">
        <f>Tabla1[[#This Row],[Precio Unitario]]*Tabla1[[#This Row],[Cantidad Ordenada]]</f>
        <v>66</v>
      </c>
      <c r="K1397" s="3">
        <f>Tabla1[[#This Row],[Costo Unitario]]*Tabla1[[#This Row],[Cantidad Ordenada]]</f>
        <v>40</v>
      </c>
      <c r="L1397" s="3">
        <f>(Tabla1[[#This Row],[Precio Unitario]]-Tabla1[[#This Row],[Costo Unitario]])*Tabla1[[#This Row],[Cantidad Ordenada]]</f>
        <v>26</v>
      </c>
      <c r="M1397" s="20">
        <v>0.1</v>
      </c>
      <c r="N1397" s="5">
        <f>Tabla1[[#This Row],[Total del Pedido]]*M1397</f>
        <v>6.6000000000000005</v>
      </c>
      <c r="O1397" s="5">
        <f>Tabla1[[#This Row],[Total del Pedido]]-(Tabla1[[#This Row],[Costo Total]]+N1397)</f>
        <v>19.399999999999999</v>
      </c>
    </row>
    <row r="1398" spans="1:15" x14ac:dyDescent="0.25">
      <c r="A1398" s="1">
        <v>565</v>
      </c>
      <c r="B1398" s="1">
        <v>3</v>
      </c>
      <c r="C1398" s="1" t="s">
        <v>14</v>
      </c>
      <c r="D1398" s="1" t="s">
        <v>35</v>
      </c>
      <c r="E1398" s="2">
        <v>21</v>
      </c>
      <c r="F1398" s="2">
        <v>35</v>
      </c>
      <c r="G1398" s="1">
        <v>1</v>
      </c>
      <c r="H1398" s="1">
        <v>5</v>
      </c>
      <c r="I1398" s="7">
        <f>TIME(0,Tabla1[[#This Row],[Tiempo de Preparación]],0)</f>
        <v>3.472222222222222E-3</v>
      </c>
      <c r="J1398" s="16">
        <f>Tabla1[[#This Row],[Precio Unitario]]*Tabla1[[#This Row],[Cantidad Ordenada]]</f>
        <v>35</v>
      </c>
      <c r="K1398" s="3">
        <f>Tabla1[[#This Row],[Costo Unitario]]*Tabla1[[#This Row],[Cantidad Ordenada]]</f>
        <v>21</v>
      </c>
      <c r="L1398" s="3">
        <f>(Tabla1[[#This Row],[Precio Unitario]]-Tabla1[[#This Row],[Costo Unitario]])*Tabla1[[#This Row],[Cantidad Ordenada]]</f>
        <v>14</v>
      </c>
      <c r="M1398" s="20">
        <v>0.1</v>
      </c>
      <c r="N1398" s="5">
        <f>Tabla1[[#This Row],[Total del Pedido]]*M1398</f>
        <v>3.5</v>
      </c>
      <c r="O1398" s="5">
        <f>Tabla1[[#This Row],[Total del Pedido]]-(Tabla1[[#This Row],[Costo Total]]+N1398)</f>
        <v>10.5</v>
      </c>
    </row>
    <row r="1399" spans="1:15" x14ac:dyDescent="0.25">
      <c r="A1399" s="1">
        <v>566</v>
      </c>
      <c r="B1399" s="1">
        <v>4</v>
      </c>
      <c r="C1399" s="1" t="s">
        <v>22</v>
      </c>
      <c r="D1399" s="1" t="s">
        <v>43</v>
      </c>
      <c r="E1399" s="2">
        <v>15</v>
      </c>
      <c r="F1399" s="2">
        <v>26</v>
      </c>
      <c r="G1399" s="1">
        <v>3</v>
      </c>
      <c r="H1399" s="1">
        <v>56</v>
      </c>
      <c r="I1399" s="7">
        <f>TIME(0,Tabla1[[#This Row],[Tiempo de Preparación]],0)</f>
        <v>3.888888888888889E-2</v>
      </c>
      <c r="J1399" s="16">
        <f>Tabla1[[#This Row],[Precio Unitario]]*Tabla1[[#This Row],[Cantidad Ordenada]]</f>
        <v>78</v>
      </c>
      <c r="K1399" s="3">
        <f>Tabla1[[#This Row],[Costo Unitario]]*Tabla1[[#This Row],[Cantidad Ordenada]]</f>
        <v>45</v>
      </c>
      <c r="L1399" s="3">
        <f>(Tabla1[[#This Row],[Precio Unitario]]-Tabla1[[#This Row],[Costo Unitario]])*Tabla1[[#This Row],[Cantidad Ordenada]]</f>
        <v>33</v>
      </c>
      <c r="M1399" s="20">
        <v>0.1</v>
      </c>
      <c r="N1399" s="5">
        <f>Tabla1[[#This Row],[Total del Pedido]]*M1399</f>
        <v>7.8000000000000007</v>
      </c>
      <c r="O1399" s="5">
        <f>Tabla1[[#This Row],[Total del Pedido]]-(Tabla1[[#This Row],[Costo Total]]+N1399)</f>
        <v>25.200000000000003</v>
      </c>
    </row>
    <row r="1400" spans="1:15" x14ac:dyDescent="0.25">
      <c r="A1400" s="1">
        <v>567</v>
      </c>
      <c r="B1400" s="1">
        <v>15</v>
      </c>
      <c r="C1400" s="1" t="s">
        <v>12</v>
      </c>
      <c r="D1400" s="1" t="s">
        <v>33</v>
      </c>
      <c r="E1400" s="2">
        <v>16</v>
      </c>
      <c r="F1400" s="2">
        <v>28</v>
      </c>
      <c r="G1400" s="1">
        <v>2</v>
      </c>
      <c r="H1400" s="1">
        <v>9</v>
      </c>
      <c r="I1400" s="7">
        <f>TIME(0,Tabla1[[#This Row],[Tiempo de Preparación]],0)</f>
        <v>6.2500000000000003E-3</v>
      </c>
      <c r="J1400" s="16">
        <f>Tabla1[[#This Row],[Precio Unitario]]*Tabla1[[#This Row],[Cantidad Ordenada]]</f>
        <v>56</v>
      </c>
      <c r="K1400" s="3">
        <f>Tabla1[[#This Row],[Costo Unitario]]*Tabla1[[#This Row],[Cantidad Ordenada]]</f>
        <v>32</v>
      </c>
      <c r="L1400" s="3">
        <f>(Tabla1[[#This Row],[Precio Unitario]]-Tabla1[[#This Row],[Costo Unitario]])*Tabla1[[#This Row],[Cantidad Ordenada]]</f>
        <v>24</v>
      </c>
      <c r="M1400" s="20">
        <v>0.1</v>
      </c>
      <c r="N1400" s="5">
        <f>Tabla1[[#This Row],[Total del Pedido]]*M1400</f>
        <v>5.6000000000000005</v>
      </c>
      <c r="O1400" s="5">
        <f>Tabla1[[#This Row],[Total del Pedido]]-(Tabla1[[#This Row],[Costo Total]]+N1400)</f>
        <v>18.399999999999999</v>
      </c>
    </row>
    <row r="1401" spans="1:15" x14ac:dyDescent="0.25">
      <c r="A1401" s="1">
        <v>567</v>
      </c>
      <c r="B1401" s="1">
        <v>15</v>
      </c>
      <c r="C1401" s="1" t="s">
        <v>11</v>
      </c>
      <c r="D1401" s="1" t="s">
        <v>32</v>
      </c>
      <c r="E1401" s="2">
        <v>20</v>
      </c>
      <c r="F1401" s="2">
        <v>33</v>
      </c>
      <c r="G1401" s="1">
        <v>2</v>
      </c>
      <c r="H1401" s="1">
        <v>34</v>
      </c>
      <c r="I1401" s="7">
        <f>TIME(0,Tabla1[[#This Row],[Tiempo de Preparación]],0)</f>
        <v>2.361111111111111E-2</v>
      </c>
      <c r="J1401" s="16">
        <f>Tabla1[[#This Row],[Precio Unitario]]*Tabla1[[#This Row],[Cantidad Ordenada]]</f>
        <v>66</v>
      </c>
      <c r="K1401" s="3">
        <f>Tabla1[[#This Row],[Costo Unitario]]*Tabla1[[#This Row],[Cantidad Ordenada]]</f>
        <v>40</v>
      </c>
      <c r="L1401" s="3">
        <f>(Tabla1[[#This Row],[Precio Unitario]]-Tabla1[[#This Row],[Costo Unitario]])*Tabla1[[#This Row],[Cantidad Ordenada]]</f>
        <v>26</v>
      </c>
      <c r="M1401" s="20">
        <v>0.1</v>
      </c>
      <c r="N1401" s="5">
        <f>Tabla1[[#This Row],[Total del Pedido]]*M1401</f>
        <v>6.6000000000000005</v>
      </c>
      <c r="O1401" s="5">
        <f>Tabla1[[#This Row],[Total del Pedido]]-(Tabla1[[#This Row],[Costo Total]]+N1401)</f>
        <v>19.399999999999999</v>
      </c>
    </row>
    <row r="1402" spans="1:15" x14ac:dyDescent="0.25">
      <c r="A1402" s="1">
        <v>567</v>
      </c>
      <c r="B1402" s="1">
        <v>15</v>
      </c>
      <c r="C1402" s="1" t="s">
        <v>17</v>
      </c>
      <c r="D1402" s="1" t="s">
        <v>38</v>
      </c>
      <c r="E1402" s="2">
        <v>20</v>
      </c>
      <c r="F1402" s="2">
        <v>34</v>
      </c>
      <c r="G1402" s="1">
        <v>2</v>
      </c>
      <c r="H1402" s="1">
        <v>18</v>
      </c>
      <c r="I1402" s="7">
        <f>TIME(0,Tabla1[[#This Row],[Tiempo de Preparación]],0)</f>
        <v>1.2500000000000001E-2</v>
      </c>
      <c r="J1402" s="16">
        <f>Tabla1[[#This Row],[Precio Unitario]]*Tabla1[[#This Row],[Cantidad Ordenada]]</f>
        <v>68</v>
      </c>
      <c r="K1402" s="3">
        <f>Tabla1[[#This Row],[Costo Unitario]]*Tabla1[[#This Row],[Cantidad Ordenada]]</f>
        <v>40</v>
      </c>
      <c r="L1402" s="3">
        <f>(Tabla1[[#This Row],[Precio Unitario]]-Tabla1[[#This Row],[Costo Unitario]])*Tabla1[[#This Row],[Cantidad Ordenada]]</f>
        <v>28</v>
      </c>
      <c r="M1402" s="20">
        <v>0.1</v>
      </c>
      <c r="N1402" s="5">
        <f>Tabla1[[#This Row],[Total del Pedido]]*M1402</f>
        <v>6.8000000000000007</v>
      </c>
      <c r="O1402" s="5">
        <f>Tabla1[[#This Row],[Total del Pedido]]-(Tabla1[[#This Row],[Costo Total]]+N1402)</f>
        <v>21.200000000000003</v>
      </c>
    </row>
    <row r="1403" spans="1:15" x14ac:dyDescent="0.25">
      <c r="A1403" s="1">
        <v>567</v>
      </c>
      <c r="B1403" s="1">
        <v>15</v>
      </c>
      <c r="C1403" s="1" t="s">
        <v>20</v>
      </c>
      <c r="D1403" s="1" t="s">
        <v>41</v>
      </c>
      <c r="E1403" s="2">
        <v>13</v>
      </c>
      <c r="F1403" s="2">
        <v>21</v>
      </c>
      <c r="G1403" s="1">
        <v>3</v>
      </c>
      <c r="H1403" s="1">
        <v>41</v>
      </c>
      <c r="I1403" s="7">
        <f>TIME(0,Tabla1[[#This Row],[Tiempo de Preparación]],0)</f>
        <v>2.8472222222222222E-2</v>
      </c>
      <c r="J1403" s="16">
        <f>Tabla1[[#This Row],[Precio Unitario]]*Tabla1[[#This Row],[Cantidad Ordenada]]</f>
        <v>63</v>
      </c>
      <c r="K1403" s="3">
        <f>Tabla1[[#This Row],[Costo Unitario]]*Tabla1[[#This Row],[Cantidad Ordenada]]</f>
        <v>39</v>
      </c>
      <c r="L1403" s="3">
        <f>(Tabla1[[#This Row],[Precio Unitario]]-Tabla1[[#This Row],[Costo Unitario]])*Tabla1[[#This Row],[Cantidad Ordenada]]</f>
        <v>24</v>
      </c>
      <c r="M1403" s="20">
        <v>0.1</v>
      </c>
      <c r="N1403" s="5">
        <f>Tabla1[[#This Row],[Total del Pedido]]*M1403</f>
        <v>6.3000000000000007</v>
      </c>
      <c r="O1403" s="5">
        <f>Tabla1[[#This Row],[Total del Pedido]]-(Tabla1[[#This Row],[Costo Total]]+N1403)</f>
        <v>17.700000000000003</v>
      </c>
    </row>
    <row r="1404" spans="1:15" x14ac:dyDescent="0.25">
      <c r="A1404" s="1">
        <v>568</v>
      </c>
      <c r="B1404" s="1">
        <v>5</v>
      </c>
      <c r="C1404" s="1" t="s">
        <v>17</v>
      </c>
      <c r="D1404" s="1" t="s">
        <v>38</v>
      </c>
      <c r="E1404" s="2">
        <v>20</v>
      </c>
      <c r="F1404" s="2">
        <v>34</v>
      </c>
      <c r="G1404" s="1">
        <v>3</v>
      </c>
      <c r="H1404" s="1">
        <v>40</v>
      </c>
      <c r="I1404" s="7">
        <f>TIME(0,Tabla1[[#This Row],[Tiempo de Preparación]],0)</f>
        <v>2.7777777777777776E-2</v>
      </c>
      <c r="J1404" s="16">
        <f>Tabla1[[#This Row],[Precio Unitario]]*Tabla1[[#This Row],[Cantidad Ordenada]]</f>
        <v>102</v>
      </c>
      <c r="K1404" s="3">
        <f>Tabla1[[#This Row],[Costo Unitario]]*Tabla1[[#This Row],[Cantidad Ordenada]]</f>
        <v>60</v>
      </c>
      <c r="L1404" s="3">
        <f>(Tabla1[[#This Row],[Precio Unitario]]-Tabla1[[#This Row],[Costo Unitario]])*Tabla1[[#This Row],[Cantidad Ordenada]]</f>
        <v>42</v>
      </c>
      <c r="M1404" s="20">
        <v>0.1</v>
      </c>
      <c r="N1404" s="5">
        <f>Tabla1[[#This Row],[Total del Pedido]]*M1404</f>
        <v>10.200000000000001</v>
      </c>
      <c r="O1404" s="5">
        <f>Tabla1[[#This Row],[Total del Pedido]]-(Tabla1[[#This Row],[Costo Total]]+N1404)</f>
        <v>31.799999999999997</v>
      </c>
    </row>
    <row r="1405" spans="1:15" x14ac:dyDescent="0.25">
      <c r="A1405" s="1">
        <v>568</v>
      </c>
      <c r="B1405" s="1">
        <v>5</v>
      </c>
      <c r="C1405" s="1" t="s">
        <v>8</v>
      </c>
      <c r="D1405" s="1" t="s">
        <v>29</v>
      </c>
      <c r="E1405" s="2">
        <v>25</v>
      </c>
      <c r="F1405" s="2">
        <v>40</v>
      </c>
      <c r="G1405" s="1">
        <v>2</v>
      </c>
      <c r="H1405" s="1">
        <v>44</v>
      </c>
      <c r="I1405" s="7">
        <f>TIME(0,Tabla1[[#This Row],[Tiempo de Preparación]],0)</f>
        <v>3.0555555555555555E-2</v>
      </c>
      <c r="J1405" s="16">
        <f>Tabla1[[#This Row],[Precio Unitario]]*Tabla1[[#This Row],[Cantidad Ordenada]]</f>
        <v>80</v>
      </c>
      <c r="K1405" s="3">
        <f>Tabla1[[#This Row],[Costo Unitario]]*Tabla1[[#This Row],[Cantidad Ordenada]]</f>
        <v>50</v>
      </c>
      <c r="L1405" s="3">
        <f>(Tabla1[[#This Row],[Precio Unitario]]-Tabla1[[#This Row],[Costo Unitario]])*Tabla1[[#This Row],[Cantidad Ordenada]]</f>
        <v>30</v>
      </c>
      <c r="M1405" s="20">
        <v>0.1</v>
      </c>
      <c r="N1405" s="5">
        <f>Tabla1[[#This Row],[Total del Pedido]]*M1405</f>
        <v>8</v>
      </c>
      <c r="O1405" s="5">
        <f>Tabla1[[#This Row],[Total del Pedido]]-(Tabla1[[#This Row],[Costo Total]]+N1405)</f>
        <v>22</v>
      </c>
    </row>
    <row r="1406" spans="1:15" x14ac:dyDescent="0.25">
      <c r="A1406" s="1">
        <v>569</v>
      </c>
      <c r="B1406" s="1">
        <v>12</v>
      </c>
      <c r="C1406" s="1" t="s">
        <v>17</v>
      </c>
      <c r="D1406" s="1" t="s">
        <v>38</v>
      </c>
      <c r="E1406" s="2">
        <v>20</v>
      </c>
      <c r="F1406" s="2">
        <v>34</v>
      </c>
      <c r="G1406" s="1">
        <v>2</v>
      </c>
      <c r="H1406" s="1">
        <v>26</v>
      </c>
      <c r="I1406" s="7">
        <f>TIME(0,Tabla1[[#This Row],[Tiempo de Preparación]],0)</f>
        <v>1.8055555555555554E-2</v>
      </c>
      <c r="J1406" s="16">
        <f>Tabla1[[#This Row],[Precio Unitario]]*Tabla1[[#This Row],[Cantidad Ordenada]]</f>
        <v>68</v>
      </c>
      <c r="K1406" s="3">
        <f>Tabla1[[#This Row],[Costo Unitario]]*Tabla1[[#This Row],[Cantidad Ordenada]]</f>
        <v>40</v>
      </c>
      <c r="L1406" s="3">
        <f>(Tabla1[[#This Row],[Precio Unitario]]-Tabla1[[#This Row],[Costo Unitario]])*Tabla1[[#This Row],[Cantidad Ordenada]]</f>
        <v>28</v>
      </c>
      <c r="M1406" s="20">
        <v>0.1</v>
      </c>
      <c r="N1406" s="5">
        <f>Tabla1[[#This Row],[Total del Pedido]]*M1406</f>
        <v>6.8000000000000007</v>
      </c>
      <c r="O1406" s="5">
        <f>Tabla1[[#This Row],[Total del Pedido]]-(Tabla1[[#This Row],[Costo Total]]+N1406)</f>
        <v>21.200000000000003</v>
      </c>
    </row>
    <row r="1407" spans="1:15" x14ac:dyDescent="0.25">
      <c r="A1407" s="1">
        <v>569</v>
      </c>
      <c r="B1407" s="1">
        <v>12</v>
      </c>
      <c r="C1407" s="1" t="s">
        <v>20</v>
      </c>
      <c r="D1407" s="1" t="s">
        <v>41</v>
      </c>
      <c r="E1407" s="2">
        <v>13</v>
      </c>
      <c r="F1407" s="2">
        <v>21</v>
      </c>
      <c r="G1407" s="1">
        <v>3</v>
      </c>
      <c r="H1407" s="1">
        <v>32</v>
      </c>
      <c r="I1407" s="7">
        <f>TIME(0,Tabla1[[#This Row],[Tiempo de Preparación]],0)</f>
        <v>2.2222222222222223E-2</v>
      </c>
      <c r="J1407" s="16">
        <f>Tabla1[[#This Row],[Precio Unitario]]*Tabla1[[#This Row],[Cantidad Ordenada]]</f>
        <v>63</v>
      </c>
      <c r="K1407" s="3">
        <f>Tabla1[[#This Row],[Costo Unitario]]*Tabla1[[#This Row],[Cantidad Ordenada]]</f>
        <v>39</v>
      </c>
      <c r="L1407" s="3">
        <f>(Tabla1[[#This Row],[Precio Unitario]]-Tabla1[[#This Row],[Costo Unitario]])*Tabla1[[#This Row],[Cantidad Ordenada]]</f>
        <v>24</v>
      </c>
      <c r="M1407" s="20">
        <v>0.1</v>
      </c>
      <c r="N1407" s="5">
        <f>Tabla1[[#This Row],[Total del Pedido]]*M1407</f>
        <v>6.3000000000000007</v>
      </c>
      <c r="O1407" s="5">
        <f>Tabla1[[#This Row],[Total del Pedido]]-(Tabla1[[#This Row],[Costo Total]]+N1407)</f>
        <v>17.700000000000003</v>
      </c>
    </row>
    <row r="1408" spans="1:15" x14ac:dyDescent="0.25">
      <c r="A1408" s="1">
        <v>570</v>
      </c>
      <c r="B1408" s="1">
        <v>1</v>
      </c>
      <c r="C1408" s="1" t="s">
        <v>11</v>
      </c>
      <c r="D1408" s="1" t="s">
        <v>32</v>
      </c>
      <c r="E1408" s="2">
        <v>20</v>
      </c>
      <c r="F1408" s="2">
        <v>33</v>
      </c>
      <c r="G1408" s="1">
        <v>1</v>
      </c>
      <c r="H1408" s="1">
        <v>38</v>
      </c>
      <c r="I1408" s="7">
        <f>TIME(0,Tabla1[[#This Row],[Tiempo de Preparación]],0)</f>
        <v>2.6388888888888889E-2</v>
      </c>
      <c r="J1408" s="16">
        <f>Tabla1[[#This Row],[Precio Unitario]]*Tabla1[[#This Row],[Cantidad Ordenada]]</f>
        <v>33</v>
      </c>
      <c r="K1408" s="3">
        <f>Tabla1[[#This Row],[Costo Unitario]]*Tabla1[[#This Row],[Cantidad Ordenada]]</f>
        <v>20</v>
      </c>
      <c r="L1408" s="3">
        <f>(Tabla1[[#This Row],[Precio Unitario]]-Tabla1[[#This Row],[Costo Unitario]])*Tabla1[[#This Row],[Cantidad Ordenada]]</f>
        <v>13</v>
      </c>
      <c r="M1408" s="20">
        <v>0.1</v>
      </c>
      <c r="N1408" s="5">
        <f>Tabla1[[#This Row],[Total del Pedido]]*M1408</f>
        <v>3.3000000000000003</v>
      </c>
      <c r="O1408" s="5">
        <f>Tabla1[[#This Row],[Total del Pedido]]-(Tabla1[[#This Row],[Costo Total]]+N1408)</f>
        <v>9.6999999999999993</v>
      </c>
    </row>
    <row r="1409" spans="1:15" x14ac:dyDescent="0.25">
      <c r="A1409" s="1">
        <v>570</v>
      </c>
      <c r="B1409" s="1">
        <v>1</v>
      </c>
      <c r="C1409" s="1" t="s">
        <v>22</v>
      </c>
      <c r="D1409" s="1" t="s">
        <v>43</v>
      </c>
      <c r="E1409" s="2">
        <v>15</v>
      </c>
      <c r="F1409" s="2">
        <v>26</v>
      </c>
      <c r="G1409" s="1">
        <v>2</v>
      </c>
      <c r="H1409" s="1">
        <v>8</v>
      </c>
      <c r="I1409" s="7">
        <f>TIME(0,Tabla1[[#This Row],[Tiempo de Preparación]],0)</f>
        <v>5.5555555555555558E-3</v>
      </c>
      <c r="J1409" s="16">
        <f>Tabla1[[#This Row],[Precio Unitario]]*Tabla1[[#This Row],[Cantidad Ordenada]]</f>
        <v>52</v>
      </c>
      <c r="K1409" s="3">
        <f>Tabla1[[#This Row],[Costo Unitario]]*Tabla1[[#This Row],[Cantidad Ordenada]]</f>
        <v>30</v>
      </c>
      <c r="L1409" s="3">
        <f>(Tabla1[[#This Row],[Precio Unitario]]-Tabla1[[#This Row],[Costo Unitario]])*Tabla1[[#This Row],[Cantidad Ordenada]]</f>
        <v>22</v>
      </c>
      <c r="M1409" s="20">
        <v>0.1</v>
      </c>
      <c r="N1409" s="5">
        <f>Tabla1[[#This Row],[Total del Pedido]]*M1409</f>
        <v>5.2</v>
      </c>
      <c r="O1409" s="5">
        <f>Tabla1[[#This Row],[Total del Pedido]]-(Tabla1[[#This Row],[Costo Total]]+N1409)</f>
        <v>16.799999999999997</v>
      </c>
    </row>
    <row r="1410" spans="1:15" x14ac:dyDescent="0.25">
      <c r="A1410" s="1">
        <v>571</v>
      </c>
      <c r="B1410" s="1">
        <v>15</v>
      </c>
      <c r="C1410" s="1" t="s">
        <v>7</v>
      </c>
      <c r="D1410" s="1" t="s">
        <v>28</v>
      </c>
      <c r="E1410" s="2">
        <v>16</v>
      </c>
      <c r="F1410" s="2">
        <v>27</v>
      </c>
      <c r="G1410" s="1">
        <v>2</v>
      </c>
      <c r="H1410" s="1">
        <v>26</v>
      </c>
      <c r="I1410" s="7">
        <f>TIME(0,Tabla1[[#This Row],[Tiempo de Preparación]],0)</f>
        <v>1.8055555555555554E-2</v>
      </c>
      <c r="J1410" s="16">
        <f>Tabla1[[#This Row],[Precio Unitario]]*Tabla1[[#This Row],[Cantidad Ordenada]]</f>
        <v>54</v>
      </c>
      <c r="K1410" s="3">
        <f>Tabla1[[#This Row],[Costo Unitario]]*Tabla1[[#This Row],[Cantidad Ordenada]]</f>
        <v>32</v>
      </c>
      <c r="L1410" s="3">
        <f>(Tabla1[[#This Row],[Precio Unitario]]-Tabla1[[#This Row],[Costo Unitario]])*Tabla1[[#This Row],[Cantidad Ordenada]]</f>
        <v>22</v>
      </c>
      <c r="M1410" s="20">
        <v>0.1</v>
      </c>
      <c r="N1410" s="5">
        <f>Tabla1[[#This Row],[Total del Pedido]]*M1410</f>
        <v>5.4</v>
      </c>
      <c r="O1410" s="5">
        <f>Tabla1[[#This Row],[Total del Pedido]]-(Tabla1[[#This Row],[Costo Total]]+N1410)</f>
        <v>16.600000000000001</v>
      </c>
    </row>
    <row r="1411" spans="1:15" x14ac:dyDescent="0.25">
      <c r="A1411" s="1">
        <v>572</v>
      </c>
      <c r="B1411" s="1">
        <v>19</v>
      </c>
      <c r="C1411" s="1" t="s">
        <v>5</v>
      </c>
      <c r="D1411" s="1" t="s">
        <v>26</v>
      </c>
      <c r="E1411" s="2">
        <v>18</v>
      </c>
      <c r="F1411" s="2">
        <v>30</v>
      </c>
      <c r="G1411" s="1">
        <v>1</v>
      </c>
      <c r="H1411" s="1">
        <v>34</v>
      </c>
      <c r="I1411" s="7">
        <f>TIME(0,Tabla1[[#This Row],[Tiempo de Preparación]],0)</f>
        <v>2.361111111111111E-2</v>
      </c>
      <c r="J1411" s="16">
        <f>Tabla1[[#This Row],[Precio Unitario]]*Tabla1[[#This Row],[Cantidad Ordenada]]</f>
        <v>30</v>
      </c>
      <c r="K1411" s="3">
        <f>Tabla1[[#This Row],[Costo Unitario]]*Tabla1[[#This Row],[Cantidad Ordenada]]</f>
        <v>18</v>
      </c>
      <c r="L1411" s="3">
        <f>(Tabla1[[#This Row],[Precio Unitario]]-Tabla1[[#This Row],[Costo Unitario]])*Tabla1[[#This Row],[Cantidad Ordenada]]</f>
        <v>12</v>
      </c>
      <c r="M1411" s="20">
        <v>0.1</v>
      </c>
      <c r="N1411" s="5">
        <f>Tabla1[[#This Row],[Total del Pedido]]*M1411</f>
        <v>3</v>
      </c>
      <c r="O1411" s="5">
        <f>Tabla1[[#This Row],[Total del Pedido]]-(Tabla1[[#This Row],[Costo Total]]+N1411)</f>
        <v>9</v>
      </c>
    </row>
    <row r="1412" spans="1:15" x14ac:dyDescent="0.25">
      <c r="A1412" s="1">
        <v>572</v>
      </c>
      <c r="B1412" s="1">
        <v>19</v>
      </c>
      <c r="C1412" s="1" t="s">
        <v>16</v>
      </c>
      <c r="D1412" s="1" t="s">
        <v>37</v>
      </c>
      <c r="E1412" s="2">
        <v>13</v>
      </c>
      <c r="F1412" s="2">
        <v>22</v>
      </c>
      <c r="G1412" s="1">
        <v>2</v>
      </c>
      <c r="H1412" s="1">
        <v>10</v>
      </c>
      <c r="I1412" s="7">
        <f>TIME(0,Tabla1[[#This Row],[Tiempo de Preparación]],0)</f>
        <v>6.9444444444444441E-3</v>
      </c>
      <c r="J1412" s="16">
        <f>Tabla1[[#This Row],[Precio Unitario]]*Tabla1[[#This Row],[Cantidad Ordenada]]</f>
        <v>44</v>
      </c>
      <c r="K1412" s="3">
        <f>Tabla1[[#This Row],[Costo Unitario]]*Tabla1[[#This Row],[Cantidad Ordenada]]</f>
        <v>26</v>
      </c>
      <c r="L1412" s="3">
        <f>(Tabla1[[#This Row],[Precio Unitario]]-Tabla1[[#This Row],[Costo Unitario]])*Tabla1[[#This Row],[Cantidad Ordenada]]</f>
        <v>18</v>
      </c>
      <c r="M1412" s="20">
        <v>0.1</v>
      </c>
      <c r="N1412" s="5">
        <f>Tabla1[[#This Row],[Total del Pedido]]*M1412</f>
        <v>4.4000000000000004</v>
      </c>
      <c r="O1412" s="5">
        <f>Tabla1[[#This Row],[Total del Pedido]]-(Tabla1[[#This Row],[Costo Total]]+N1412)</f>
        <v>13.600000000000001</v>
      </c>
    </row>
    <row r="1413" spans="1:15" x14ac:dyDescent="0.25">
      <c r="A1413" s="1">
        <v>573</v>
      </c>
      <c r="B1413" s="1">
        <v>7</v>
      </c>
      <c r="C1413" s="1" t="s">
        <v>20</v>
      </c>
      <c r="D1413" s="1" t="s">
        <v>41</v>
      </c>
      <c r="E1413" s="2">
        <v>13</v>
      </c>
      <c r="F1413" s="2">
        <v>21</v>
      </c>
      <c r="G1413" s="1">
        <v>3</v>
      </c>
      <c r="H1413" s="1">
        <v>41</v>
      </c>
      <c r="I1413" s="7">
        <f>TIME(0,Tabla1[[#This Row],[Tiempo de Preparación]],0)</f>
        <v>2.8472222222222222E-2</v>
      </c>
      <c r="J1413" s="16">
        <f>Tabla1[[#This Row],[Precio Unitario]]*Tabla1[[#This Row],[Cantidad Ordenada]]</f>
        <v>63</v>
      </c>
      <c r="K1413" s="3">
        <f>Tabla1[[#This Row],[Costo Unitario]]*Tabla1[[#This Row],[Cantidad Ordenada]]</f>
        <v>39</v>
      </c>
      <c r="L1413" s="3">
        <f>(Tabla1[[#This Row],[Precio Unitario]]-Tabla1[[#This Row],[Costo Unitario]])*Tabla1[[#This Row],[Cantidad Ordenada]]</f>
        <v>24</v>
      </c>
      <c r="M1413" s="20">
        <v>0.1</v>
      </c>
      <c r="N1413" s="5">
        <f>Tabla1[[#This Row],[Total del Pedido]]*M1413</f>
        <v>6.3000000000000007</v>
      </c>
      <c r="O1413" s="5">
        <f>Tabla1[[#This Row],[Total del Pedido]]-(Tabla1[[#This Row],[Costo Total]]+N1413)</f>
        <v>17.700000000000003</v>
      </c>
    </row>
    <row r="1414" spans="1:15" x14ac:dyDescent="0.25">
      <c r="A1414" s="1">
        <v>573</v>
      </c>
      <c r="B1414" s="1">
        <v>7</v>
      </c>
      <c r="C1414" s="1" t="s">
        <v>17</v>
      </c>
      <c r="D1414" s="1" t="s">
        <v>38</v>
      </c>
      <c r="E1414" s="2">
        <v>20</v>
      </c>
      <c r="F1414" s="2">
        <v>34</v>
      </c>
      <c r="G1414" s="1">
        <v>3</v>
      </c>
      <c r="H1414" s="1">
        <v>28</v>
      </c>
      <c r="I1414" s="7">
        <f>TIME(0,Tabla1[[#This Row],[Tiempo de Preparación]],0)</f>
        <v>1.9444444444444445E-2</v>
      </c>
      <c r="J1414" s="16">
        <f>Tabla1[[#This Row],[Precio Unitario]]*Tabla1[[#This Row],[Cantidad Ordenada]]</f>
        <v>102</v>
      </c>
      <c r="K1414" s="3">
        <f>Tabla1[[#This Row],[Costo Unitario]]*Tabla1[[#This Row],[Cantidad Ordenada]]</f>
        <v>60</v>
      </c>
      <c r="L1414" s="3">
        <f>(Tabla1[[#This Row],[Precio Unitario]]-Tabla1[[#This Row],[Costo Unitario]])*Tabla1[[#This Row],[Cantidad Ordenada]]</f>
        <v>42</v>
      </c>
      <c r="M1414" s="20">
        <v>0.1</v>
      </c>
      <c r="N1414" s="5">
        <f>Tabla1[[#This Row],[Total del Pedido]]*M1414</f>
        <v>10.200000000000001</v>
      </c>
      <c r="O1414" s="5">
        <f>Tabla1[[#This Row],[Total del Pedido]]-(Tabla1[[#This Row],[Costo Total]]+N1414)</f>
        <v>31.799999999999997</v>
      </c>
    </row>
    <row r="1415" spans="1:15" x14ac:dyDescent="0.25">
      <c r="A1415" s="1">
        <v>574</v>
      </c>
      <c r="B1415" s="1">
        <v>20</v>
      </c>
      <c r="C1415" s="1" t="s">
        <v>22</v>
      </c>
      <c r="D1415" s="1" t="s">
        <v>43</v>
      </c>
      <c r="E1415" s="2">
        <v>15</v>
      </c>
      <c r="F1415" s="2">
        <v>26</v>
      </c>
      <c r="G1415" s="1">
        <v>3</v>
      </c>
      <c r="H1415" s="1">
        <v>50</v>
      </c>
      <c r="I1415" s="7">
        <f>TIME(0,Tabla1[[#This Row],[Tiempo de Preparación]],0)</f>
        <v>3.4722222222222224E-2</v>
      </c>
      <c r="J1415" s="16">
        <f>Tabla1[[#This Row],[Precio Unitario]]*Tabla1[[#This Row],[Cantidad Ordenada]]</f>
        <v>78</v>
      </c>
      <c r="K1415" s="3">
        <f>Tabla1[[#This Row],[Costo Unitario]]*Tabla1[[#This Row],[Cantidad Ordenada]]</f>
        <v>45</v>
      </c>
      <c r="L1415" s="3">
        <f>(Tabla1[[#This Row],[Precio Unitario]]-Tabla1[[#This Row],[Costo Unitario]])*Tabla1[[#This Row],[Cantidad Ordenada]]</f>
        <v>33</v>
      </c>
      <c r="M1415" s="20">
        <v>0.1</v>
      </c>
      <c r="N1415" s="5">
        <f>Tabla1[[#This Row],[Total del Pedido]]*M1415</f>
        <v>7.8000000000000007</v>
      </c>
      <c r="O1415" s="5">
        <f>Tabla1[[#This Row],[Total del Pedido]]-(Tabla1[[#This Row],[Costo Total]]+N1415)</f>
        <v>25.200000000000003</v>
      </c>
    </row>
    <row r="1416" spans="1:15" x14ac:dyDescent="0.25">
      <c r="A1416" s="1">
        <v>574</v>
      </c>
      <c r="B1416" s="1">
        <v>20</v>
      </c>
      <c r="C1416" s="1" t="s">
        <v>9</v>
      </c>
      <c r="D1416" s="1" t="s">
        <v>30</v>
      </c>
      <c r="E1416" s="2">
        <v>22</v>
      </c>
      <c r="F1416" s="2">
        <v>36</v>
      </c>
      <c r="G1416" s="1">
        <v>2</v>
      </c>
      <c r="H1416" s="1">
        <v>40</v>
      </c>
      <c r="I1416" s="7">
        <f>TIME(0,Tabla1[[#This Row],[Tiempo de Preparación]],0)</f>
        <v>2.7777777777777776E-2</v>
      </c>
      <c r="J1416" s="16">
        <f>Tabla1[[#This Row],[Precio Unitario]]*Tabla1[[#This Row],[Cantidad Ordenada]]</f>
        <v>72</v>
      </c>
      <c r="K1416" s="3">
        <f>Tabla1[[#This Row],[Costo Unitario]]*Tabla1[[#This Row],[Cantidad Ordenada]]</f>
        <v>44</v>
      </c>
      <c r="L1416" s="3">
        <f>(Tabla1[[#This Row],[Precio Unitario]]-Tabla1[[#This Row],[Costo Unitario]])*Tabla1[[#This Row],[Cantidad Ordenada]]</f>
        <v>28</v>
      </c>
      <c r="M1416" s="20">
        <v>0.1</v>
      </c>
      <c r="N1416" s="5">
        <f>Tabla1[[#This Row],[Total del Pedido]]*M1416</f>
        <v>7.2</v>
      </c>
      <c r="O1416" s="5">
        <f>Tabla1[[#This Row],[Total del Pedido]]-(Tabla1[[#This Row],[Costo Total]]+N1416)</f>
        <v>20.799999999999997</v>
      </c>
    </row>
    <row r="1417" spans="1:15" x14ac:dyDescent="0.25">
      <c r="A1417" s="1">
        <v>574</v>
      </c>
      <c r="B1417" s="1">
        <v>20</v>
      </c>
      <c r="C1417" s="1" t="s">
        <v>21</v>
      </c>
      <c r="D1417" s="1" t="s">
        <v>42</v>
      </c>
      <c r="E1417" s="2">
        <v>10</v>
      </c>
      <c r="F1417" s="2">
        <v>18</v>
      </c>
      <c r="G1417" s="1">
        <v>2</v>
      </c>
      <c r="H1417" s="1">
        <v>37</v>
      </c>
      <c r="I1417" s="7">
        <f>TIME(0,Tabla1[[#This Row],[Tiempo de Preparación]],0)</f>
        <v>2.5694444444444443E-2</v>
      </c>
      <c r="J1417" s="16">
        <f>Tabla1[[#This Row],[Precio Unitario]]*Tabla1[[#This Row],[Cantidad Ordenada]]</f>
        <v>36</v>
      </c>
      <c r="K1417" s="3">
        <f>Tabla1[[#This Row],[Costo Unitario]]*Tabla1[[#This Row],[Cantidad Ordenada]]</f>
        <v>20</v>
      </c>
      <c r="L1417" s="3">
        <f>(Tabla1[[#This Row],[Precio Unitario]]-Tabla1[[#This Row],[Costo Unitario]])*Tabla1[[#This Row],[Cantidad Ordenada]]</f>
        <v>16</v>
      </c>
      <c r="M1417" s="20">
        <v>0.1</v>
      </c>
      <c r="N1417" s="5">
        <f>Tabla1[[#This Row],[Total del Pedido]]*M1417</f>
        <v>3.6</v>
      </c>
      <c r="O1417" s="5">
        <f>Tabla1[[#This Row],[Total del Pedido]]-(Tabla1[[#This Row],[Costo Total]]+N1417)</f>
        <v>12.399999999999999</v>
      </c>
    </row>
    <row r="1418" spans="1:15" x14ac:dyDescent="0.25">
      <c r="A1418" s="1">
        <v>574</v>
      </c>
      <c r="B1418" s="1">
        <v>20</v>
      </c>
      <c r="C1418" s="1" t="s">
        <v>20</v>
      </c>
      <c r="D1418" s="1" t="s">
        <v>41</v>
      </c>
      <c r="E1418" s="2">
        <v>13</v>
      </c>
      <c r="F1418" s="2">
        <v>21</v>
      </c>
      <c r="G1418" s="1">
        <v>1</v>
      </c>
      <c r="H1418" s="1">
        <v>41</v>
      </c>
      <c r="I1418" s="7">
        <f>TIME(0,Tabla1[[#This Row],[Tiempo de Preparación]],0)</f>
        <v>2.8472222222222222E-2</v>
      </c>
      <c r="J1418" s="16">
        <f>Tabla1[[#This Row],[Precio Unitario]]*Tabla1[[#This Row],[Cantidad Ordenada]]</f>
        <v>21</v>
      </c>
      <c r="K1418" s="3">
        <f>Tabla1[[#This Row],[Costo Unitario]]*Tabla1[[#This Row],[Cantidad Ordenada]]</f>
        <v>13</v>
      </c>
      <c r="L1418" s="3">
        <f>(Tabla1[[#This Row],[Precio Unitario]]-Tabla1[[#This Row],[Costo Unitario]])*Tabla1[[#This Row],[Cantidad Ordenada]]</f>
        <v>8</v>
      </c>
      <c r="M1418" s="20">
        <v>0.1</v>
      </c>
      <c r="N1418" s="5">
        <f>Tabla1[[#This Row],[Total del Pedido]]*M1418</f>
        <v>2.1</v>
      </c>
      <c r="O1418" s="5">
        <f>Tabla1[[#This Row],[Total del Pedido]]-(Tabla1[[#This Row],[Costo Total]]+N1418)</f>
        <v>5.9</v>
      </c>
    </row>
    <row r="1419" spans="1:15" x14ac:dyDescent="0.25">
      <c r="A1419" s="1">
        <v>575</v>
      </c>
      <c r="B1419" s="1">
        <v>15</v>
      </c>
      <c r="C1419" s="1" t="s">
        <v>21</v>
      </c>
      <c r="D1419" s="1" t="s">
        <v>42</v>
      </c>
      <c r="E1419" s="2">
        <v>10</v>
      </c>
      <c r="F1419" s="2">
        <v>18</v>
      </c>
      <c r="G1419" s="1">
        <v>1</v>
      </c>
      <c r="H1419" s="1">
        <v>44</v>
      </c>
      <c r="I1419" s="7">
        <f>TIME(0,Tabla1[[#This Row],[Tiempo de Preparación]],0)</f>
        <v>3.0555555555555555E-2</v>
      </c>
      <c r="J1419" s="16">
        <f>Tabla1[[#This Row],[Precio Unitario]]*Tabla1[[#This Row],[Cantidad Ordenada]]</f>
        <v>18</v>
      </c>
      <c r="K1419" s="3">
        <f>Tabla1[[#This Row],[Costo Unitario]]*Tabla1[[#This Row],[Cantidad Ordenada]]</f>
        <v>10</v>
      </c>
      <c r="L1419" s="3">
        <f>(Tabla1[[#This Row],[Precio Unitario]]-Tabla1[[#This Row],[Costo Unitario]])*Tabla1[[#This Row],[Cantidad Ordenada]]</f>
        <v>8</v>
      </c>
      <c r="M1419" s="20">
        <v>0.1</v>
      </c>
      <c r="N1419" s="5">
        <f>Tabla1[[#This Row],[Total del Pedido]]*M1419</f>
        <v>1.8</v>
      </c>
      <c r="O1419" s="5">
        <f>Tabla1[[#This Row],[Total del Pedido]]-(Tabla1[[#This Row],[Costo Total]]+N1419)</f>
        <v>6.1999999999999993</v>
      </c>
    </row>
    <row r="1420" spans="1:15" x14ac:dyDescent="0.25">
      <c r="A1420" s="1">
        <v>576</v>
      </c>
      <c r="B1420" s="1">
        <v>9</v>
      </c>
      <c r="C1420" s="1" t="s">
        <v>11</v>
      </c>
      <c r="D1420" s="1" t="s">
        <v>32</v>
      </c>
      <c r="E1420" s="2">
        <v>20</v>
      </c>
      <c r="F1420" s="2">
        <v>33</v>
      </c>
      <c r="G1420" s="1">
        <v>1</v>
      </c>
      <c r="H1420" s="1">
        <v>46</v>
      </c>
      <c r="I1420" s="7">
        <f>TIME(0,Tabla1[[#This Row],[Tiempo de Preparación]],0)</f>
        <v>3.1944444444444442E-2</v>
      </c>
      <c r="J1420" s="16">
        <f>Tabla1[[#This Row],[Precio Unitario]]*Tabla1[[#This Row],[Cantidad Ordenada]]</f>
        <v>33</v>
      </c>
      <c r="K1420" s="3">
        <f>Tabla1[[#This Row],[Costo Unitario]]*Tabla1[[#This Row],[Cantidad Ordenada]]</f>
        <v>20</v>
      </c>
      <c r="L1420" s="3">
        <f>(Tabla1[[#This Row],[Precio Unitario]]-Tabla1[[#This Row],[Costo Unitario]])*Tabla1[[#This Row],[Cantidad Ordenada]]</f>
        <v>13</v>
      </c>
      <c r="M1420" s="20">
        <v>0.1</v>
      </c>
      <c r="N1420" s="5">
        <f>Tabla1[[#This Row],[Total del Pedido]]*M1420</f>
        <v>3.3000000000000003</v>
      </c>
      <c r="O1420" s="5">
        <f>Tabla1[[#This Row],[Total del Pedido]]-(Tabla1[[#This Row],[Costo Total]]+N1420)</f>
        <v>9.6999999999999993</v>
      </c>
    </row>
    <row r="1421" spans="1:15" x14ac:dyDescent="0.25">
      <c r="A1421" s="1">
        <v>576</v>
      </c>
      <c r="B1421" s="1">
        <v>9</v>
      </c>
      <c r="C1421" s="1" t="s">
        <v>6</v>
      </c>
      <c r="D1421" s="1" t="s">
        <v>27</v>
      </c>
      <c r="E1421" s="2">
        <v>19</v>
      </c>
      <c r="F1421" s="2">
        <v>31</v>
      </c>
      <c r="G1421" s="1">
        <v>3</v>
      </c>
      <c r="H1421" s="1">
        <v>32</v>
      </c>
      <c r="I1421" s="7">
        <f>TIME(0,Tabla1[[#This Row],[Tiempo de Preparación]],0)</f>
        <v>2.2222222222222223E-2</v>
      </c>
      <c r="J1421" s="16">
        <f>Tabla1[[#This Row],[Precio Unitario]]*Tabla1[[#This Row],[Cantidad Ordenada]]</f>
        <v>93</v>
      </c>
      <c r="K1421" s="3">
        <f>Tabla1[[#This Row],[Costo Unitario]]*Tabla1[[#This Row],[Cantidad Ordenada]]</f>
        <v>57</v>
      </c>
      <c r="L1421" s="3">
        <f>(Tabla1[[#This Row],[Precio Unitario]]-Tabla1[[#This Row],[Costo Unitario]])*Tabla1[[#This Row],[Cantidad Ordenada]]</f>
        <v>36</v>
      </c>
      <c r="M1421" s="20">
        <v>0.1</v>
      </c>
      <c r="N1421" s="5">
        <f>Tabla1[[#This Row],[Total del Pedido]]*M1421</f>
        <v>9.3000000000000007</v>
      </c>
      <c r="O1421" s="5">
        <f>Tabla1[[#This Row],[Total del Pedido]]-(Tabla1[[#This Row],[Costo Total]]+N1421)</f>
        <v>26.700000000000003</v>
      </c>
    </row>
    <row r="1422" spans="1:15" x14ac:dyDescent="0.25">
      <c r="A1422" s="1">
        <v>576</v>
      </c>
      <c r="B1422" s="1">
        <v>9</v>
      </c>
      <c r="C1422" s="1" t="s">
        <v>9</v>
      </c>
      <c r="D1422" s="1" t="s">
        <v>30</v>
      </c>
      <c r="E1422" s="2">
        <v>22</v>
      </c>
      <c r="F1422" s="2">
        <v>36</v>
      </c>
      <c r="G1422" s="1">
        <v>3</v>
      </c>
      <c r="H1422" s="1">
        <v>37</v>
      </c>
      <c r="I1422" s="7">
        <f>TIME(0,Tabla1[[#This Row],[Tiempo de Preparación]],0)</f>
        <v>2.5694444444444443E-2</v>
      </c>
      <c r="J1422" s="16">
        <f>Tabla1[[#This Row],[Precio Unitario]]*Tabla1[[#This Row],[Cantidad Ordenada]]</f>
        <v>108</v>
      </c>
      <c r="K1422" s="3">
        <f>Tabla1[[#This Row],[Costo Unitario]]*Tabla1[[#This Row],[Cantidad Ordenada]]</f>
        <v>66</v>
      </c>
      <c r="L1422" s="3">
        <f>(Tabla1[[#This Row],[Precio Unitario]]-Tabla1[[#This Row],[Costo Unitario]])*Tabla1[[#This Row],[Cantidad Ordenada]]</f>
        <v>42</v>
      </c>
      <c r="M1422" s="20">
        <v>0.1</v>
      </c>
      <c r="N1422" s="5">
        <f>Tabla1[[#This Row],[Total del Pedido]]*M1422</f>
        <v>10.8</v>
      </c>
      <c r="O1422" s="5">
        <f>Tabla1[[#This Row],[Total del Pedido]]-(Tabla1[[#This Row],[Costo Total]]+N1422)</f>
        <v>31.200000000000003</v>
      </c>
    </row>
    <row r="1423" spans="1:15" x14ac:dyDescent="0.25">
      <c r="A1423" s="1">
        <v>577</v>
      </c>
      <c r="B1423" s="1">
        <v>5</v>
      </c>
      <c r="C1423" s="1" t="s">
        <v>21</v>
      </c>
      <c r="D1423" s="1" t="s">
        <v>42</v>
      </c>
      <c r="E1423" s="2">
        <v>10</v>
      </c>
      <c r="F1423" s="2">
        <v>18</v>
      </c>
      <c r="G1423" s="1">
        <v>1</v>
      </c>
      <c r="H1423" s="1">
        <v>10</v>
      </c>
      <c r="I1423" s="7">
        <f>TIME(0,Tabla1[[#This Row],[Tiempo de Preparación]],0)</f>
        <v>6.9444444444444441E-3</v>
      </c>
      <c r="J1423" s="16">
        <f>Tabla1[[#This Row],[Precio Unitario]]*Tabla1[[#This Row],[Cantidad Ordenada]]</f>
        <v>18</v>
      </c>
      <c r="K1423" s="3">
        <f>Tabla1[[#This Row],[Costo Unitario]]*Tabla1[[#This Row],[Cantidad Ordenada]]</f>
        <v>10</v>
      </c>
      <c r="L1423" s="3">
        <f>(Tabla1[[#This Row],[Precio Unitario]]-Tabla1[[#This Row],[Costo Unitario]])*Tabla1[[#This Row],[Cantidad Ordenada]]</f>
        <v>8</v>
      </c>
      <c r="M1423" s="20">
        <v>0.1</v>
      </c>
      <c r="N1423" s="5">
        <f>Tabla1[[#This Row],[Total del Pedido]]*M1423</f>
        <v>1.8</v>
      </c>
      <c r="O1423" s="5">
        <f>Tabla1[[#This Row],[Total del Pedido]]-(Tabla1[[#This Row],[Costo Total]]+N1423)</f>
        <v>6.1999999999999993</v>
      </c>
    </row>
    <row r="1424" spans="1:15" x14ac:dyDescent="0.25">
      <c r="A1424" s="1">
        <v>577</v>
      </c>
      <c r="B1424" s="1">
        <v>5</v>
      </c>
      <c r="C1424" s="1" t="s">
        <v>16</v>
      </c>
      <c r="D1424" s="1" t="s">
        <v>37</v>
      </c>
      <c r="E1424" s="2">
        <v>13</v>
      </c>
      <c r="F1424" s="2">
        <v>22</v>
      </c>
      <c r="G1424" s="1">
        <v>1</v>
      </c>
      <c r="H1424" s="1">
        <v>15</v>
      </c>
      <c r="I1424" s="7">
        <f>TIME(0,Tabla1[[#This Row],[Tiempo de Preparación]],0)</f>
        <v>1.0416666666666666E-2</v>
      </c>
      <c r="J1424" s="16">
        <f>Tabla1[[#This Row],[Precio Unitario]]*Tabla1[[#This Row],[Cantidad Ordenada]]</f>
        <v>22</v>
      </c>
      <c r="K1424" s="3">
        <f>Tabla1[[#This Row],[Costo Unitario]]*Tabla1[[#This Row],[Cantidad Ordenada]]</f>
        <v>13</v>
      </c>
      <c r="L1424" s="3">
        <f>(Tabla1[[#This Row],[Precio Unitario]]-Tabla1[[#This Row],[Costo Unitario]])*Tabla1[[#This Row],[Cantidad Ordenada]]</f>
        <v>9</v>
      </c>
      <c r="M1424" s="20">
        <v>0.1</v>
      </c>
      <c r="N1424" s="5">
        <f>Tabla1[[#This Row],[Total del Pedido]]*M1424</f>
        <v>2.2000000000000002</v>
      </c>
      <c r="O1424" s="5">
        <f>Tabla1[[#This Row],[Total del Pedido]]-(Tabla1[[#This Row],[Costo Total]]+N1424)</f>
        <v>6.8000000000000007</v>
      </c>
    </row>
    <row r="1425" spans="1:15" x14ac:dyDescent="0.25">
      <c r="A1425" s="1">
        <v>578</v>
      </c>
      <c r="B1425" s="1">
        <v>11</v>
      </c>
      <c r="C1425" s="1" t="s">
        <v>5</v>
      </c>
      <c r="D1425" s="1" t="s">
        <v>26</v>
      </c>
      <c r="E1425" s="2">
        <v>18</v>
      </c>
      <c r="F1425" s="2">
        <v>30</v>
      </c>
      <c r="G1425" s="1">
        <v>3</v>
      </c>
      <c r="H1425" s="1">
        <v>44</v>
      </c>
      <c r="I1425" s="7">
        <f>TIME(0,Tabla1[[#This Row],[Tiempo de Preparación]],0)</f>
        <v>3.0555555555555555E-2</v>
      </c>
      <c r="J1425" s="16">
        <f>Tabla1[[#This Row],[Precio Unitario]]*Tabla1[[#This Row],[Cantidad Ordenada]]</f>
        <v>90</v>
      </c>
      <c r="K1425" s="3">
        <f>Tabla1[[#This Row],[Costo Unitario]]*Tabla1[[#This Row],[Cantidad Ordenada]]</f>
        <v>54</v>
      </c>
      <c r="L1425" s="3">
        <f>(Tabla1[[#This Row],[Precio Unitario]]-Tabla1[[#This Row],[Costo Unitario]])*Tabla1[[#This Row],[Cantidad Ordenada]]</f>
        <v>36</v>
      </c>
      <c r="M1425" s="20">
        <v>0.1</v>
      </c>
      <c r="N1425" s="5">
        <f>Tabla1[[#This Row],[Total del Pedido]]*M1425</f>
        <v>9</v>
      </c>
      <c r="O1425" s="5">
        <f>Tabla1[[#This Row],[Total del Pedido]]-(Tabla1[[#This Row],[Costo Total]]+N1425)</f>
        <v>27</v>
      </c>
    </row>
    <row r="1426" spans="1:15" x14ac:dyDescent="0.25">
      <c r="A1426" s="1">
        <v>579</v>
      </c>
      <c r="B1426" s="1">
        <v>9</v>
      </c>
      <c r="C1426" s="1" t="s">
        <v>23</v>
      </c>
      <c r="D1426" s="1" t="s">
        <v>44</v>
      </c>
      <c r="E1426" s="2">
        <v>15</v>
      </c>
      <c r="F1426" s="2">
        <v>25</v>
      </c>
      <c r="G1426" s="1">
        <v>2</v>
      </c>
      <c r="H1426" s="1">
        <v>48</v>
      </c>
      <c r="I1426" s="7">
        <f>TIME(0,Tabla1[[#This Row],[Tiempo de Preparación]],0)</f>
        <v>3.3333333333333333E-2</v>
      </c>
      <c r="J1426" s="16">
        <f>Tabla1[[#This Row],[Precio Unitario]]*Tabla1[[#This Row],[Cantidad Ordenada]]</f>
        <v>50</v>
      </c>
      <c r="K1426" s="3">
        <f>Tabla1[[#This Row],[Costo Unitario]]*Tabla1[[#This Row],[Cantidad Ordenada]]</f>
        <v>30</v>
      </c>
      <c r="L1426" s="3">
        <f>(Tabla1[[#This Row],[Precio Unitario]]-Tabla1[[#This Row],[Costo Unitario]])*Tabla1[[#This Row],[Cantidad Ordenada]]</f>
        <v>20</v>
      </c>
      <c r="M1426" s="20">
        <v>0.1</v>
      </c>
      <c r="N1426" s="5">
        <f>Tabla1[[#This Row],[Total del Pedido]]*M1426</f>
        <v>5</v>
      </c>
      <c r="O1426" s="5">
        <f>Tabla1[[#This Row],[Total del Pedido]]-(Tabla1[[#This Row],[Costo Total]]+N1426)</f>
        <v>15</v>
      </c>
    </row>
    <row r="1427" spans="1:15" x14ac:dyDescent="0.25">
      <c r="A1427" s="1">
        <v>580</v>
      </c>
      <c r="B1427" s="1">
        <v>10</v>
      </c>
      <c r="C1427" s="1" t="s">
        <v>11</v>
      </c>
      <c r="D1427" s="1" t="s">
        <v>32</v>
      </c>
      <c r="E1427" s="2">
        <v>20</v>
      </c>
      <c r="F1427" s="2">
        <v>33</v>
      </c>
      <c r="G1427" s="1">
        <v>1</v>
      </c>
      <c r="H1427" s="1">
        <v>30</v>
      </c>
      <c r="I1427" s="7">
        <f>TIME(0,Tabla1[[#This Row],[Tiempo de Preparación]],0)</f>
        <v>2.0833333333333332E-2</v>
      </c>
      <c r="J1427" s="16">
        <f>Tabla1[[#This Row],[Precio Unitario]]*Tabla1[[#This Row],[Cantidad Ordenada]]</f>
        <v>33</v>
      </c>
      <c r="K1427" s="3">
        <f>Tabla1[[#This Row],[Costo Unitario]]*Tabla1[[#This Row],[Cantidad Ordenada]]</f>
        <v>20</v>
      </c>
      <c r="L1427" s="3">
        <f>(Tabla1[[#This Row],[Precio Unitario]]-Tabla1[[#This Row],[Costo Unitario]])*Tabla1[[#This Row],[Cantidad Ordenada]]</f>
        <v>13</v>
      </c>
      <c r="M1427" s="20">
        <v>0.1</v>
      </c>
      <c r="N1427" s="5">
        <f>Tabla1[[#This Row],[Total del Pedido]]*M1427</f>
        <v>3.3000000000000003</v>
      </c>
      <c r="O1427" s="5">
        <f>Tabla1[[#This Row],[Total del Pedido]]-(Tabla1[[#This Row],[Costo Total]]+N1427)</f>
        <v>9.6999999999999993</v>
      </c>
    </row>
    <row r="1428" spans="1:15" x14ac:dyDescent="0.25">
      <c r="A1428" s="1">
        <v>581</v>
      </c>
      <c r="B1428" s="1">
        <v>18</v>
      </c>
      <c r="C1428" s="1" t="s">
        <v>11</v>
      </c>
      <c r="D1428" s="1" t="s">
        <v>32</v>
      </c>
      <c r="E1428" s="2">
        <v>20</v>
      </c>
      <c r="F1428" s="2">
        <v>33</v>
      </c>
      <c r="G1428" s="1">
        <v>1</v>
      </c>
      <c r="H1428" s="1">
        <v>15</v>
      </c>
      <c r="I1428" s="7">
        <f>TIME(0,Tabla1[[#This Row],[Tiempo de Preparación]],0)</f>
        <v>1.0416666666666666E-2</v>
      </c>
      <c r="J1428" s="16">
        <f>Tabla1[[#This Row],[Precio Unitario]]*Tabla1[[#This Row],[Cantidad Ordenada]]</f>
        <v>33</v>
      </c>
      <c r="K1428" s="3">
        <f>Tabla1[[#This Row],[Costo Unitario]]*Tabla1[[#This Row],[Cantidad Ordenada]]</f>
        <v>20</v>
      </c>
      <c r="L1428" s="3">
        <f>(Tabla1[[#This Row],[Precio Unitario]]-Tabla1[[#This Row],[Costo Unitario]])*Tabla1[[#This Row],[Cantidad Ordenada]]</f>
        <v>13</v>
      </c>
      <c r="M1428" s="20">
        <v>0.1</v>
      </c>
      <c r="N1428" s="5">
        <f>Tabla1[[#This Row],[Total del Pedido]]*M1428</f>
        <v>3.3000000000000003</v>
      </c>
      <c r="O1428" s="5">
        <f>Tabla1[[#This Row],[Total del Pedido]]-(Tabla1[[#This Row],[Costo Total]]+N1428)</f>
        <v>9.6999999999999993</v>
      </c>
    </row>
    <row r="1429" spans="1:15" x14ac:dyDescent="0.25">
      <c r="A1429" s="1">
        <v>581</v>
      </c>
      <c r="B1429" s="1">
        <v>18</v>
      </c>
      <c r="C1429" s="1" t="s">
        <v>5</v>
      </c>
      <c r="D1429" s="1" t="s">
        <v>26</v>
      </c>
      <c r="E1429" s="2">
        <v>18</v>
      </c>
      <c r="F1429" s="2">
        <v>30</v>
      </c>
      <c r="G1429" s="1">
        <v>3</v>
      </c>
      <c r="H1429" s="1">
        <v>40</v>
      </c>
      <c r="I1429" s="7">
        <f>TIME(0,Tabla1[[#This Row],[Tiempo de Preparación]],0)</f>
        <v>2.7777777777777776E-2</v>
      </c>
      <c r="J1429" s="16">
        <f>Tabla1[[#This Row],[Precio Unitario]]*Tabla1[[#This Row],[Cantidad Ordenada]]</f>
        <v>90</v>
      </c>
      <c r="K1429" s="3">
        <f>Tabla1[[#This Row],[Costo Unitario]]*Tabla1[[#This Row],[Cantidad Ordenada]]</f>
        <v>54</v>
      </c>
      <c r="L1429" s="3">
        <f>(Tabla1[[#This Row],[Precio Unitario]]-Tabla1[[#This Row],[Costo Unitario]])*Tabla1[[#This Row],[Cantidad Ordenada]]</f>
        <v>36</v>
      </c>
      <c r="M1429" s="20">
        <v>0.1</v>
      </c>
      <c r="N1429" s="5">
        <f>Tabla1[[#This Row],[Total del Pedido]]*M1429</f>
        <v>9</v>
      </c>
      <c r="O1429" s="5">
        <f>Tabla1[[#This Row],[Total del Pedido]]-(Tabla1[[#This Row],[Costo Total]]+N1429)</f>
        <v>27</v>
      </c>
    </row>
    <row r="1430" spans="1:15" x14ac:dyDescent="0.25">
      <c r="A1430" s="1">
        <v>582</v>
      </c>
      <c r="B1430" s="1">
        <v>3</v>
      </c>
      <c r="C1430" s="1" t="s">
        <v>7</v>
      </c>
      <c r="D1430" s="1" t="s">
        <v>28</v>
      </c>
      <c r="E1430" s="2">
        <v>16</v>
      </c>
      <c r="F1430" s="2">
        <v>27</v>
      </c>
      <c r="G1430" s="1">
        <v>2</v>
      </c>
      <c r="H1430" s="1">
        <v>42</v>
      </c>
      <c r="I1430" s="7">
        <f>TIME(0,Tabla1[[#This Row],[Tiempo de Preparación]],0)</f>
        <v>2.9166666666666667E-2</v>
      </c>
      <c r="J1430" s="16">
        <f>Tabla1[[#This Row],[Precio Unitario]]*Tabla1[[#This Row],[Cantidad Ordenada]]</f>
        <v>54</v>
      </c>
      <c r="K1430" s="3">
        <f>Tabla1[[#This Row],[Costo Unitario]]*Tabla1[[#This Row],[Cantidad Ordenada]]</f>
        <v>32</v>
      </c>
      <c r="L1430" s="3">
        <f>(Tabla1[[#This Row],[Precio Unitario]]-Tabla1[[#This Row],[Costo Unitario]])*Tabla1[[#This Row],[Cantidad Ordenada]]</f>
        <v>22</v>
      </c>
      <c r="M1430" s="20">
        <v>0.1</v>
      </c>
      <c r="N1430" s="5">
        <f>Tabla1[[#This Row],[Total del Pedido]]*M1430</f>
        <v>5.4</v>
      </c>
      <c r="O1430" s="5">
        <f>Tabla1[[#This Row],[Total del Pedido]]-(Tabla1[[#This Row],[Costo Total]]+N1430)</f>
        <v>16.600000000000001</v>
      </c>
    </row>
    <row r="1431" spans="1:15" x14ac:dyDescent="0.25">
      <c r="A1431" s="1">
        <v>583</v>
      </c>
      <c r="B1431" s="1">
        <v>9</v>
      </c>
      <c r="C1431" s="1" t="s">
        <v>13</v>
      </c>
      <c r="D1431" s="1" t="s">
        <v>34</v>
      </c>
      <c r="E1431" s="2">
        <v>11</v>
      </c>
      <c r="F1431" s="2">
        <v>19</v>
      </c>
      <c r="G1431" s="1">
        <v>3</v>
      </c>
      <c r="H1431" s="1">
        <v>15</v>
      </c>
      <c r="I1431" s="7">
        <f>TIME(0,Tabla1[[#This Row],[Tiempo de Preparación]],0)</f>
        <v>1.0416666666666666E-2</v>
      </c>
      <c r="J1431" s="16">
        <f>Tabla1[[#This Row],[Precio Unitario]]*Tabla1[[#This Row],[Cantidad Ordenada]]</f>
        <v>57</v>
      </c>
      <c r="K1431" s="3">
        <f>Tabla1[[#This Row],[Costo Unitario]]*Tabla1[[#This Row],[Cantidad Ordenada]]</f>
        <v>33</v>
      </c>
      <c r="L1431" s="3">
        <f>(Tabla1[[#This Row],[Precio Unitario]]-Tabla1[[#This Row],[Costo Unitario]])*Tabla1[[#This Row],[Cantidad Ordenada]]</f>
        <v>24</v>
      </c>
      <c r="M1431" s="20">
        <v>0.1</v>
      </c>
      <c r="N1431" s="5">
        <f>Tabla1[[#This Row],[Total del Pedido]]*M1431</f>
        <v>5.7</v>
      </c>
      <c r="O1431" s="5">
        <f>Tabla1[[#This Row],[Total del Pedido]]-(Tabla1[[#This Row],[Costo Total]]+N1431)</f>
        <v>18.299999999999997</v>
      </c>
    </row>
    <row r="1432" spans="1:15" x14ac:dyDescent="0.25">
      <c r="A1432" s="1">
        <v>583</v>
      </c>
      <c r="B1432" s="1">
        <v>9</v>
      </c>
      <c r="C1432" s="1" t="s">
        <v>21</v>
      </c>
      <c r="D1432" s="1" t="s">
        <v>42</v>
      </c>
      <c r="E1432" s="2">
        <v>10</v>
      </c>
      <c r="F1432" s="2">
        <v>18</v>
      </c>
      <c r="G1432" s="1">
        <v>1</v>
      </c>
      <c r="H1432" s="1">
        <v>11</v>
      </c>
      <c r="I1432" s="7">
        <f>TIME(0,Tabla1[[#This Row],[Tiempo de Preparación]],0)</f>
        <v>7.6388888888888886E-3</v>
      </c>
      <c r="J1432" s="16">
        <f>Tabla1[[#This Row],[Precio Unitario]]*Tabla1[[#This Row],[Cantidad Ordenada]]</f>
        <v>18</v>
      </c>
      <c r="K1432" s="3">
        <f>Tabla1[[#This Row],[Costo Unitario]]*Tabla1[[#This Row],[Cantidad Ordenada]]</f>
        <v>10</v>
      </c>
      <c r="L1432" s="3">
        <f>(Tabla1[[#This Row],[Precio Unitario]]-Tabla1[[#This Row],[Costo Unitario]])*Tabla1[[#This Row],[Cantidad Ordenada]]</f>
        <v>8</v>
      </c>
      <c r="M1432" s="20">
        <v>0.1</v>
      </c>
      <c r="N1432" s="5">
        <f>Tabla1[[#This Row],[Total del Pedido]]*M1432</f>
        <v>1.8</v>
      </c>
      <c r="O1432" s="5">
        <f>Tabla1[[#This Row],[Total del Pedido]]-(Tabla1[[#This Row],[Costo Total]]+N1432)</f>
        <v>6.1999999999999993</v>
      </c>
    </row>
    <row r="1433" spans="1:15" x14ac:dyDescent="0.25">
      <c r="A1433" s="1">
        <v>583</v>
      </c>
      <c r="B1433" s="1">
        <v>9</v>
      </c>
      <c r="C1433" s="1" t="s">
        <v>4</v>
      </c>
      <c r="D1433" s="1" t="s">
        <v>25</v>
      </c>
      <c r="E1433" s="2">
        <v>14</v>
      </c>
      <c r="F1433" s="2">
        <v>24</v>
      </c>
      <c r="G1433" s="1">
        <v>2</v>
      </c>
      <c r="H1433" s="1">
        <v>29</v>
      </c>
      <c r="I1433" s="7">
        <f>TIME(0,Tabla1[[#This Row],[Tiempo de Preparación]],0)</f>
        <v>2.013888888888889E-2</v>
      </c>
      <c r="J1433" s="16">
        <f>Tabla1[[#This Row],[Precio Unitario]]*Tabla1[[#This Row],[Cantidad Ordenada]]</f>
        <v>48</v>
      </c>
      <c r="K1433" s="3">
        <f>Tabla1[[#This Row],[Costo Unitario]]*Tabla1[[#This Row],[Cantidad Ordenada]]</f>
        <v>28</v>
      </c>
      <c r="L1433" s="3">
        <f>(Tabla1[[#This Row],[Precio Unitario]]-Tabla1[[#This Row],[Costo Unitario]])*Tabla1[[#This Row],[Cantidad Ordenada]]</f>
        <v>20</v>
      </c>
      <c r="M1433" s="20">
        <v>0.1</v>
      </c>
      <c r="N1433" s="5">
        <f>Tabla1[[#This Row],[Total del Pedido]]*M1433</f>
        <v>4.8000000000000007</v>
      </c>
      <c r="O1433" s="5">
        <f>Tabla1[[#This Row],[Total del Pedido]]-(Tabla1[[#This Row],[Costo Total]]+N1433)</f>
        <v>15.200000000000003</v>
      </c>
    </row>
    <row r="1434" spans="1:15" x14ac:dyDescent="0.25">
      <c r="A1434" s="1">
        <v>583</v>
      </c>
      <c r="B1434" s="1">
        <v>9</v>
      </c>
      <c r="C1434" s="1" t="s">
        <v>8</v>
      </c>
      <c r="D1434" s="1" t="s">
        <v>29</v>
      </c>
      <c r="E1434" s="2">
        <v>25</v>
      </c>
      <c r="F1434" s="2">
        <v>40</v>
      </c>
      <c r="G1434" s="1">
        <v>3</v>
      </c>
      <c r="H1434" s="1">
        <v>50</v>
      </c>
      <c r="I1434" s="7">
        <f>TIME(0,Tabla1[[#This Row],[Tiempo de Preparación]],0)</f>
        <v>3.4722222222222224E-2</v>
      </c>
      <c r="J1434" s="16">
        <f>Tabla1[[#This Row],[Precio Unitario]]*Tabla1[[#This Row],[Cantidad Ordenada]]</f>
        <v>120</v>
      </c>
      <c r="K1434" s="3">
        <f>Tabla1[[#This Row],[Costo Unitario]]*Tabla1[[#This Row],[Cantidad Ordenada]]</f>
        <v>75</v>
      </c>
      <c r="L1434" s="3">
        <f>(Tabla1[[#This Row],[Precio Unitario]]-Tabla1[[#This Row],[Costo Unitario]])*Tabla1[[#This Row],[Cantidad Ordenada]]</f>
        <v>45</v>
      </c>
      <c r="M1434" s="20">
        <v>0.1</v>
      </c>
      <c r="N1434" s="5">
        <f>Tabla1[[#This Row],[Total del Pedido]]*M1434</f>
        <v>12</v>
      </c>
      <c r="O1434" s="5">
        <f>Tabla1[[#This Row],[Total del Pedido]]-(Tabla1[[#This Row],[Costo Total]]+N1434)</f>
        <v>33</v>
      </c>
    </row>
    <row r="1435" spans="1:15" x14ac:dyDescent="0.25">
      <c r="A1435" s="1">
        <v>584</v>
      </c>
      <c r="B1435" s="1">
        <v>9</v>
      </c>
      <c r="C1435" s="1" t="s">
        <v>20</v>
      </c>
      <c r="D1435" s="1" t="s">
        <v>41</v>
      </c>
      <c r="E1435" s="2">
        <v>13</v>
      </c>
      <c r="F1435" s="2">
        <v>21</v>
      </c>
      <c r="G1435" s="1">
        <v>1</v>
      </c>
      <c r="H1435" s="1">
        <v>57</v>
      </c>
      <c r="I1435" s="7">
        <f>TIME(0,Tabla1[[#This Row],[Tiempo de Preparación]],0)</f>
        <v>3.9583333333333331E-2</v>
      </c>
      <c r="J1435" s="16">
        <f>Tabla1[[#This Row],[Precio Unitario]]*Tabla1[[#This Row],[Cantidad Ordenada]]</f>
        <v>21</v>
      </c>
      <c r="K1435" s="3">
        <f>Tabla1[[#This Row],[Costo Unitario]]*Tabla1[[#This Row],[Cantidad Ordenada]]</f>
        <v>13</v>
      </c>
      <c r="L1435" s="3">
        <f>(Tabla1[[#This Row],[Precio Unitario]]-Tabla1[[#This Row],[Costo Unitario]])*Tabla1[[#This Row],[Cantidad Ordenada]]</f>
        <v>8</v>
      </c>
      <c r="M1435" s="20">
        <v>0.1</v>
      </c>
      <c r="N1435" s="5">
        <f>Tabla1[[#This Row],[Total del Pedido]]*M1435</f>
        <v>2.1</v>
      </c>
      <c r="O1435" s="5">
        <f>Tabla1[[#This Row],[Total del Pedido]]-(Tabla1[[#This Row],[Costo Total]]+N1435)</f>
        <v>5.9</v>
      </c>
    </row>
    <row r="1436" spans="1:15" x14ac:dyDescent="0.25">
      <c r="A1436" s="1">
        <v>584</v>
      </c>
      <c r="B1436" s="1">
        <v>9</v>
      </c>
      <c r="C1436" s="1" t="s">
        <v>6</v>
      </c>
      <c r="D1436" s="1" t="s">
        <v>27</v>
      </c>
      <c r="E1436" s="2">
        <v>19</v>
      </c>
      <c r="F1436" s="2">
        <v>31</v>
      </c>
      <c r="G1436" s="1">
        <v>2</v>
      </c>
      <c r="H1436" s="1">
        <v>34</v>
      </c>
      <c r="I1436" s="7">
        <f>TIME(0,Tabla1[[#This Row],[Tiempo de Preparación]],0)</f>
        <v>2.361111111111111E-2</v>
      </c>
      <c r="J1436" s="16">
        <f>Tabla1[[#This Row],[Precio Unitario]]*Tabla1[[#This Row],[Cantidad Ordenada]]</f>
        <v>62</v>
      </c>
      <c r="K1436" s="3">
        <f>Tabla1[[#This Row],[Costo Unitario]]*Tabla1[[#This Row],[Cantidad Ordenada]]</f>
        <v>38</v>
      </c>
      <c r="L1436" s="3">
        <f>(Tabla1[[#This Row],[Precio Unitario]]-Tabla1[[#This Row],[Costo Unitario]])*Tabla1[[#This Row],[Cantidad Ordenada]]</f>
        <v>24</v>
      </c>
      <c r="M1436" s="20">
        <v>0.1</v>
      </c>
      <c r="N1436" s="5">
        <f>Tabla1[[#This Row],[Total del Pedido]]*M1436</f>
        <v>6.2</v>
      </c>
      <c r="O1436" s="5">
        <f>Tabla1[[#This Row],[Total del Pedido]]-(Tabla1[[#This Row],[Costo Total]]+N1436)</f>
        <v>17.799999999999997</v>
      </c>
    </row>
    <row r="1437" spans="1:15" x14ac:dyDescent="0.25">
      <c r="A1437" s="1">
        <v>584</v>
      </c>
      <c r="B1437" s="1">
        <v>9</v>
      </c>
      <c r="C1437" s="1" t="s">
        <v>12</v>
      </c>
      <c r="D1437" s="1" t="s">
        <v>33</v>
      </c>
      <c r="E1437" s="2">
        <v>16</v>
      </c>
      <c r="F1437" s="2">
        <v>28</v>
      </c>
      <c r="G1437" s="1">
        <v>2</v>
      </c>
      <c r="H1437" s="1">
        <v>23</v>
      </c>
      <c r="I1437" s="7">
        <f>TIME(0,Tabla1[[#This Row],[Tiempo de Preparación]],0)</f>
        <v>1.5972222222222221E-2</v>
      </c>
      <c r="J1437" s="16">
        <f>Tabla1[[#This Row],[Precio Unitario]]*Tabla1[[#This Row],[Cantidad Ordenada]]</f>
        <v>56</v>
      </c>
      <c r="K1437" s="3">
        <f>Tabla1[[#This Row],[Costo Unitario]]*Tabla1[[#This Row],[Cantidad Ordenada]]</f>
        <v>32</v>
      </c>
      <c r="L1437" s="3">
        <f>(Tabla1[[#This Row],[Precio Unitario]]-Tabla1[[#This Row],[Costo Unitario]])*Tabla1[[#This Row],[Cantidad Ordenada]]</f>
        <v>24</v>
      </c>
      <c r="M1437" s="20">
        <v>0.1</v>
      </c>
      <c r="N1437" s="5">
        <f>Tabla1[[#This Row],[Total del Pedido]]*M1437</f>
        <v>5.6000000000000005</v>
      </c>
      <c r="O1437" s="5">
        <f>Tabla1[[#This Row],[Total del Pedido]]-(Tabla1[[#This Row],[Costo Total]]+N1437)</f>
        <v>18.399999999999999</v>
      </c>
    </row>
    <row r="1438" spans="1:15" x14ac:dyDescent="0.25">
      <c r="A1438" s="1">
        <v>585</v>
      </c>
      <c r="B1438" s="1">
        <v>3</v>
      </c>
      <c r="C1438" s="1" t="s">
        <v>15</v>
      </c>
      <c r="D1438" s="1" t="s">
        <v>36</v>
      </c>
      <c r="E1438" s="2">
        <v>19</v>
      </c>
      <c r="F1438" s="2">
        <v>32</v>
      </c>
      <c r="G1438" s="1">
        <v>1</v>
      </c>
      <c r="H1438" s="1">
        <v>35</v>
      </c>
      <c r="I1438" s="7">
        <f>TIME(0,Tabla1[[#This Row],[Tiempo de Preparación]],0)</f>
        <v>2.4305555555555556E-2</v>
      </c>
      <c r="J1438" s="16">
        <f>Tabla1[[#This Row],[Precio Unitario]]*Tabla1[[#This Row],[Cantidad Ordenada]]</f>
        <v>32</v>
      </c>
      <c r="K1438" s="3">
        <f>Tabla1[[#This Row],[Costo Unitario]]*Tabla1[[#This Row],[Cantidad Ordenada]]</f>
        <v>19</v>
      </c>
      <c r="L1438" s="3">
        <f>(Tabla1[[#This Row],[Precio Unitario]]-Tabla1[[#This Row],[Costo Unitario]])*Tabla1[[#This Row],[Cantidad Ordenada]]</f>
        <v>13</v>
      </c>
      <c r="M1438" s="20">
        <v>0.1</v>
      </c>
      <c r="N1438" s="5">
        <f>Tabla1[[#This Row],[Total del Pedido]]*M1438</f>
        <v>3.2</v>
      </c>
      <c r="O1438" s="5">
        <f>Tabla1[[#This Row],[Total del Pedido]]-(Tabla1[[#This Row],[Costo Total]]+N1438)</f>
        <v>9.8000000000000007</v>
      </c>
    </row>
    <row r="1439" spans="1:15" x14ac:dyDescent="0.25">
      <c r="A1439" s="1">
        <v>585</v>
      </c>
      <c r="B1439" s="1">
        <v>3</v>
      </c>
      <c r="C1439" s="1" t="s">
        <v>14</v>
      </c>
      <c r="D1439" s="1" t="s">
        <v>35</v>
      </c>
      <c r="E1439" s="2">
        <v>21</v>
      </c>
      <c r="F1439" s="2">
        <v>35</v>
      </c>
      <c r="G1439" s="1">
        <v>1</v>
      </c>
      <c r="H1439" s="1">
        <v>8</v>
      </c>
      <c r="I1439" s="7">
        <f>TIME(0,Tabla1[[#This Row],[Tiempo de Preparación]],0)</f>
        <v>5.5555555555555558E-3</v>
      </c>
      <c r="J1439" s="16">
        <f>Tabla1[[#This Row],[Precio Unitario]]*Tabla1[[#This Row],[Cantidad Ordenada]]</f>
        <v>35</v>
      </c>
      <c r="K1439" s="3">
        <f>Tabla1[[#This Row],[Costo Unitario]]*Tabla1[[#This Row],[Cantidad Ordenada]]</f>
        <v>21</v>
      </c>
      <c r="L1439" s="3">
        <f>(Tabla1[[#This Row],[Precio Unitario]]-Tabla1[[#This Row],[Costo Unitario]])*Tabla1[[#This Row],[Cantidad Ordenada]]</f>
        <v>14</v>
      </c>
      <c r="M1439" s="20">
        <v>0.1</v>
      </c>
      <c r="N1439" s="5">
        <f>Tabla1[[#This Row],[Total del Pedido]]*M1439</f>
        <v>3.5</v>
      </c>
      <c r="O1439" s="5">
        <f>Tabla1[[#This Row],[Total del Pedido]]-(Tabla1[[#This Row],[Costo Total]]+N1439)</f>
        <v>10.5</v>
      </c>
    </row>
    <row r="1440" spans="1:15" x14ac:dyDescent="0.25">
      <c r="A1440" s="1">
        <v>585</v>
      </c>
      <c r="B1440" s="1">
        <v>3</v>
      </c>
      <c r="C1440" s="1" t="s">
        <v>21</v>
      </c>
      <c r="D1440" s="1" t="s">
        <v>42</v>
      </c>
      <c r="E1440" s="2">
        <v>10</v>
      </c>
      <c r="F1440" s="2">
        <v>18</v>
      </c>
      <c r="G1440" s="1">
        <v>2</v>
      </c>
      <c r="H1440" s="1">
        <v>22</v>
      </c>
      <c r="I1440" s="7">
        <f>TIME(0,Tabla1[[#This Row],[Tiempo de Preparación]],0)</f>
        <v>1.5277777777777777E-2</v>
      </c>
      <c r="J1440" s="16">
        <f>Tabla1[[#This Row],[Precio Unitario]]*Tabla1[[#This Row],[Cantidad Ordenada]]</f>
        <v>36</v>
      </c>
      <c r="K1440" s="3">
        <f>Tabla1[[#This Row],[Costo Unitario]]*Tabla1[[#This Row],[Cantidad Ordenada]]</f>
        <v>20</v>
      </c>
      <c r="L1440" s="3">
        <f>(Tabla1[[#This Row],[Precio Unitario]]-Tabla1[[#This Row],[Costo Unitario]])*Tabla1[[#This Row],[Cantidad Ordenada]]</f>
        <v>16</v>
      </c>
      <c r="M1440" s="20">
        <v>0.1</v>
      </c>
      <c r="N1440" s="5">
        <f>Tabla1[[#This Row],[Total del Pedido]]*M1440</f>
        <v>3.6</v>
      </c>
      <c r="O1440" s="5">
        <f>Tabla1[[#This Row],[Total del Pedido]]-(Tabla1[[#This Row],[Costo Total]]+N1440)</f>
        <v>12.399999999999999</v>
      </c>
    </row>
    <row r="1441" spans="1:15" x14ac:dyDescent="0.25">
      <c r="A1441" s="1">
        <v>585</v>
      </c>
      <c r="B1441" s="1">
        <v>3</v>
      </c>
      <c r="C1441" s="1" t="s">
        <v>23</v>
      </c>
      <c r="D1441" s="1" t="s">
        <v>44</v>
      </c>
      <c r="E1441" s="2">
        <v>15</v>
      </c>
      <c r="F1441" s="2">
        <v>25</v>
      </c>
      <c r="G1441" s="1">
        <v>1</v>
      </c>
      <c r="H1441" s="1">
        <v>30</v>
      </c>
      <c r="I1441" s="7">
        <f>TIME(0,Tabla1[[#This Row],[Tiempo de Preparación]],0)</f>
        <v>2.0833333333333332E-2</v>
      </c>
      <c r="J1441" s="16">
        <f>Tabla1[[#This Row],[Precio Unitario]]*Tabla1[[#This Row],[Cantidad Ordenada]]</f>
        <v>25</v>
      </c>
      <c r="K1441" s="3">
        <f>Tabla1[[#This Row],[Costo Unitario]]*Tabla1[[#This Row],[Cantidad Ordenada]]</f>
        <v>15</v>
      </c>
      <c r="L1441" s="3">
        <f>(Tabla1[[#This Row],[Precio Unitario]]-Tabla1[[#This Row],[Costo Unitario]])*Tabla1[[#This Row],[Cantidad Ordenada]]</f>
        <v>10</v>
      </c>
      <c r="M1441" s="20">
        <v>0.1</v>
      </c>
      <c r="N1441" s="5">
        <f>Tabla1[[#This Row],[Total del Pedido]]*M1441</f>
        <v>2.5</v>
      </c>
      <c r="O1441" s="5">
        <f>Tabla1[[#This Row],[Total del Pedido]]-(Tabla1[[#This Row],[Costo Total]]+N1441)</f>
        <v>7.5</v>
      </c>
    </row>
    <row r="1442" spans="1:15" x14ac:dyDescent="0.25">
      <c r="A1442" s="1">
        <v>586</v>
      </c>
      <c r="B1442" s="1">
        <v>17</v>
      </c>
      <c r="C1442" s="1" t="s">
        <v>11</v>
      </c>
      <c r="D1442" s="1" t="s">
        <v>32</v>
      </c>
      <c r="E1442" s="2">
        <v>20</v>
      </c>
      <c r="F1442" s="2">
        <v>33</v>
      </c>
      <c r="G1442" s="1">
        <v>3</v>
      </c>
      <c r="H1442" s="1">
        <v>47</v>
      </c>
      <c r="I1442" s="7">
        <f>TIME(0,Tabla1[[#This Row],[Tiempo de Preparación]],0)</f>
        <v>3.2638888888888891E-2</v>
      </c>
      <c r="J1442" s="16">
        <f>Tabla1[[#This Row],[Precio Unitario]]*Tabla1[[#This Row],[Cantidad Ordenada]]</f>
        <v>99</v>
      </c>
      <c r="K1442" s="3">
        <f>Tabla1[[#This Row],[Costo Unitario]]*Tabla1[[#This Row],[Cantidad Ordenada]]</f>
        <v>60</v>
      </c>
      <c r="L1442" s="3">
        <f>(Tabla1[[#This Row],[Precio Unitario]]-Tabla1[[#This Row],[Costo Unitario]])*Tabla1[[#This Row],[Cantidad Ordenada]]</f>
        <v>39</v>
      </c>
      <c r="M1442" s="20">
        <v>0.1</v>
      </c>
      <c r="N1442" s="5">
        <f>Tabla1[[#This Row],[Total del Pedido]]*M1442</f>
        <v>9.9</v>
      </c>
      <c r="O1442" s="5">
        <f>Tabla1[[#This Row],[Total del Pedido]]-(Tabla1[[#This Row],[Costo Total]]+N1442)</f>
        <v>29.099999999999994</v>
      </c>
    </row>
    <row r="1443" spans="1:15" x14ac:dyDescent="0.25">
      <c r="A1443" s="1">
        <v>586</v>
      </c>
      <c r="B1443" s="1">
        <v>17</v>
      </c>
      <c r="C1443" s="1" t="s">
        <v>4</v>
      </c>
      <c r="D1443" s="1" t="s">
        <v>25</v>
      </c>
      <c r="E1443" s="2">
        <v>14</v>
      </c>
      <c r="F1443" s="2">
        <v>24</v>
      </c>
      <c r="G1443" s="1">
        <v>3</v>
      </c>
      <c r="H1443" s="1">
        <v>45</v>
      </c>
      <c r="I1443" s="7">
        <f>TIME(0,Tabla1[[#This Row],[Tiempo de Preparación]],0)</f>
        <v>3.125E-2</v>
      </c>
      <c r="J1443" s="16">
        <f>Tabla1[[#This Row],[Precio Unitario]]*Tabla1[[#This Row],[Cantidad Ordenada]]</f>
        <v>72</v>
      </c>
      <c r="K1443" s="3">
        <f>Tabla1[[#This Row],[Costo Unitario]]*Tabla1[[#This Row],[Cantidad Ordenada]]</f>
        <v>42</v>
      </c>
      <c r="L1443" s="3">
        <f>(Tabla1[[#This Row],[Precio Unitario]]-Tabla1[[#This Row],[Costo Unitario]])*Tabla1[[#This Row],[Cantidad Ordenada]]</f>
        <v>30</v>
      </c>
      <c r="M1443" s="20">
        <v>0.1</v>
      </c>
      <c r="N1443" s="5">
        <f>Tabla1[[#This Row],[Total del Pedido]]*M1443</f>
        <v>7.2</v>
      </c>
      <c r="O1443" s="5">
        <f>Tabla1[[#This Row],[Total del Pedido]]-(Tabla1[[#This Row],[Costo Total]]+N1443)</f>
        <v>22.799999999999997</v>
      </c>
    </row>
    <row r="1444" spans="1:15" x14ac:dyDescent="0.25">
      <c r="A1444" s="1">
        <v>587</v>
      </c>
      <c r="B1444" s="1">
        <v>7</v>
      </c>
      <c r="C1444" s="1" t="s">
        <v>4</v>
      </c>
      <c r="D1444" s="1" t="s">
        <v>25</v>
      </c>
      <c r="E1444" s="2">
        <v>14</v>
      </c>
      <c r="F1444" s="2">
        <v>24</v>
      </c>
      <c r="G1444" s="1">
        <v>2</v>
      </c>
      <c r="H1444" s="1">
        <v>43</v>
      </c>
      <c r="I1444" s="7">
        <f>TIME(0,Tabla1[[#This Row],[Tiempo de Preparación]],0)</f>
        <v>2.9861111111111113E-2</v>
      </c>
      <c r="J1444" s="16">
        <f>Tabla1[[#This Row],[Precio Unitario]]*Tabla1[[#This Row],[Cantidad Ordenada]]</f>
        <v>48</v>
      </c>
      <c r="K1444" s="3">
        <f>Tabla1[[#This Row],[Costo Unitario]]*Tabla1[[#This Row],[Cantidad Ordenada]]</f>
        <v>28</v>
      </c>
      <c r="L1444" s="3">
        <f>(Tabla1[[#This Row],[Precio Unitario]]-Tabla1[[#This Row],[Costo Unitario]])*Tabla1[[#This Row],[Cantidad Ordenada]]</f>
        <v>20</v>
      </c>
      <c r="M1444" s="20">
        <v>0.1</v>
      </c>
      <c r="N1444" s="5">
        <f>Tabla1[[#This Row],[Total del Pedido]]*M1444</f>
        <v>4.8000000000000007</v>
      </c>
      <c r="O1444" s="5">
        <f>Tabla1[[#This Row],[Total del Pedido]]-(Tabla1[[#This Row],[Costo Total]]+N1444)</f>
        <v>15.200000000000003</v>
      </c>
    </row>
    <row r="1445" spans="1:15" x14ac:dyDescent="0.25">
      <c r="A1445" s="1">
        <v>588</v>
      </c>
      <c r="B1445" s="1">
        <v>15</v>
      </c>
      <c r="C1445" s="1" t="s">
        <v>22</v>
      </c>
      <c r="D1445" s="1" t="s">
        <v>43</v>
      </c>
      <c r="E1445" s="2">
        <v>15</v>
      </c>
      <c r="F1445" s="2">
        <v>26</v>
      </c>
      <c r="G1445" s="1">
        <v>1</v>
      </c>
      <c r="H1445" s="1">
        <v>25</v>
      </c>
      <c r="I1445" s="7">
        <f>TIME(0,Tabla1[[#This Row],[Tiempo de Preparación]],0)</f>
        <v>1.7361111111111112E-2</v>
      </c>
      <c r="J1445" s="16">
        <f>Tabla1[[#This Row],[Precio Unitario]]*Tabla1[[#This Row],[Cantidad Ordenada]]</f>
        <v>26</v>
      </c>
      <c r="K1445" s="3">
        <f>Tabla1[[#This Row],[Costo Unitario]]*Tabla1[[#This Row],[Cantidad Ordenada]]</f>
        <v>15</v>
      </c>
      <c r="L1445" s="3">
        <f>(Tabla1[[#This Row],[Precio Unitario]]-Tabla1[[#This Row],[Costo Unitario]])*Tabla1[[#This Row],[Cantidad Ordenada]]</f>
        <v>11</v>
      </c>
      <c r="M1445" s="20">
        <v>0.1</v>
      </c>
      <c r="N1445" s="5">
        <f>Tabla1[[#This Row],[Total del Pedido]]*M1445</f>
        <v>2.6</v>
      </c>
      <c r="O1445" s="5">
        <f>Tabla1[[#This Row],[Total del Pedido]]-(Tabla1[[#This Row],[Costo Total]]+N1445)</f>
        <v>8.3999999999999986</v>
      </c>
    </row>
    <row r="1446" spans="1:15" x14ac:dyDescent="0.25">
      <c r="A1446" s="1">
        <v>588</v>
      </c>
      <c r="B1446" s="1">
        <v>15</v>
      </c>
      <c r="C1446" s="1" t="s">
        <v>23</v>
      </c>
      <c r="D1446" s="1" t="s">
        <v>44</v>
      </c>
      <c r="E1446" s="2">
        <v>15</v>
      </c>
      <c r="F1446" s="2">
        <v>25</v>
      </c>
      <c r="G1446" s="1">
        <v>3</v>
      </c>
      <c r="H1446" s="1">
        <v>12</v>
      </c>
      <c r="I1446" s="7">
        <f>TIME(0,Tabla1[[#This Row],[Tiempo de Preparación]],0)</f>
        <v>8.3333333333333332E-3</v>
      </c>
      <c r="J1446" s="16">
        <f>Tabla1[[#This Row],[Precio Unitario]]*Tabla1[[#This Row],[Cantidad Ordenada]]</f>
        <v>75</v>
      </c>
      <c r="K1446" s="3">
        <f>Tabla1[[#This Row],[Costo Unitario]]*Tabla1[[#This Row],[Cantidad Ordenada]]</f>
        <v>45</v>
      </c>
      <c r="L1446" s="3">
        <f>(Tabla1[[#This Row],[Precio Unitario]]-Tabla1[[#This Row],[Costo Unitario]])*Tabla1[[#This Row],[Cantidad Ordenada]]</f>
        <v>30</v>
      </c>
      <c r="M1446" s="20">
        <v>0.1</v>
      </c>
      <c r="N1446" s="5">
        <f>Tabla1[[#This Row],[Total del Pedido]]*M1446</f>
        <v>7.5</v>
      </c>
      <c r="O1446" s="5">
        <f>Tabla1[[#This Row],[Total del Pedido]]-(Tabla1[[#This Row],[Costo Total]]+N1446)</f>
        <v>22.5</v>
      </c>
    </row>
    <row r="1447" spans="1:15" x14ac:dyDescent="0.25">
      <c r="A1447" s="1">
        <v>589</v>
      </c>
      <c r="B1447" s="1">
        <v>10</v>
      </c>
      <c r="C1447" s="1" t="s">
        <v>19</v>
      </c>
      <c r="D1447" s="1" t="s">
        <v>40</v>
      </c>
      <c r="E1447" s="2">
        <v>14</v>
      </c>
      <c r="F1447" s="2">
        <v>23</v>
      </c>
      <c r="G1447" s="1">
        <v>1</v>
      </c>
      <c r="H1447" s="1">
        <v>45</v>
      </c>
      <c r="I1447" s="7">
        <f>TIME(0,Tabla1[[#This Row],[Tiempo de Preparación]],0)</f>
        <v>3.125E-2</v>
      </c>
      <c r="J1447" s="16">
        <f>Tabla1[[#This Row],[Precio Unitario]]*Tabla1[[#This Row],[Cantidad Ordenada]]</f>
        <v>23</v>
      </c>
      <c r="K1447" s="3">
        <f>Tabla1[[#This Row],[Costo Unitario]]*Tabla1[[#This Row],[Cantidad Ordenada]]</f>
        <v>14</v>
      </c>
      <c r="L1447" s="3">
        <f>(Tabla1[[#This Row],[Precio Unitario]]-Tabla1[[#This Row],[Costo Unitario]])*Tabla1[[#This Row],[Cantidad Ordenada]]</f>
        <v>9</v>
      </c>
      <c r="M1447" s="20">
        <v>0.1</v>
      </c>
      <c r="N1447" s="5">
        <f>Tabla1[[#This Row],[Total del Pedido]]*M1447</f>
        <v>2.3000000000000003</v>
      </c>
      <c r="O1447" s="5">
        <f>Tabla1[[#This Row],[Total del Pedido]]-(Tabla1[[#This Row],[Costo Total]]+N1447)</f>
        <v>6.6999999999999993</v>
      </c>
    </row>
    <row r="1448" spans="1:15" x14ac:dyDescent="0.25">
      <c r="A1448" s="1">
        <v>589</v>
      </c>
      <c r="B1448" s="1">
        <v>10</v>
      </c>
      <c r="C1448" s="1" t="s">
        <v>17</v>
      </c>
      <c r="D1448" s="1" t="s">
        <v>38</v>
      </c>
      <c r="E1448" s="2">
        <v>20</v>
      </c>
      <c r="F1448" s="2">
        <v>34</v>
      </c>
      <c r="G1448" s="1">
        <v>3</v>
      </c>
      <c r="H1448" s="1">
        <v>59</v>
      </c>
      <c r="I1448" s="7">
        <f>TIME(0,Tabla1[[#This Row],[Tiempo de Preparación]],0)</f>
        <v>4.0972222222222222E-2</v>
      </c>
      <c r="J1448" s="16">
        <f>Tabla1[[#This Row],[Precio Unitario]]*Tabla1[[#This Row],[Cantidad Ordenada]]</f>
        <v>102</v>
      </c>
      <c r="K1448" s="3">
        <f>Tabla1[[#This Row],[Costo Unitario]]*Tabla1[[#This Row],[Cantidad Ordenada]]</f>
        <v>60</v>
      </c>
      <c r="L1448" s="3">
        <f>(Tabla1[[#This Row],[Precio Unitario]]-Tabla1[[#This Row],[Costo Unitario]])*Tabla1[[#This Row],[Cantidad Ordenada]]</f>
        <v>42</v>
      </c>
      <c r="M1448" s="20">
        <v>0.1</v>
      </c>
      <c r="N1448" s="5">
        <f>Tabla1[[#This Row],[Total del Pedido]]*M1448</f>
        <v>10.200000000000001</v>
      </c>
      <c r="O1448" s="5">
        <f>Tabla1[[#This Row],[Total del Pedido]]-(Tabla1[[#This Row],[Costo Total]]+N1448)</f>
        <v>31.799999999999997</v>
      </c>
    </row>
    <row r="1449" spans="1:15" x14ac:dyDescent="0.25">
      <c r="A1449" s="1">
        <v>589</v>
      </c>
      <c r="B1449" s="1">
        <v>10</v>
      </c>
      <c r="C1449" s="1" t="s">
        <v>20</v>
      </c>
      <c r="D1449" s="1" t="s">
        <v>41</v>
      </c>
      <c r="E1449" s="2">
        <v>13</v>
      </c>
      <c r="F1449" s="2">
        <v>21</v>
      </c>
      <c r="G1449" s="1">
        <v>3</v>
      </c>
      <c r="H1449" s="1">
        <v>7</v>
      </c>
      <c r="I1449" s="7">
        <f>TIME(0,Tabla1[[#This Row],[Tiempo de Preparación]],0)</f>
        <v>4.8611111111111112E-3</v>
      </c>
      <c r="J1449" s="16">
        <f>Tabla1[[#This Row],[Precio Unitario]]*Tabla1[[#This Row],[Cantidad Ordenada]]</f>
        <v>63</v>
      </c>
      <c r="K1449" s="3">
        <f>Tabla1[[#This Row],[Costo Unitario]]*Tabla1[[#This Row],[Cantidad Ordenada]]</f>
        <v>39</v>
      </c>
      <c r="L1449" s="3">
        <f>(Tabla1[[#This Row],[Precio Unitario]]-Tabla1[[#This Row],[Costo Unitario]])*Tabla1[[#This Row],[Cantidad Ordenada]]</f>
        <v>24</v>
      </c>
      <c r="M1449" s="20">
        <v>0.1</v>
      </c>
      <c r="N1449" s="5">
        <f>Tabla1[[#This Row],[Total del Pedido]]*M1449</f>
        <v>6.3000000000000007</v>
      </c>
      <c r="O1449" s="5">
        <f>Tabla1[[#This Row],[Total del Pedido]]-(Tabla1[[#This Row],[Costo Total]]+N1449)</f>
        <v>17.700000000000003</v>
      </c>
    </row>
    <row r="1450" spans="1:15" x14ac:dyDescent="0.25">
      <c r="A1450" s="1">
        <v>589</v>
      </c>
      <c r="B1450" s="1">
        <v>10</v>
      </c>
      <c r="C1450" s="1" t="s">
        <v>15</v>
      </c>
      <c r="D1450" s="1" t="s">
        <v>36</v>
      </c>
      <c r="E1450" s="2">
        <v>19</v>
      </c>
      <c r="F1450" s="2">
        <v>32</v>
      </c>
      <c r="G1450" s="1">
        <v>3</v>
      </c>
      <c r="H1450" s="1">
        <v>9</v>
      </c>
      <c r="I1450" s="7">
        <f>TIME(0,Tabla1[[#This Row],[Tiempo de Preparación]],0)</f>
        <v>6.2500000000000003E-3</v>
      </c>
      <c r="J1450" s="16">
        <f>Tabla1[[#This Row],[Precio Unitario]]*Tabla1[[#This Row],[Cantidad Ordenada]]</f>
        <v>96</v>
      </c>
      <c r="K1450" s="3">
        <f>Tabla1[[#This Row],[Costo Unitario]]*Tabla1[[#This Row],[Cantidad Ordenada]]</f>
        <v>57</v>
      </c>
      <c r="L1450" s="3">
        <f>(Tabla1[[#This Row],[Precio Unitario]]-Tabla1[[#This Row],[Costo Unitario]])*Tabla1[[#This Row],[Cantidad Ordenada]]</f>
        <v>39</v>
      </c>
      <c r="M1450" s="20">
        <v>0.1</v>
      </c>
      <c r="N1450" s="5">
        <f>Tabla1[[#This Row],[Total del Pedido]]*M1450</f>
        <v>9.6000000000000014</v>
      </c>
      <c r="O1450" s="5">
        <f>Tabla1[[#This Row],[Total del Pedido]]-(Tabla1[[#This Row],[Costo Total]]+N1450)</f>
        <v>29.400000000000006</v>
      </c>
    </row>
    <row r="1451" spans="1:15" x14ac:dyDescent="0.25">
      <c r="A1451" s="1">
        <v>590</v>
      </c>
      <c r="B1451" s="1">
        <v>3</v>
      </c>
      <c r="C1451" s="1" t="s">
        <v>17</v>
      </c>
      <c r="D1451" s="1" t="s">
        <v>38</v>
      </c>
      <c r="E1451" s="2">
        <v>20</v>
      </c>
      <c r="F1451" s="2">
        <v>34</v>
      </c>
      <c r="G1451" s="1">
        <v>3</v>
      </c>
      <c r="H1451" s="1">
        <v>43</v>
      </c>
      <c r="I1451" s="7">
        <f>TIME(0,Tabla1[[#This Row],[Tiempo de Preparación]],0)</f>
        <v>2.9861111111111113E-2</v>
      </c>
      <c r="J1451" s="16">
        <f>Tabla1[[#This Row],[Precio Unitario]]*Tabla1[[#This Row],[Cantidad Ordenada]]</f>
        <v>102</v>
      </c>
      <c r="K1451" s="3">
        <f>Tabla1[[#This Row],[Costo Unitario]]*Tabla1[[#This Row],[Cantidad Ordenada]]</f>
        <v>60</v>
      </c>
      <c r="L1451" s="3">
        <f>(Tabla1[[#This Row],[Precio Unitario]]-Tabla1[[#This Row],[Costo Unitario]])*Tabla1[[#This Row],[Cantidad Ordenada]]</f>
        <v>42</v>
      </c>
      <c r="M1451" s="20">
        <v>0.1</v>
      </c>
      <c r="N1451" s="5">
        <f>Tabla1[[#This Row],[Total del Pedido]]*M1451</f>
        <v>10.200000000000001</v>
      </c>
      <c r="O1451" s="5">
        <f>Tabla1[[#This Row],[Total del Pedido]]-(Tabla1[[#This Row],[Costo Total]]+N1451)</f>
        <v>31.799999999999997</v>
      </c>
    </row>
    <row r="1452" spans="1:15" x14ac:dyDescent="0.25">
      <c r="A1452" s="1">
        <v>590</v>
      </c>
      <c r="B1452" s="1">
        <v>3</v>
      </c>
      <c r="C1452" s="1" t="s">
        <v>18</v>
      </c>
      <c r="D1452" s="1" t="s">
        <v>39</v>
      </c>
      <c r="E1452" s="2">
        <v>12</v>
      </c>
      <c r="F1452" s="2">
        <v>20</v>
      </c>
      <c r="G1452" s="1">
        <v>1</v>
      </c>
      <c r="H1452" s="1">
        <v>21</v>
      </c>
      <c r="I1452" s="7">
        <f>TIME(0,Tabla1[[#This Row],[Tiempo de Preparación]],0)</f>
        <v>1.4583333333333334E-2</v>
      </c>
      <c r="J1452" s="16">
        <f>Tabla1[[#This Row],[Precio Unitario]]*Tabla1[[#This Row],[Cantidad Ordenada]]</f>
        <v>20</v>
      </c>
      <c r="K1452" s="3">
        <f>Tabla1[[#This Row],[Costo Unitario]]*Tabla1[[#This Row],[Cantidad Ordenada]]</f>
        <v>12</v>
      </c>
      <c r="L1452" s="3">
        <f>(Tabla1[[#This Row],[Precio Unitario]]-Tabla1[[#This Row],[Costo Unitario]])*Tabla1[[#This Row],[Cantidad Ordenada]]</f>
        <v>8</v>
      </c>
      <c r="M1452" s="20">
        <v>0.1</v>
      </c>
      <c r="N1452" s="5">
        <f>Tabla1[[#This Row],[Total del Pedido]]*M1452</f>
        <v>2</v>
      </c>
      <c r="O1452" s="5">
        <f>Tabla1[[#This Row],[Total del Pedido]]-(Tabla1[[#This Row],[Costo Total]]+N1452)</f>
        <v>6</v>
      </c>
    </row>
    <row r="1453" spans="1:15" x14ac:dyDescent="0.25">
      <c r="A1453" s="1">
        <v>591</v>
      </c>
      <c r="B1453" s="1">
        <v>11</v>
      </c>
      <c r="C1453" s="1" t="s">
        <v>8</v>
      </c>
      <c r="D1453" s="1" t="s">
        <v>29</v>
      </c>
      <c r="E1453" s="2">
        <v>25</v>
      </c>
      <c r="F1453" s="2">
        <v>40</v>
      </c>
      <c r="G1453" s="1">
        <v>3</v>
      </c>
      <c r="H1453" s="1">
        <v>51</v>
      </c>
      <c r="I1453" s="7">
        <f>TIME(0,Tabla1[[#This Row],[Tiempo de Preparación]],0)</f>
        <v>3.5416666666666666E-2</v>
      </c>
      <c r="J1453" s="16">
        <f>Tabla1[[#This Row],[Precio Unitario]]*Tabla1[[#This Row],[Cantidad Ordenada]]</f>
        <v>120</v>
      </c>
      <c r="K1453" s="3">
        <f>Tabla1[[#This Row],[Costo Unitario]]*Tabla1[[#This Row],[Cantidad Ordenada]]</f>
        <v>75</v>
      </c>
      <c r="L1453" s="3">
        <f>(Tabla1[[#This Row],[Precio Unitario]]-Tabla1[[#This Row],[Costo Unitario]])*Tabla1[[#This Row],[Cantidad Ordenada]]</f>
        <v>45</v>
      </c>
      <c r="M1453" s="20">
        <v>0.1</v>
      </c>
      <c r="N1453" s="5">
        <f>Tabla1[[#This Row],[Total del Pedido]]*M1453</f>
        <v>12</v>
      </c>
      <c r="O1453" s="5">
        <f>Tabla1[[#This Row],[Total del Pedido]]-(Tabla1[[#This Row],[Costo Total]]+N1453)</f>
        <v>33</v>
      </c>
    </row>
    <row r="1454" spans="1:15" x14ac:dyDescent="0.25">
      <c r="A1454" s="1">
        <v>592</v>
      </c>
      <c r="B1454" s="1">
        <v>5</v>
      </c>
      <c r="C1454" s="1" t="s">
        <v>16</v>
      </c>
      <c r="D1454" s="1" t="s">
        <v>37</v>
      </c>
      <c r="E1454" s="2">
        <v>13</v>
      </c>
      <c r="F1454" s="2">
        <v>22</v>
      </c>
      <c r="G1454" s="1">
        <v>2</v>
      </c>
      <c r="H1454" s="1">
        <v>59</v>
      </c>
      <c r="I1454" s="7">
        <f>TIME(0,Tabla1[[#This Row],[Tiempo de Preparación]],0)</f>
        <v>4.0972222222222222E-2</v>
      </c>
      <c r="J1454" s="16">
        <f>Tabla1[[#This Row],[Precio Unitario]]*Tabla1[[#This Row],[Cantidad Ordenada]]</f>
        <v>44</v>
      </c>
      <c r="K1454" s="3">
        <f>Tabla1[[#This Row],[Costo Unitario]]*Tabla1[[#This Row],[Cantidad Ordenada]]</f>
        <v>26</v>
      </c>
      <c r="L1454" s="3">
        <f>(Tabla1[[#This Row],[Precio Unitario]]-Tabla1[[#This Row],[Costo Unitario]])*Tabla1[[#This Row],[Cantidad Ordenada]]</f>
        <v>18</v>
      </c>
      <c r="M1454" s="20">
        <v>0.1</v>
      </c>
      <c r="N1454" s="5">
        <f>Tabla1[[#This Row],[Total del Pedido]]*M1454</f>
        <v>4.4000000000000004</v>
      </c>
      <c r="O1454" s="5">
        <f>Tabla1[[#This Row],[Total del Pedido]]-(Tabla1[[#This Row],[Costo Total]]+N1454)</f>
        <v>13.600000000000001</v>
      </c>
    </row>
    <row r="1455" spans="1:15" x14ac:dyDescent="0.25">
      <c r="A1455" s="1">
        <v>592</v>
      </c>
      <c r="B1455" s="1">
        <v>5</v>
      </c>
      <c r="C1455" s="1" t="s">
        <v>23</v>
      </c>
      <c r="D1455" s="1" t="s">
        <v>44</v>
      </c>
      <c r="E1455" s="2">
        <v>15</v>
      </c>
      <c r="F1455" s="2">
        <v>25</v>
      </c>
      <c r="G1455" s="1">
        <v>2</v>
      </c>
      <c r="H1455" s="1">
        <v>42</v>
      </c>
      <c r="I1455" s="7">
        <f>TIME(0,Tabla1[[#This Row],[Tiempo de Preparación]],0)</f>
        <v>2.9166666666666667E-2</v>
      </c>
      <c r="J1455" s="16">
        <f>Tabla1[[#This Row],[Precio Unitario]]*Tabla1[[#This Row],[Cantidad Ordenada]]</f>
        <v>50</v>
      </c>
      <c r="K1455" s="3">
        <f>Tabla1[[#This Row],[Costo Unitario]]*Tabla1[[#This Row],[Cantidad Ordenada]]</f>
        <v>30</v>
      </c>
      <c r="L1455" s="3">
        <f>(Tabla1[[#This Row],[Precio Unitario]]-Tabla1[[#This Row],[Costo Unitario]])*Tabla1[[#This Row],[Cantidad Ordenada]]</f>
        <v>20</v>
      </c>
      <c r="M1455" s="20">
        <v>0.1</v>
      </c>
      <c r="N1455" s="5">
        <f>Tabla1[[#This Row],[Total del Pedido]]*M1455</f>
        <v>5</v>
      </c>
      <c r="O1455" s="5">
        <f>Tabla1[[#This Row],[Total del Pedido]]-(Tabla1[[#This Row],[Costo Total]]+N1455)</f>
        <v>15</v>
      </c>
    </row>
    <row r="1456" spans="1:15" x14ac:dyDescent="0.25">
      <c r="A1456" s="1">
        <v>593</v>
      </c>
      <c r="B1456" s="1">
        <v>17</v>
      </c>
      <c r="C1456" s="1" t="s">
        <v>8</v>
      </c>
      <c r="D1456" s="1" t="s">
        <v>29</v>
      </c>
      <c r="E1456" s="2">
        <v>25</v>
      </c>
      <c r="F1456" s="2">
        <v>40</v>
      </c>
      <c r="G1456" s="1">
        <v>1</v>
      </c>
      <c r="H1456" s="1">
        <v>30</v>
      </c>
      <c r="I1456" s="7">
        <f>TIME(0,Tabla1[[#This Row],[Tiempo de Preparación]],0)</f>
        <v>2.0833333333333332E-2</v>
      </c>
      <c r="J1456" s="16">
        <f>Tabla1[[#This Row],[Precio Unitario]]*Tabla1[[#This Row],[Cantidad Ordenada]]</f>
        <v>40</v>
      </c>
      <c r="K1456" s="3">
        <f>Tabla1[[#This Row],[Costo Unitario]]*Tabla1[[#This Row],[Cantidad Ordenada]]</f>
        <v>25</v>
      </c>
      <c r="L1456" s="3">
        <f>(Tabla1[[#This Row],[Precio Unitario]]-Tabla1[[#This Row],[Costo Unitario]])*Tabla1[[#This Row],[Cantidad Ordenada]]</f>
        <v>15</v>
      </c>
      <c r="M1456" s="20">
        <v>0.1</v>
      </c>
      <c r="N1456" s="5">
        <f>Tabla1[[#This Row],[Total del Pedido]]*M1456</f>
        <v>4</v>
      </c>
      <c r="O1456" s="5">
        <f>Tabla1[[#This Row],[Total del Pedido]]-(Tabla1[[#This Row],[Costo Total]]+N1456)</f>
        <v>11</v>
      </c>
    </row>
    <row r="1457" spans="1:15" x14ac:dyDescent="0.25">
      <c r="A1457" s="1">
        <v>593</v>
      </c>
      <c r="B1457" s="1">
        <v>17</v>
      </c>
      <c r="C1457" s="1" t="s">
        <v>6</v>
      </c>
      <c r="D1457" s="1" t="s">
        <v>27</v>
      </c>
      <c r="E1457" s="2">
        <v>19</v>
      </c>
      <c r="F1457" s="2">
        <v>31</v>
      </c>
      <c r="G1457" s="1">
        <v>1</v>
      </c>
      <c r="H1457" s="1">
        <v>8</v>
      </c>
      <c r="I1457" s="7">
        <f>TIME(0,Tabla1[[#This Row],[Tiempo de Preparación]],0)</f>
        <v>5.5555555555555558E-3</v>
      </c>
      <c r="J1457" s="16">
        <f>Tabla1[[#This Row],[Precio Unitario]]*Tabla1[[#This Row],[Cantidad Ordenada]]</f>
        <v>31</v>
      </c>
      <c r="K1457" s="3">
        <f>Tabla1[[#This Row],[Costo Unitario]]*Tabla1[[#This Row],[Cantidad Ordenada]]</f>
        <v>19</v>
      </c>
      <c r="L1457" s="3">
        <f>(Tabla1[[#This Row],[Precio Unitario]]-Tabla1[[#This Row],[Costo Unitario]])*Tabla1[[#This Row],[Cantidad Ordenada]]</f>
        <v>12</v>
      </c>
      <c r="M1457" s="20">
        <v>0.1</v>
      </c>
      <c r="N1457" s="5">
        <f>Tabla1[[#This Row],[Total del Pedido]]*M1457</f>
        <v>3.1</v>
      </c>
      <c r="O1457" s="5">
        <f>Tabla1[[#This Row],[Total del Pedido]]-(Tabla1[[#This Row],[Costo Total]]+N1457)</f>
        <v>8.8999999999999986</v>
      </c>
    </row>
    <row r="1458" spans="1:15" x14ac:dyDescent="0.25">
      <c r="A1458" s="1">
        <v>593</v>
      </c>
      <c r="B1458" s="1">
        <v>17</v>
      </c>
      <c r="C1458" s="1" t="s">
        <v>11</v>
      </c>
      <c r="D1458" s="1" t="s">
        <v>32</v>
      </c>
      <c r="E1458" s="2">
        <v>20</v>
      </c>
      <c r="F1458" s="2">
        <v>33</v>
      </c>
      <c r="G1458" s="1">
        <v>2</v>
      </c>
      <c r="H1458" s="1">
        <v>5</v>
      </c>
      <c r="I1458" s="7">
        <f>TIME(0,Tabla1[[#This Row],[Tiempo de Preparación]],0)</f>
        <v>3.472222222222222E-3</v>
      </c>
      <c r="J1458" s="16">
        <f>Tabla1[[#This Row],[Precio Unitario]]*Tabla1[[#This Row],[Cantidad Ordenada]]</f>
        <v>66</v>
      </c>
      <c r="K1458" s="3">
        <f>Tabla1[[#This Row],[Costo Unitario]]*Tabla1[[#This Row],[Cantidad Ordenada]]</f>
        <v>40</v>
      </c>
      <c r="L1458" s="3">
        <f>(Tabla1[[#This Row],[Precio Unitario]]-Tabla1[[#This Row],[Costo Unitario]])*Tabla1[[#This Row],[Cantidad Ordenada]]</f>
        <v>26</v>
      </c>
      <c r="M1458" s="20">
        <v>0.1</v>
      </c>
      <c r="N1458" s="5">
        <f>Tabla1[[#This Row],[Total del Pedido]]*M1458</f>
        <v>6.6000000000000005</v>
      </c>
      <c r="O1458" s="5">
        <f>Tabla1[[#This Row],[Total del Pedido]]-(Tabla1[[#This Row],[Costo Total]]+N1458)</f>
        <v>19.399999999999999</v>
      </c>
    </row>
    <row r="1459" spans="1:15" x14ac:dyDescent="0.25">
      <c r="A1459" s="1">
        <v>593</v>
      </c>
      <c r="B1459" s="1">
        <v>17</v>
      </c>
      <c r="C1459" s="1" t="s">
        <v>9</v>
      </c>
      <c r="D1459" s="1" t="s">
        <v>30</v>
      </c>
      <c r="E1459" s="2">
        <v>22</v>
      </c>
      <c r="F1459" s="2">
        <v>36</v>
      </c>
      <c r="G1459" s="1">
        <v>2</v>
      </c>
      <c r="H1459" s="1">
        <v>5</v>
      </c>
      <c r="I1459" s="7">
        <f>TIME(0,Tabla1[[#This Row],[Tiempo de Preparación]],0)</f>
        <v>3.472222222222222E-3</v>
      </c>
      <c r="J1459" s="16">
        <f>Tabla1[[#This Row],[Precio Unitario]]*Tabla1[[#This Row],[Cantidad Ordenada]]</f>
        <v>72</v>
      </c>
      <c r="K1459" s="3">
        <f>Tabla1[[#This Row],[Costo Unitario]]*Tabla1[[#This Row],[Cantidad Ordenada]]</f>
        <v>44</v>
      </c>
      <c r="L1459" s="3">
        <f>(Tabla1[[#This Row],[Precio Unitario]]-Tabla1[[#This Row],[Costo Unitario]])*Tabla1[[#This Row],[Cantidad Ordenada]]</f>
        <v>28</v>
      </c>
      <c r="M1459" s="20">
        <v>0.1</v>
      </c>
      <c r="N1459" s="5">
        <f>Tabla1[[#This Row],[Total del Pedido]]*M1459</f>
        <v>7.2</v>
      </c>
      <c r="O1459" s="5">
        <f>Tabla1[[#This Row],[Total del Pedido]]-(Tabla1[[#This Row],[Costo Total]]+N1459)</f>
        <v>20.799999999999997</v>
      </c>
    </row>
    <row r="1460" spans="1:15" x14ac:dyDescent="0.25">
      <c r="A1460" s="1">
        <v>594</v>
      </c>
      <c r="B1460" s="1">
        <v>17</v>
      </c>
      <c r="C1460" s="1" t="s">
        <v>11</v>
      </c>
      <c r="D1460" s="1" t="s">
        <v>32</v>
      </c>
      <c r="E1460" s="2">
        <v>20</v>
      </c>
      <c r="F1460" s="2">
        <v>33</v>
      </c>
      <c r="G1460" s="1">
        <v>1</v>
      </c>
      <c r="H1460" s="1">
        <v>5</v>
      </c>
      <c r="I1460" s="7">
        <f>TIME(0,Tabla1[[#This Row],[Tiempo de Preparación]],0)</f>
        <v>3.472222222222222E-3</v>
      </c>
      <c r="J1460" s="16">
        <f>Tabla1[[#This Row],[Precio Unitario]]*Tabla1[[#This Row],[Cantidad Ordenada]]</f>
        <v>33</v>
      </c>
      <c r="K1460" s="3">
        <f>Tabla1[[#This Row],[Costo Unitario]]*Tabla1[[#This Row],[Cantidad Ordenada]]</f>
        <v>20</v>
      </c>
      <c r="L1460" s="3">
        <f>(Tabla1[[#This Row],[Precio Unitario]]-Tabla1[[#This Row],[Costo Unitario]])*Tabla1[[#This Row],[Cantidad Ordenada]]</f>
        <v>13</v>
      </c>
      <c r="M1460" s="20">
        <v>0.1</v>
      </c>
      <c r="N1460" s="5">
        <f>Tabla1[[#This Row],[Total del Pedido]]*M1460</f>
        <v>3.3000000000000003</v>
      </c>
      <c r="O1460" s="5">
        <f>Tabla1[[#This Row],[Total del Pedido]]-(Tabla1[[#This Row],[Costo Total]]+N1460)</f>
        <v>9.6999999999999993</v>
      </c>
    </row>
    <row r="1461" spans="1:15" x14ac:dyDescent="0.25">
      <c r="A1461" s="1">
        <v>594</v>
      </c>
      <c r="B1461" s="1">
        <v>17</v>
      </c>
      <c r="C1461" s="1" t="s">
        <v>16</v>
      </c>
      <c r="D1461" s="1" t="s">
        <v>37</v>
      </c>
      <c r="E1461" s="2">
        <v>13</v>
      </c>
      <c r="F1461" s="2">
        <v>22</v>
      </c>
      <c r="G1461" s="1">
        <v>3</v>
      </c>
      <c r="H1461" s="1">
        <v>44</v>
      </c>
      <c r="I1461" s="7">
        <f>TIME(0,Tabla1[[#This Row],[Tiempo de Preparación]],0)</f>
        <v>3.0555555555555555E-2</v>
      </c>
      <c r="J1461" s="16">
        <f>Tabla1[[#This Row],[Precio Unitario]]*Tabla1[[#This Row],[Cantidad Ordenada]]</f>
        <v>66</v>
      </c>
      <c r="K1461" s="3">
        <f>Tabla1[[#This Row],[Costo Unitario]]*Tabla1[[#This Row],[Cantidad Ordenada]]</f>
        <v>39</v>
      </c>
      <c r="L1461" s="3">
        <f>(Tabla1[[#This Row],[Precio Unitario]]-Tabla1[[#This Row],[Costo Unitario]])*Tabla1[[#This Row],[Cantidad Ordenada]]</f>
        <v>27</v>
      </c>
      <c r="M1461" s="20">
        <v>0.1</v>
      </c>
      <c r="N1461" s="5">
        <f>Tabla1[[#This Row],[Total del Pedido]]*M1461</f>
        <v>6.6000000000000005</v>
      </c>
      <c r="O1461" s="5">
        <f>Tabla1[[#This Row],[Total del Pedido]]-(Tabla1[[#This Row],[Costo Total]]+N1461)</f>
        <v>20.399999999999999</v>
      </c>
    </row>
    <row r="1462" spans="1:15" x14ac:dyDescent="0.25">
      <c r="A1462" s="1">
        <v>594</v>
      </c>
      <c r="B1462" s="1">
        <v>17</v>
      </c>
      <c r="C1462" s="1" t="s">
        <v>18</v>
      </c>
      <c r="D1462" s="1" t="s">
        <v>39</v>
      </c>
      <c r="E1462" s="2">
        <v>12</v>
      </c>
      <c r="F1462" s="2">
        <v>20</v>
      </c>
      <c r="G1462" s="1">
        <v>2</v>
      </c>
      <c r="H1462" s="1">
        <v>49</v>
      </c>
      <c r="I1462" s="7">
        <f>TIME(0,Tabla1[[#This Row],[Tiempo de Preparación]],0)</f>
        <v>3.4027777777777775E-2</v>
      </c>
      <c r="J1462" s="16">
        <f>Tabla1[[#This Row],[Precio Unitario]]*Tabla1[[#This Row],[Cantidad Ordenada]]</f>
        <v>40</v>
      </c>
      <c r="K1462" s="3">
        <f>Tabla1[[#This Row],[Costo Unitario]]*Tabla1[[#This Row],[Cantidad Ordenada]]</f>
        <v>24</v>
      </c>
      <c r="L1462" s="3">
        <f>(Tabla1[[#This Row],[Precio Unitario]]-Tabla1[[#This Row],[Costo Unitario]])*Tabla1[[#This Row],[Cantidad Ordenada]]</f>
        <v>16</v>
      </c>
      <c r="M1462" s="20">
        <v>0.1</v>
      </c>
      <c r="N1462" s="5">
        <f>Tabla1[[#This Row],[Total del Pedido]]*M1462</f>
        <v>4</v>
      </c>
      <c r="O1462" s="5">
        <f>Tabla1[[#This Row],[Total del Pedido]]-(Tabla1[[#This Row],[Costo Total]]+N1462)</f>
        <v>12</v>
      </c>
    </row>
    <row r="1463" spans="1:15" x14ac:dyDescent="0.25">
      <c r="A1463" s="1">
        <v>595</v>
      </c>
      <c r="B1463" s="1">
        <v>9</v>
      </c>
      <c r="C1463" s="1" t="s">
        <v>20</v>
      </c>
      <c r="D1463" s="1" t="s">
        <v>41</v>
      </c>
      <c r="E1463" s="2">
        <v>13</v>
      </c>
      <c r="F1463" s="2">
        <v>21</v>
      </c>
      <c r="G1463" s="1">
        <v>2</v>
      </c>
      <c r="H1463" s="1">
        <v>5</v>
      </c>
      <c r="I1463" s="7">
        <f>TIME(0,Tabla1[[#This Row],[Tiempo de Preparación]],0)</f>
        <v>3.472222222222222E-3</v>
      </c>
      <c r="J1463" s="16">
        <f>Tabla1[[#This Row],[Precio Unitario]]*Tabla1[[#This Row],[Cantidad Ordenada]]</f>
        <v>42</v>
      </c>
      <c r="K1463" s="3">
        <f>Tabla1[[#This Row],[Costo Unitario]]*Tabla1[[#This Row],[Cantidad Ordenada]]</f>
        <v>26</v>
      </c>
      <c r="L1463" s="3">
        <f>(Tabla1[[#This Row],[Precio Unitario]]-Tabla1[[#This Row],[Costo Unitario]])*Tabla1[[#This Row],[Cantidad Ordenada]]</f>
        <v>16</v>
      </c>
      <c r="M1463" s="20">
        <v>0.1</v>
      </c>
      <c r="N1463" s="5">
        <f>Tabla1[[#This Row],[Total del Pedido]]*M1463</f>
        <v>4.2</v>
      </c>
      <c r="O1463" s="5">
        <f>Tabla1[[#This Row],[Total del Pedido]]-(Tabla1[[#This Row],[Costo Total]]+N1463)</f>
        <v>11.8</v>
      </c>
    </row>
    <row r="1464" spans="1:15" x14ac:dyDescent="0.25">
      <c r="A1464" s="1">
        <v>595</v>
      </c>
      <c r="B1464" s="1">
        <v>9</v>
      </c>
      <c r="C1464" s="1" t="s">
        <v>5</v>
      </c>
      <c r="D1464" s="1" t="s">
        <v>26</v>
      </c>
      <c r="E1464" s="2">
        <v>18</v>
      </c>
      <c r="F1464" s="2">
        <v>30</v>
      </c>
      <c r="G1464" s="1">
        <v>1</v>
      </c>
      <c r="H1464" s="1">
        <v>44</v>
      </c>
      <c r="I1464" s="7">
        <f>TIME(0,Tabla1[[#This Row],[Tiempo de Preparación]],0)</f>
        <v>3.0555555555555555E-2</v>
      </c>
      <c r="J1464" s="16">
        <f>Tabla1[[#This Row],[Precio Unitario]]*Tabla1[[#This Row],[Cantidad Ordenada]]</f>
        <v>30</v>
      </c>
      <c r="K1464" s="3">
        <f>Tabla1[[#This Row],[Costo Unitario]]*Tabla1[[#This Row],[Cantidad Ordenada]]</f>
        <v>18</v>
      </c>
      <c r="L1464" s="3">
        <f>(Tabla1[[#This Row],[Precio Unitario]]-Tabla1[[#This Row],[Costo Unitario]])*Tabla1[[#This Row],[Cantidad Ordenada]]</f>
        <v>12</v>
      </c>
      <c r="M1464" s="20">
        <v>0.1</v>
      </c>
      <c r="N1464" s="5">
        <f>Tabla1[[#This Row],[Total del Pedido]]*M1464</f>
        <v>3</v>
      </c>
      <c r="O1464" s="5">
        <f>Tabla1[[#This Row],[Total del Pedido]]-(Tabla1[[#This Row],[Costo Total]]+N1464)</f>
        <v>9</v>
      </c>
    </row>
    <row r="1465" spans="1:15" x14ac:dyDescent="0.25">
      <c r="A1465" s="1">
        <v>596</v>
      </c>
      <c r="B1465" s="1">
        <v>18</v>
      </c>
      <c r="C1465" s="1" t="s">
        <v>19</v>
      </c>
      <c r="D1465" s="1" t="s">
        <v>40</v>
      </c>
      <c r="E1465" s="2">
        <v>14</v>
      </c>
      <c r="F1465" s="2">
        <v>23</v>
      </c>
      <c r="G1465" s="1">
        <v>2</v>
      </c>
      <c r="H1465" s="1">
        <v>47</v>
      </c>
      <c r="I1465" s="7">
        <f>TIME(0,Tabla1[[#This Row],[Tiempo de Preparación]],0)</f>
        <v>3.2638888888888891E-2</v>
      </c>
      <c r="J1465" s="16">
        <f>Tabla1[[#This Row],[Precio Unitario]]*Tabla1[[#This Row],[Cantidad Ordenada]]</f>
        <v>46</v>
      </c>
      <c r="K1465" s="3">
        <f>Tabla1[[#This Row],[Costo Unitario]]*Tabla1[[#This Row],[Cantidad Ordenada]]</f>
        <v>28</v>
      </c>
      <c r="L1465" s="3">
        <f>(Tabla1[[#This Row],[Precio Unitario]]-Tabla1[[#This Row],[Costo Unitario]])*Tabla1[[#This Row],[Cantidad Ordenada]]</f>
        <v>18</v>
      </c>
      <c r="M1465" s="20">
        <v>0.1</v>
      </c>
      <c r="N1465" s="5">
        <f>Tabla1[[#This Row],[Total del Pedido]]*M1465</f>
        <v>4.6000000000000005</v>
      </c>
      <c r="O1465" s="5">
        <f>Tabla1[[#This Row],[Total del Pedido]]-(Tabla1[[#This Row],[Costo Total]]+N1465)</f>
        <v>13.399999999999999</v>
      </c>
    </row>
    <row r="1466" spans="1:15" x14ac:dyDescent="0.25">
      <c r="A1466" s="1">
        <v>596</v>
      </c>
      <c r="B1466" s="1">
        <v>18</v>
      </c>
      <c r="C1466" s="1" t="s">
        <v>4</v>
      </c>
      <c r="D1466" s="1" t="s">
        <v>25</v>
      </c>
      <c r="E1466" s="2">
        <v>14</v>
      </c>
      <c r="F1466" s="2">
        <v>24</v>
      </c>
      <c r="G1466" s="1">
        <v>2</v>
      </c>
      <c r="H1466" s="1">
        <v>50</v>
      </c>
      <c r="I1466" s="7">
        <f>TIME(0,Tabla1[[#This Row],[Tiempo de Preparación]],0)</f>
        <v>3.4722222222222224E-2</v>
      </c>
      <c r="J1466" s="16">
        <f>Tabla1[[#This Row],[Precio Unitario]]*Tabla1[[#This Row],[Cantidad Ordenada]]</f>
        <v>48</v>
      </c>
      <c r="K1466" s="3">
        <f>Tabla1[[#This Row],[Costo Unitario]]*Tabla1[[#This Row],[Cantidad Ordenada]]</f>
        <v>28</v>
      </c>
      <c r="L1466" s="3">
        <f>(Tabla1[[#This Row],[Precio Unitario]]-Tabla1[[#This Row],[Costo Unitario]])*Tabla1[[#This Row],[Cantidad Ordenada]]</f>
        <v>20</v>
      </c>
      <c r="M1466" s="20">
        <v>0.1</v>
      </c>
      <c r="N1466" s="5">
        <f>Tabla1[[#This Row],[Total del Pedido]]*M1466</f>
        <v>4.8000000000000007</v>
      </c>
      <c r="O1466" s="5">
        <f>Tabla1[[#This Row],[Total del Pedido]]-(Tabla1[[#This Row],[Costo Total]]+N1466)</f>
        <v>15.200000000000003</v>
      </c>
    </row>
    <row r="1467" spans="1:15" x14ac:dyDescent="0.25">
      <c r="A1467" s="1">
        <v>596</v>
      </c>
      <c r="B1467" s="1">
        <v>18</v>
      </c>
      <c r="C1467" s="1" t="s">
        <v>15</v>
      </c>
      <c r="D1467" s="1" t="s">
        <v>36</v>
      </c>
      <c r="E1467" s="2">
        <v>19</v>
      </c>
      <c r="F1467" s="2">
        <v>32</v>
      </c>
      <c r="G1467" s="1">
        <v>3</v>
      </c>
      <c r="H1467" s="1">
        <v>42</v>
      </c>
      <c r="I1467" s="7">
        <f>TIME(0,Tabla1[[#This Row],[Tiempo de Preparación]],0)</f>
        <v>2.9166666666666667E-2</v>
      </c>
      <c r="J1467" s="16">
        <f>Tabla1[[#This Row],[Precio Unitario]]*Tabla1[[#This Row],[Cantidad Ordenada]]</f>
        <v>96</v>
      </c>
      <c r="K1467" s="3">
        <f>Tabla1[[#This Row],[Costo Unitario]]*Tabla1[[#This Row],[Cantidad Ordenada]]</f>
        <v>57</v>
      </c>
      <c r="L1467" s="3">
        <f>(Tabla1[[#This Row],[Precio Unitario]]-Tabla1[[#This Row],[Costo Unitario]])*Tabla1[[#This Row],[Cantidad Ordenada]]</f>
        <v>39</v>
      </c>
      <c r="M1467" s="20">
        <v>0.1</v>
      </c>
      <c r="N1467" s="5">
        <f>Tabla1[[#This Row],[Total del Pedido]]*M1467</f>
        <v>9.6000000000000014</v>
      </c>
      <c r="O1467" s="5">
        <f>Tabla1[[#This Row],[Total del Pedido]]-(Tabla1[[#This Row],[Costo Total]]+N1467)</f>
        <v>29.400000000000006</v>
      </c>
    </row>
    <row r="1468" spans="1:15" x14ac:dyDescent="0.25">
      <c r="A1468" s="1">
        <v>596</v>
      </c>
      <c r="B1468" s="1">
        <v>18</v>
      </c>
      <c r="C1468" s="1" t="s">
        <v>23</v>
      </c>
      <c r="D1468" s="1" t="s">
        <v>44</v>
      </c>
      <c r="E1468" s="2">
        <v>15</v>
      </c>
      <c r="F1468" s="2">
        <v>25</v>
      </c>
      <c r="G1468" s="1">
        <v>2</v>
      </c>
      <c r="H1468" s="1">
        <v>19</v>
      </c>
      <c r="I1468" s="7">
        <f>TIME(0,Tabla1[[#This Row],[Tiempo de Preparación]],0)</f>
        <v>1.3194444444444444E-2</v>
      </c>
      <c r="J1468" s="16">
        <f>Tabla1[[#This Row],[Precio Unitario]]*Tabla1[[#This Row],[Cantidad Ordenada]]</f>
        <v>50</v>
      </c>
      <c r="K1468" s="3">
        <f>Tabla1[[#This Row],[Costo Unitario]]*Tabla1[[#This Row],[Cantidad Ordenada]]</f>
        <v>30</v>
      </c>
      <c r="L1468" s="3">
        <f>(Tabla1[[#This Row],[Precio Unitario]]-Tabla1[[#This Row],[Costo Unitario]])*Tabla1[[#This Row],[Cantidad Ordenada]]</f>
        <v>20</v>
      </c>
      <c r="M1468" s="20">
        <v>0.1</v>
      </c>
      <c r="N1468" s="5">
        <f>Tabla1[[#This Row],[Total del Pedido]]*M1468</f>
        <v>5</v>
      </c>
      <c r="O1468" s="5">
        <f>Tabla1[[#This Row],[Total del Pedido]]-(Tabla1[[#This Row],[Costo Total]]+N1468)</f>
        <v>15</v>
      </c>
    </row>
    <row r="1469" spans="1:15" x14ac:dyDescent="0.25">
      <c r="A1469" s="1">
        <v>597</v>
      </c>
      <c r="B1469" s="1">
        <v>16</v>
      </c>
      <c r="C1469" s="1" t="s">
        <v>12</v>
      </c>
      <c r="D1469" s="1" t="s">
        <v>33</v>
      </c>
      <c r="E1469" s="2">
        <v>16</v>
      </c>
      <c r="F1469" s="2">
        <v>28</v>
      </c>
      <c r="G1469" s="1">
        <v>1</v>
      </c>
      <c r="H1469" s="1">
        <v>39</v>
      </c>
      <c r="I1469" s="7">
        <f>TIME(0,Tabla1[[#This Row],[Tiempo de Preparación]],0)</f>
        <v>2.7083333333333334E-2</v>
      </c>
      <c r="J1469" s="16">
        <f>Tabla1[[#This Row],[Precio Unitario]]*Tabla1[[#This Row],[Cantidad Ordenada]]</f>
        <v>28</v>
      </c>
      <c r="K1469" s="3">
        <f>Tabla1[[#This Row],[Costo Unitario]]*Tabla1[[#This Row],[Cantidad Ordenada]]</f>
        <v>16</v>
      </c>
      <c r="L1469" s="3">
        <f>(Tabla1[[#This Row],[Precio Unitario]]-Tabla1[[#This Row],[Costo Unitario]])*Tabla1[[#This Row],[Cantidad Ordenada]]</f>
        <v>12</v>
      </c>
      <c r="M1469" s="20">
        <v>0.1</v>
      </c>
      <c r="N1469" s="5">
        <f>Tabla1[[#This Row],[Total del Pedido]]*M1469</f>
        <v>2.8000000000000003</v>
      </c>
      <c r="O1469" s="5">
        <f>Tabla1[[#This Row],[Total del Pedido]]-(Tabla1[[#This Row],[Costo Total]]+N1469)</f>
        <v>9.1999999999999993</v>
      </c>
    </row>
    <row r="1470" spans="1:15" x14ac:dyDescent="0.25">
      <c r="A1470" s="1">
        <v>597</v>
      </c>
      <c r="B1470" s="1">
        <v>16</v>
      </c>
      <c r="C1470" s="1" t="s">
        <v>21</v>
      </c>
      <c r="D1470" s="1" t="s">
        <v>42</v>
      </c>
      <c r="E1470" s="2">
        <v>10</v>
      </c>
      <c r="F1470" s="2">
        <v>18</v>
      </c>
      <c r="G1470" s="1">
        <v>1</v>
      </c>
      <c r="H1470" s="1">
        <v>55</v>
      </c>
      <c r="I1470" s="7">
        <f>TIME(0,Tabla1[[#This Row],[Tiempo de Preparación]],0)</f>
        <v>3.8194444444444448E-2</v>
      </c>
      <c r="J1470" s="16">
        <f>Tabla1[[#This Row],[Precio Unitario]]*Tabla1[[#This Row],[Cantidad Ordenada]]</f>
        <v>18</v>
      </c>
      <c r="K1470" s="3">
        <f>Tabla1[[#This Row],[Costo Unitario]]*Tabla1[[#This Row],[Cantidad Ordenada]]</f>
        <v>10</v>
      </c>
      <c r="L1470" s="3">
        <f>(Tabla1[[#This Row],[Precio Unitario]]-Tabla1[[#This Row],[Costo Unitario]])*Tabla1[[#This Row],[Cantidad Ordenada]]</f>
        <v>8</v>
      </c>
      <c r="M1470" s="20">
        <v>0.1</v>
      </c>
      <c r="N1470" s="5">
        <f>Tabla1[[#This Row],[Total del Pedido]]*M1470</f>
        <v>1.8</v>
      </c>
      <c r="O1470" s="5">
        <f>Tabla1[[#This Row],[Total del Pedido]]-(Tabla1[[#This Row],[Costo Total]]+N1470)</f>
        <v>6.1999999999999993</v>
      </c>
    </row>
    <row r="1471" spans="1:15" x14ac:dyDescent="0.25">
      <c r="A1471" s="1">
        <v>597</v>
      </c>
      <c r="B1471" s="1">
        <v>16</v>
      </c>
      <c r="C1471" s="1" t="s">
        <v>8</v>
      </c>
      <c r="D1471" s="1" t="s">
        <v>29</v>
      </c>
      <c r="E1471" s="2">
        <v>25</v>
      </c>
      <c r="F1471" s="2">
        <v>40</v>
      </c>
      <c r="G1471" s="1">
        <v>2</v>
      </c>
      <c r="H1471" s="1">
        <v>39</v>
      </c>
      <c r="I1471" s="7">
        <f>TIME(0,Tabla1[[#This Row],[Tiempo de Preparación]],0)</f>
        <v>2.7083333333333334E-2</v>
      </c>
      <c r="J1471" s="16">
        <f>Tabla1[[#This Row],[Precio Unitario]]*Tabla1[[#This Row],[Cantidad Ordenada]]</f>
        <v>80</v>
      </c>
      <c r="K1471" s="3">
        <f>Tabla1[[#This Row],[Costo Unitario]]*Tabla1[[#This Row],[Cantidad Ordenada]]</f>
        <v>50</v>
      </c>
      <c r="L1471" s="3">
        <f>(Tabla1[[#This Row],[Precio Unitario]]-Tabla1[[#This Row],[Costo Unitario]])*Tabla1[[#This Row],[Cantidad Ordenada]]</f>
        <v>30</v>
      </c>
      <c r="M1471" s="20">
        <v>0.1</v>
      </c>
      <c r="N1471" s="5">
        <f>Tabla1[[#This Row],[Total del Pedido]]*M1471</f>
        <v>8</v>
      </c>
      <c r="O1471" s="5">
        <f>Tabla1[[#This Row],[Total del Pedido]]-(Tabla1[[#This Row],[Costo Total]]+N1471)</f>
        <v>22</v>
      </c>
    </row>
    <row r="1472" spans="1:15" x14ac:dyDescent="0.25">
      <c r="A1472" s="1">
        <v>597</v>
      </c>
      <c r="B1472" s="1">
        <v>16</v>
      </c>
      <c r="C1472" s="1" t="s">
        <v>4</v>
      </c>
      <c r="D1472" s="1" t="s">
        <v>25</v>
      </c>
      <c r="E1472" s="2">
        <v>14</v>
      </c>
      <c r="F1472" s="2">
        <v>24</v>
      </c>
      <c r="G1472" s="1">
        <v>1</v>
      </c>
      <c r="H1472" s="1">
        <v>8</v>
      </c>
      <c r="I1472" s="7">
        <f>TIME(0,Tabla1[[#This Row],[Tiempo de Preparación]],0)</f>
        <v>5.5555555555555558E-3</v>
      </c>
      <c r="J1472" s="16">
        <f>Tabla1[[#This Row],[Precio Unitario]]*Tabla1[[#This Row],[Cantidad Ordenada]]</f>
        <v>24</v>
      </c>
      <c r="K1472" s="3">
        <f>Tabla1[[#This Row],[Costo Unitario]]*Tabla1[[#This Row],[Cantidad Ordenada]]</f>
        <v>14</v>
      </c>
      <c r="L1472" s="3">
        <f>(Tabla1[[#This Row],[Precio Unitario]]-Tabla1[[#This Row],[Costo Unitario]])*Tabla1[[#This Row],[Cantidad Ordenada]]</f>
        <v>10</v>
      </c>
      <c r="M1472" s="20">
        <v>0.1</v>
      </c>
      <c r="N1472" s="5">
        <f>Tabla1[[#This Row],[Total del Pedido]]*M1472</f>
        <v>2.4000000000000004</v>
      </c>
      <c r="O1472" s="5">
        <f>Tabla1[[#This Row],[Total del Pedido]]-(Tabla1[[#This Row],[Costo Total]]+N1472)</f>
        <v>7.6000000000000014</v>
      </c>
    </row>
    <row r="1473" spans="1:15" x14ac:dyDescent="0.25">
      <c r="A1473" s="1">
        <v>598</v>
      </c>
      <c r="B1473" s="1">
        <v>9</v>
      </c>
      <c r="C1473" s="1" t="s">
        <v>22</v>
      </c>
      <c r="D1473" s="1" t="s">
        <v>43</v>
      </c>
      <c r="E1473" s="2">
        <v>15</v>
      </c>
      <c r="F1473" s="2">
        <v>26</v>
      </c>
      <c r="G1473" s="1">
        <v>2</v>
      </c>
      <c r="H1473" s="1">
        <v>44</v>
      </c>
      <c r="I1473" s="7">
        <f>TIME(0,Tabla1[[#This Row],[Tiempo de Preparación]],0)</f>
        <v>3.0555555555555555E-2</v>
      </c>
      <c r="J1473" s="16">
        <f>Tabla1[[#This Row],[Precio Unitario]]*Tabla1[[#This Row],[Cantidad Ordenada]]</f>
        <v>52</v>
      </c>
      <c r="K1473" s="3">
        <f>Tabla1[[#This Row],[Costo Unitario]]*Tabla1[[#This Row],[Cantidad Ordenada]]</f>
        <v>30</v>
      </c>
      <c r="L1473" s="3">
        <f>(Tabla1[[#This Row],[Precio Unitario]]-Tabla1[[#This Row],[Costo Unitario]])*Tabla1[[#This Row],[Cantidad Ordenada]]</f>
        <v>22</v>
      </c>
      <c r="M1473" s="20">
        <v>0.1</v>
      </c>
      <c r="N1473" s="5">
        <f>Tabla1[[#This Row],[Total del Pedido]]*M1473</f>
        <v>5.2</v>
      </c>
      <c r="O1473" s="5">
        <f>Tabla1[[#This Row],[Total del Pedido]]-(Tabla1[[#This Row],[Costo Total]]+N1473)</f>
        <v>16.799999999999997</v>
      </c>
    </row>
    <row r="1474" spans="1:15" x14ac:dyDescent="0.25">
      <c r="A1474" s="1">
        <v>598</v>
      </c>
      <c r="B1474" s="1">
        <v>9</v>
      </c>
      <c r="C1474" s="1" t="s">
        <v>15</v>
      </c>
      <c r="D1474" s="1" t="s">
        <v>36</v>
      </c>
      <c r="E1474" s="2">
        <v>19</v>
      </c>
      <c r="F1474" s="2">
        <v>32</v>
      </c>
      <c r="G1474" s="1">
        <v>2</v>
      </c>
      <c r="H1474" s="1">
        <v>22</v>
      </c>
      <c r="I1474" s="7">
        <f>TIME(0,Tabla1[[#This Row],[Tiempo de Preparación]],0)</f>
        <v>1.5277777777777777E-2</v>
      </c>
      <c r="J1474" s="16">
        <f>Tabla1[[#This Row],[Precio Unitario]]*Tabla1[[#This Row],[Cantidad Ordenada]]</f>
        <v>64</v>
      </c>
      <c r="K1474" s="3">
        <f>Tabla1[[#This Row],[Costo Unitario]]*Tabla1[[#This Row],[Cantidad Ordenada]]</f>
        <v>38</v>
      </c>
      <c r="L1474" s="3">
        <f>(Tabla1[[#This Row],[Precio Unitario]]-Tabla1[[#This Row],[Costo Unitario]])*Tabla1[[#This Row],[Cantidad Ordenada]]</f>
        <v>26</v>
      </c>
      <c r="M1474" s="20">
        <v>0.1</v>
      </c>
      <c r="N1474" s="5">
        <f>Tabla1[[#This Row],[Total del Pedido]]*M1474</f>
        <v>6.4</v>
      </c>
      <c r="O1474" s="5">
        <f>Tabla1[[#This Row],[Total del Pedido]]-(Tabla1[[#This Row],[Costo Total]]+N1474)</f>
        <v>19.600000000000001</v>
      </c>
    </row>
    <row r="1475" spans="1:15" x14ac:dyDescent="0.25">
      <c r="A1475" s="1">
        <v>598</v>
      </c>
      <c r="B1475" s="1">
        <v>9</v>
      </c>
      <c r="C1475" s="1" t="s">
        <v>6</v>
      </c>
      <c r="D1475" s="1" t="s">
        <v>27</v>
      </c>
      <c r="E1475" s="2">
        <v>19</v>
      </c>
      <c r="F1475" s="2">
        <v>31</v>
      </c>
      <c r="G1475" s="1">
        <v>3</v>
      </c>
      <c r="H1475" s="1">
        <v>15</v>
      </c>
      <c r="I1475" s="7">
        <f>TIME(0,Tabla1[[#This Row],[Tiempo de Preparación]],0)</f>
        <v>1.0416666666666666E-2</v>
      </c>
      <c r="J1475" s="16">
        <f>Tabla1[[#This Row],[Precio Unitario]]*Tabla1[[#This Row],[Cantidad Ordenada]]</f>
        <v>93</v>
      </c>
      <c r="K1475" s="3">
        <f>Tabla1[[#This Row],[Costo Unitario]]*Tabla1[[#This Row],[Cantidad Ordenada]]</f>
        <v>57</v>
      </c>
      <c r="L1475" s="3">
        <f>(Tabla1[[#This Row],[Precio Unitario]]-Tabla1[[#This Row],[Costo Unitario]])*Tabla1[[#This Row],[Cantidad Ordenada]]</f>
        <v>36</v>
      </c>
      <c r="M1475" s="20">
        <v>0.1</v>
      </c>
      <c r="N1475" s="5">
        <f>Tabla1[[#This Row],[Total del Pedido]]*M1475</f>
        <v>9.3000000000000007</v>
      </c>
      <c r="O1475" s="5">
        <f>Tabla1[[#This Row],[Total del Pedido]]-(Tabla1[[#This Row],[Costo Total]]+N1475)</f>
        <v>26.700000000000003</v>
      </c>
    </row>
    <row r="1476" spans="1:15" x14ac:dyDescent="0.25">
      <c r="A1476" s="1">
        <v>599</v>
      </c>
      <c r="B1476" s="1">
        <v>11</v>
      </c>
      <c r="C1476" s="1" t="s">
        <v>17</v>
      </c>
      <c r="D1476" s="1" t="s">
        <v>38</v>
      </c>
      <c r="E1476" s="2">
        <v>20</v>
      </c>
      <c r="F1476" s="2">
        <v>34</v>
      </c>
      <c r="G1476" s="1">
        <v>2</v>
      </c>
      <c r="H1476" s="1">
        <v>5</v>
      </c>
      <c r="I1476" s="7">
        <f>TIME(0,Tabla1[[#This Row],[Tiempo de Preparación]],0)</f>
        <v>3.472222222222222E-3</v>
      </c>
      <c r="J1476" s="16">
        <f>Tabla1[[#This Row],[Precio Unitario]]*Tabla1[[#This Row],[Cantidad Ordenada]]</f>
        <v>68</v>
      </c>
      <c r="K1476" s="3">
        <f>Tabla1[[#This Row],[Costo Unitario]]*Tabla1[[#This Row],[Cantidad Ordenada]]</f>
        <v>40</v>
      </c>
      <c r="L1476" s="3">
        <f>(Tabla1[[#This Row],[Precio Unitario]]-Tabla1[[#This Row],[Costo Unitario]])*Tabla1[[#This Row],[Cantidad Ordenada]]</f>
        <v>28</v>
      </c>
      <c r="M1476" s="20">
        <v>0.1</v>
      </c>
      <c r="N1476" s="5">
        <f>Tabla1[[#This Row],[Total del Pedido]]*M1476</f>
        <v>6.8000000000000007</v>
      </c>
      <c r="O1476" s="5">
        <f>Tabla1[[#This Row],[Total del Pedido]]-(Tabla1[[#This Row],[Costo Total]]+N1476)</f>
        <v>21.200000000000003</v>
      </c>
    </row>
    <row r="1477" spans="1:15" x14ac:dyDescent="0.25">
      <c r="A1477" s="1">
        <v>599</v>
      </c>
      <c r="B1477" s="1">
        <v>11</v>
      </c>
      <c r="C1477" s="1" t="s">
        <v>6</v>
      </c>
      <c r="D1477" s="1" t="s">
        <v>27</v>
      </c>
      <c r="E1477" s="2">
        <v>19</v>
      </c>
      <c r="F1477" s="2">
        <v>31</v>
      </c>
      <c r="G1477" s="1">
        <v>1</v>
      </c>
      <c r="H1477" s="1">
        <v>49</v>
      </c>
      <c r="I1477" s="7">
        <f>TIME(0,Tabla1[[#This Row],[Tiempo de Preparación]],0)</f>
        <v>3.4027777777777775E-2</v>
      </c>
      <c r="J1477" s="16">
        <f>Tabla1[[#This Row],[Precio Unitario]]*Tabla1[[#This Row],[Cantidad Ordenada]]</f>
        <v>31</v>
      </c>
      <c r="K1477" s="3">
        <f>Tabla1[[#This Row],[Costo Unitario]]*Tabla1[[#This Row],[Cantidad Ordenada]]</f>
        <v>19</v>
      </c>
      <c r="L1477" s="3">
        <f>(Tabla1[[#This Row],[Precio Unitario]]-Tabla1[[#This Row],[Costo Unitario]])*Tabla1[[#This Row],[Cantidad Ordenada]]</f>
        <v>12</v>
      </c>
      <c r="M1477" s="20">
        <v>0.1</v>
      </c>
      <c r="N1477" s="5">
        <f>Tabla1[[#This Row],[Total del Pedido]]*M1477</f>
        <v>3.1</v>
      </c>
      <c r="O1477" s="5">
        <f>Tabla1[[#This Row],[Total del Pedido]]-(Tabla1[[#This Row],[Costo Total]]+N1477)</f>
        <v>8.8999999999999986</v>
      </c>
    </row>
    <row r="1478" spans="1:15" x14ac:dyDescent="0.25">
      <c r="A1478" s="1">
        <v>599</v>
      </c>
      <c r="B1478" s="1">
        <v>11</v>
      </c>
      <c r="C1478" s="1" t="s">
        <v>14</v>
      </c>
      <c r="D1478" s="1" t="s">
        <v>35</v>
      </c>
      <c r="E1478" s="2">
        <v>21</v>
      </c>
      <c r="F1478" s="2">
        <v>35</v>
      </c>
      <c r="G1478" s="1">
        <v>2</v>
      </c>
      <c r="H1478" s="1">
        <v>54</v>
      </c>
      <c r="I1478" s="7">
        <f>TIME(0,Tabla1[[#This Row],[Tiempo de Preparación]],0)</f>
        <v>3.7499999999999999E-2</v>
      </c>
      <c r="J1478" s="16">
        <f>Tabla1[[#This Row],[Precio Unitario]]*Tabla1[[#This Row],[Cantidad Ordenada]]</f>
        <v>70</v>
      </c>
      <c r="K1478" s="3">
        <f>Tabla1[[#This Row],[Costo Unitario]]*Tabla1[[#This Row],[Cantidad Ordenada]]</f>
        <v>42</v>
      </c>
      <c r="L1478" s="3">
        <f>(Tabla1[[#This Row],[Precio Unitario]]-Tabla1[[#This Row],[Costo Unitario]])*Tabla1[[#This Row],[Cantidad Ordenada]]</f>
        <v>28</v>
      </c>
      <c r="M1478" s="20">
        <v>0.1</v>
      </c>
      <c r="N1478" s="5">
        <f>Tabla1[[#This Row],[Total del Pedido]]*M1478</f>
        <v>7</v>
      </c>
      <c r="O1478" s="5">
        <f>Tabla1[[#This Row],[Total del Pedido]]-(Tabla1[[#This Row],[Costo Total]]+N1478)</f>
        <v>21</v>
      </c>
    </row>
    <row r="1479" spans="1:15" x14ac:dyDescent="0.25">
      <c r="A1479" s="1">
        <v>600</v>
      </c>
      <c r="B1479" s="1">
        <v>14</v>
      </c>
      <c r="C1479" s="1" t="s">
        <v>12</v>
      </c>
      <c r="D1479" s="1" t="s">
        <v>33</v>
      </c>
      <c r="E1479" s="2">
        <v>16</v>
      </c>
      <c r="F1479" s="2">
        <v>28</v>
      </c>
      <c r="G1479" s="1">
        <v>3</v>
      </c>
      <c r="H1479" s="1">
        <v>22</v>
      </c>
      <c r="I1479" s="7">
        <f>TIME(0,Tabla1[[#This Row],[Tiempo de Preparación]],0)</f>
        <v>1.5277777777777777E-2</v>
      </c>
      <c r="J1479" s="16">
        <f>Tabla1[[#This Row],[Precio Unitario]]*Tabla1[[#This Row],[Cantidad Ordenada]]</f>
        <v>84</v>
      </c>
      <c r="K1479" s="3">
        <f>Tabla1[[#This Row],[Costo Unitario]]*Tabla1[[#This Row],[Cantidad Ordenada]]</f>
        <v>48</v>
      </c>
      <c r="L1479" s="3">
        <f>(Tabla1[[#This Row],[Precio Unitario]]-Tabla1[[#This Row],[Costo Unitario]])*Tabla1[[#This Row],[Cantidad Ordenada]]</f>
        <v>36</v>
      </c>
      <c r="M1479" s="20">
        <v>0.1</v>
      </c>
      <c r="N1479" s="5">
        <f>Tabla1[[#This Row],[Total del Pedido]]*M1479</f>
        <v>8.4</v>
      </c>
      <c r="O1479" s="5">
        <f>Tabla1[[#This Row],[Total del Pedido]]-(Tabla1[[#This Row],[Costo Total]]+N1479)</f>
        <v>27.6</v>
      </c>
    </row>
    <row r="1480" spans="1:15" x14ac:dyDescent="0.25">
      <c r="A1480" s="1">
        <v>600</v>
      </c>
      <c r="B1480" s="1">
        <v>14</v>
      </c>
      <c r="C1480" s="1" t="s">
        <v>5</v>
      </c>
      <c r="D1480" s="1" t="s">
        <v>26</v>
      </c>
      <c r="E1480" s="2">
        <v>18</v>
      </c>
      <c r="F1480" s="2">
        <v>30</v>
      </c>
      <c r="G1480" s="1">
        <v>2</v>
      </c>
      <c r="H1480" s="1">
        <v>43</v>
      </c>
      <c r="I1480" s="7">
        <f>TIME(0,Tabla1[[#This Row],[Tiempo de Preparación]],0)</f>
        <v>2.9861111111111113E-2</v>
      </c>
      <c r="J1480" s="16">
        <f>Tabla1[[#This Row],[Precio Unitario]]*Tabla1[[#This Row],[Cantidad Ordenada]]</f>
        <v>60</v>
      </c>
      <c r="K1480" s="3">
        <f>Tabla1[[#This Row],[Costo Unitario]]*Tabla1[[#This Row],[Cantidad Ordenada]]</f>
        <v>36</v>
      </c>
      <c r="L1480" s="3">
        <f>(Tabla1[[#This Row],[Precio Unitario]]-Tabla1[[#This Row],[Costo Unitario]])*Tabla1[[#This Row],[Cantidad Ordenada]]</f>
        <v>24</v>
      </c>
      <c r="M1480" s="20">
        <v>0.1</v>
      </c>
      <c r="N1480" s="5">
        <f>Tabla1[[#This Row],[Total del Pedido]]*M1480</f>
        <v>6</v>
      </c>
      <c r="O1480" s="5">
        <f>Tabla1[[#This Row],[Total del Pedido]]-(Tabla1[[#This Row],[Costo Total]]+N1480)</f>
        <v>18</v>
      </c>
    </row>
    <row r="1481" spans="1:15" x14ac:dyDescent="0.25">
      <c r="A1481" s="1">
        <v>601</v>
      </c>
      <c r="B1481" s="1">
        <v>13</v>
      </c>
      <c r="C1481" s="1" t="s">
        <v>8</v>
      </c>
      <c r="D1481" s="1" t="s">
        <v>29</v>
      </c>
      <c r="E1481" s="2">
        <v>25</v>
      </c>
      <c r="F1481" s="2">
        <v>40</v>
      </c>
      <c r="G1481" s="1">
        <v>2</v>
      </c>
      <c r="H1481" s="1">
        <v>11</v>
      </c>
      <c r="I1481" s="7">
        <f>TIME(0,Tabla1[[#This Row],[Tiempo de Preparación]],0)</f>
        <v>7.6388888888888886E-3</v>
      </c>
      <c r="J1481" s="16">
        <f>Tabla1[[#This Row],[Precio Unitario]]*Tabla1[[#This Row],[Cantidad Ordenada]]</f>
        <v>80</v>
      </c>
      <c r="K1481" s="3">
        <f>Tabla1[[#This Row],[Costo Unitario]]*Tabla1[[#This Row],[Cantidad Ordenada]]</f>
        <v>50</v>
      </c>
      <c r="L1481" s="3">
        <f>(Tabla1[[#This Row],[Precio Unitario]]-Tabla1[[#This Row],[Costo Unitario]])*Tabla1[[#This Row],[Cantidad Ordenada]]</f>
        <v>30</v>
      </c>
      <c r="M1481" s="20">
        <v>0.1</v>
      </c>
      <c r="N1481" s="5">
        <f>Tabla1[[#This Row],[Total del Pedido]]*M1481</f>
        <v>8</v>
      </c>
      <c r="O1481" s="5">
        <f>Tabla1[[#This Row],[Total del Pedido]]-(Tabla1[[#This Row],[Costo Total]]+N1481)</f>
        <v>22</v>
      </c>
    </row>
    <row r="1482" spans="1:15" x14ac:dyDescent="0.25">
      <c r="A1482" s="1">
        <v>601</v>
      </c>
      <c r="B1482" s="1">
        <v>13</v>
      </c>
      <c r="C1482" s="1" t="s">
        <v>12</v>
      </c>
      <c r="D1482" s="1" t="s">
        <v>33</v>
      </c>
      <c r="E1482" s="2">
        <v>16</v>
      </c>
      <c r="F1482" s="2">
        <v>28</v>
      </c>
      <c r="G1482" s="1">
        <v>3</v>
      </c>
      <c r="H1482" s="1">
        <v>28</v>
      </c>
      <c r="I1482" s="7">
        <f>TIME(0,Tabla1[[#This Row],[Tiempo de Preparación]],0)</f>
        <v>1.9444444444444445E-2</v>
      </c>
      <c r="J1482" s="16">
        <f>Tabla1[[#This Row],[Precio Unitario]]*Tabla1[[#This Row],[Cantidad Ordenada]]</f>
        <v>84</v>
      </c>
      <c r="K1482" s="3">
        <f>Tabla1[[#This Row],[Costo Unitario]]*Tabla1[[#This Row],[Cantidad Ordenada]]</f>
        <v>48</v>
      </c>
      <c r="L1482" s="3">
        <f>(Tabla1[[#This Row],[Precio Unitario]]-Tabla1[[#This Row],[Costo Unitario]])*Tabla1[[#This Row],[Cantidad Ordenada]]</f>
        <v>36</v>
      </c>
      <c r="M1482" s="20">
        <v>0.1</v>
      </c>
      <c r="N1482" s="5">
        <f>Tabla1[[#This Row],[Total del Pedido]]*M1482</f>
        <v>8.4</v>
      </c>
      <c r="O1482" s="5">
        <f>Tabla1[[#This Row],[Total del Pedido]]-(Tabla1[[#This Row],[Costo Total]]+N1482)</f>
        <v>27.6</v>
      </c>
    </row>
    <row r="1483" spans="1:15" x14ac:dyDescent="0.25">
      <c r="A1483" s="1">
        <v>601</v>
      </c>
      <c r="B1483" s="1">
        <v>13</v>
      </c>
      <c r="C1483" s="1" t="s">
        <v>19</v>
      </c>
      <c r="D1483" s="1" t="s">
        <v>40</v>
      </c>
      <c r="E1483" s="2">
        <v>14</v>
      </c>
      <c r="F1483" s="2">
        <v>23</v>
      </c>
      <c r="G1483" s="1">
        <v>1</v>
      </c>
      <c r="H1483" s="1">
        <v>44</v>
      </c>
      <c r="I1483" s="7">
        <f>TIME(0,Tabla1[[#This Row],[Tiempo de Preparación]],0)</f>
        <v>3.0555555555555555E-2</v>
      </c>
      <c r="J1483" s="16">
        <f>Tabla1[[#This Row],[Precio Unitario]]*Tabla1[[#This Row],[Cantidad Ordenada]]</f>
        <v>23</v>
      </c>
      <c r="K1483" s="3">
        <f>Tabla1[[#This Row],[Costo Unitario]]*Tabla1[[#This Row],[Cantidad Ordenada]]</f>
        <v>14</v>
      </c>
      <c r="L1483" s="3">
        <f>(Tabla1[[#This Row],[Precio Unitario]]-Tabla1[[#This Row],[Costo Unitario]])*Tabla1[[#This Row],[Cantidad Ordenada]]</f>
        <v>9</v>
      </c>
      <c r="M1483" s="20">
        <v>0.1</v>
      </c>
      <c r="N1483" s="5">
        <f>Tabla1[[#This Row],[Total del Pedido]]*M1483</f>
        <v>2.3000000000000003</v>
      </c>
      <c r="O1483" s="5">
        <f>Tabla1[[#This Row],[Total del Pedido]]-(Tabla1[[#This Row],[Costo Total]]+N1483)</f>
        <v>6.6999999999999993</v>
      </c>
    </row>
    <row r="1484" spans="1:15" x14ac:dyDescent="0.25">
      <c r="A1484" s="1">
        <v>601</v>
      </c>
      <c r="B1484" s="1">
        <v>13</v>
      </c>
      <c r="C1484" s="1" t="s">
        <v>14</v>
      </c>
      <c r="D1484" s="1" t="s">
        <v>35</v>
      </c>
      <c r="E1484" s="2">
        <v>21</v>
      </c>
      <c r="F1484" s="2">
        <v>35</v>
      </c>
      <c r="G1484" s="1">
        <v>3</v>
      </c>
      <c r="H1484" s="1">
        <v>32</v>
      </c>
      <c r="I1484" s="7">
        <f>TIME(0,Tabla1[[#This Row],[Tiempo de Preparación]],0)</f>
        <v>2.2222222222222223E-2</v>
      </c>
      <c r="J1484" s="16">
        <f>Tabla1[[#This Row],[Precio Unitario]]*Tabla1[[#This Row],[Cantidad Ordenada]]</f>
        <v>105</v>
      </c>
      <c r="K1484" s="3">
        <f>Tabla1[[#This Row],[Costo Unitario]]*Tabla1[[#This Row],[Cantidad Ordenada]]</f>
        <v>63</v>
      </c>
      <c r="L1484" s="3">
        <f>(Tabla1[[#This Row],[Precio Unitario]]-Tabla1[[#This Row],[Costo Unitario]])*Tabla1[[#This Row],[Cantidad Ordenada]]</f>
        <v>42</v>
      </c>
      <c r="M1484" s="20">
        <v>0.1</v>
      </c>
      <c r="N1484" s="5">
        <f>Tabla1[[#This Row],[Total del Pedido]]*M1484</f>
        <v>10.5</v>
      </c>
      <c r="O1484" s="5">
        <f>Tabla1[[#This Row],[Total del Pedido]]-(Tabla1[[#This Row],[Costo Total]]+N1484)</f>
        <v>31.5</v>
      </c>
    </row>
    <row r="1485" spans="1:15" x14ac:dyDescent="0.25">
      <c r="A1485" s="1">
        <v>602</v>
      </c>
      <c r="B1485" s="1">
        <v>12</v>
      </c>
      <c r="C1485" s="1" t="s">
        <v>14</v>
      </c>
      <c r="D1485" s="1" t="s">
        <v>35</v>
      </c>
      <c r="E1485" s="2">
        <v>21</v>
      </c>
      <c r="F1485" s="2">
        <v>35</v>
      </c>
      <c r="G1485" s="1">
        <v>2</v>
      </c>
      <c r="H1485" s="1">
        <v>56</v>
      </c>
      <c r="I1485" s="7">
        <f>TIME(0,Tabla1[[#This Row],[Tiempo de Preparación]],0)</f>
        <v>3.888888888888889E-2</v>
      </c>
      <c r="J1485" s="16">
        <f>Tabla1[[#This Row],[Precio Unitario]]*Tabla1[[#This Row],[Cantidad Ordenada]]</f>
        <v>70</v>
      </c>
      <c r="K1485" s="3">
        <f>Tabla1[[#This Row],[Costo Unitario]]*Tabla1[[#This Row],[Cantidad Ordenada]]</f>
        <v>42</v>
      </c>
      <c r="L1485" s="3">
        <f>(Tabla1[[#This Row],[Precio Unitario]]-Tabla1[[#This Row],[Costo Unitario]])*Tabla1[[#This Row],[Cantidad Ordenada]]</f>
        <v>28</v>
      </c>
      <c r="M1485" s="20">
        <v>0.1</v>
      </c>
      <c r="N1485" s="5">
        <f>Tabla1[[#This Row],[Total del Pedido]]*M1485</f>
        <v>7</v>
      </c>
      <c r="O1485" s="5">
        <f>Tabla1[[#This Row],[Total del Pedido]]-(Tabla1[[#This Row],[Costo Total]]+N1485)</f>
        <v>21</v>
      </c>
    </row>
    <row r="1486" spans="1:15" x14ac:dyDescent="0.25">
      <c r="A1486" s="1">
        <v>602</v>
      </c>
      <c r="B1486" s="1">
        <v>12</v>
      </c>
      <c r="C1486" s="1" t="s">
        <v>16</v>
      </c>
      <c r="D1486" s="1" t="s">
        <v>37</v>
      </c>
      <c r="E1486" s="2">
        <v>13</v>
      </c>
      <c r="F1486" s="2">
        <v>22</v>
      </c>
      <c r="G1486" s="1">
        <v>3</v>
      </c>
      <c r="H1486" s="1">
        <v>58</v>
      </c>
      <c r="I1486" s="7">
        <f>TIME(0,Tabla1[[#This Row],[Tiempo de Preparación]],0)</f>
        <v>4.027777777777778E-2</v>
      </c>
      <c r="J1486" s="16">
        <f>Tabla1[[#This Row],[Precio Unitario]]*Tabla1[[#This Row],[Cantidad Ordenada]]</f>
        <v>66</v>
      </c>
      <c r="K1486" s="3">
        <f>Tabla1[[#This Row],[Costo Unitario]]*Tabla1[[#This Row],[Cantidad Ordenada]]</f>
        <v>39</v>
      </c>
      <c r="L1486" s="3">
        <f>(Tabla1[[#This Row],[Precio Unitario]]-Tabla1[[#This Row],[Costo Unitario]])*Tabla1[[#This Row],[Cantidad Ordenada]]</f>
        <v>27</v>
      </c>
      <c r="M1486" s="20">
        <v>0.1</v>
      </c>
      <c r="N1486" s="5">
        <f>Tabla1[[#This Row],[Total del Pedido]]*M1486</f>
        <v>6.6000000000000005</v>
      </c>
      <c r="O1486" s="5">
        <f>Tabla1[[#This Row],[Total del Pedido]]-(Tabla1[[#This Row],[Costo Total]]+N1486)</f>
        <v>20.399999999999999</v>
      </c>
    </row>
    <row r="1487" spans="1:15" x14ac:dyDescent="0.25">
      <c r="A1487" s="1">
        <v>602</v>
      </c>
      <c r="B1487" s="1">
        <v>12</v>
      </c>
      <c r="C1487" s="1" t="s">
        <v>5</v>
      </c>
      <c r="D1487" s="1" t="s">
        <v>26</v>
      </c>
      <c r="E1487" s="2">
        <v>18</v>
      </c>
      <c r="F1487" s="2">
        <v>30</v>
      </c>
      <c r="G1487" s="1">
        <v>3</v>
      </c>
      <c r="H1487" s="1">
        <v>12</v>
      </c>
      <c r="I1487" s="7">
        <f>TIME(0,Tabla1[[#This Row],[Tiempo de Preparación]],0)</f>
        <v>8.3333333333333332E-3</v>
      </c>
      <c r="J1487" s="16">
        <f>Tabla1[[#This Row],[Precio Unitario]]*Tabla1[[#This Row],[Cantidad Ordenada]]</f>
        <v>90</v>
      </c>
      <c r="K1487" s="3">
        <f>Tabla1[[#This Row],[Costo Unitario]]*Tabla1[[#This Row],[Cantidad Ordenada]]</f>
        <v>54</v>
      </c>
      <c r="L1487" s="3">
        <f>(Tabla1[[#This Row],[Precio Unitario]]-Tabla1[[#This Row],[Costo Unitario]])*Tabla1[[#This Row],[Cantidad Ordenada]]</f>
        <v>36</v>
      </c>
      <c r="M1487" s="20">
        <v>0.1</v>
      </c>
      <c r="N1487" s="5">
        <f>Tabla1[[#This Row],[Total del Pedido]]*M1487</f>
        <v>9</v>
      </c>
      <c r="O1487" s="5">
        <f>Tabla1[[#This Row],[Total del Pedido]]-(Tabla1[[#This Row],[Costo Total]]+N1487)</f>
        <v>27</v>
      </c>
    </row>
    <row r="1488" spans="1:15" x14ac:dyDescent="0.25">
      <c r="A1488" s="1">
        <v>602</v>
      </c>
      <c r="B1488" s="1">
        <v>12</v>
      </c>
      <c r="C1488" s="1" t="s">
        <v>8</v>
      </c>
      <c r="D1488" s="1" t="s">
        <v>29</v>
      </c>
      <c r="E1488" s="2">
        <v>25</v>
      </c>
      <c r="F1488" s="2">
        <v>40</v>
      </c>
      <c r="G1488" s="1">
        <v>1</v>
      </c>
      <c r="H1488" s="1">
        <v>36</v>
      </c>
      <c r="I1488" s="7">
        <f>TIME(0,Tabla1[[#This Row],[Tiempo de Preparación]],0)</f>
        <v>2.5000000000000001E-2</v>
      </c>
      <c r="J1488" s="16">
        <f>Tabla1[[#This Row],[Precio Unitario]]*Tabla1[[#This Row],[Cantidad Ordenada]]</f>
        <v>40</v>
      </c>
      <c r="K1488" s="3">
        <f>Tabla1[[#This Row],[Costo Unitario]]*Tabla1[[#This Row],[Cantidad Ordenada]]</f>
        <v>25</v>
      </c>
      <c r="L1488" s="3">
        <f>(Tabla1[[#This Row],[Precio Unitario]]-Tabla1[[#This Row],[Costo Unitario]])*Tabla1[[#This Row],[Cantidad Ordenada]]</f>
        <v>15</v>
      </c>
      <c r="M1488" s="20">
        <v>0.1</v>
      </c>
      <c r="N1488" s="5">
        <f>Tabla1[[#This Row],[Total del Pedido]]*M1488</f>
        <v>4</v>
      </c>
      <c r="O1488" s="5">
        <f>Tabla1[[#This Row],[Total del Pedido]]-(Tabla1[[#This Row],[Costo Total]]+N1488)</f>
        <v>11</v>
      </c>
    </row>
    <row r="1489" spans="1:15" x14ac:dyDescent="0.25">
      <c r="A1489" s="1">
        <v>603</v>
      </c>
      <c r="B1489" s="1">
        <v>19</v>
      </c>
      <c r="C1489" s="1" t="s">
        <v>6</v>
      </c>
      <c r="D1489" s="1" t="s">
        <v>27</v>
      </c>
      <c r="E1489" s="2">
        <v>19</v>
      </c>
      <c r="F1489" s="2">
        <v>31</v>
      </c>
      <c r="G1489" s="1">
        <v>2</v>
      </c>
      <c r="H1489" s="1">
        <v>17</v>
      </c>
      <c r="I1489" s="7">
        <f>TIME(0,Tabla1[[#This Row],[Tiempo de Preparación]],0)</f>
        <v>1.1805555555555555E-2</v>
      </c>
      <c r="J1489" s="16">
        <f>Tabla1[[#This Row],[Precio Unitario]]*Tabla1[[#This Row],[Cantidad Ordenada]]</f>
        <v>62</v>
      </c>
      <c r="K1489" s="3">
        <f>Tabla1[[#This Row],[Costo Unitario]]*Tabla1[[#This Row],[Cantidad Ordenada]]</f>
        <v>38</v>
      </c>
      <c r="L1489" s="3">
        <f>(Tabla1[[#This Row],[Precio Unitario]]-Tabla1[[#This Row],[Costo Unitario]])*Tabla1[[#This Row],[Cantidad Ordenada]]</f>
        <v>24</v>
      </c>
      <c r="M1489" s="20">
        <v>0.1</v>
      </c>
      <c r="N1489" s="5">
        <f>Tabla1[[#This Row],[Total del Pedido]]*M1489</f>
        <v>6.2</v>
      </c>
      <c r="O1489" s="5">
        <f>Tabla1[[#This Row],[Total del Pedido]]-(Tabla1[[#This Row],[Costo Total]]+N1489)</f>
        <v>17.799999999999997</v>
      </c>
    </row>
    <row r="1490" spans="1:15" x14ac:dyDescent="0.25">
      <c r="A1490" s="1">
        <v>604</v>
      </c>
      <c r="B1490" s="1">
        <v>14</v>
      </c>
      <c r="C1490" s="1" t="s">
        <v>14</v>
      </c>
      <c r="D1490" s="1" t="s">
        <v>35</v>
      </c>
      <c r="E1490" s="2">
        <v>21</v>
      </c>
      <c r="F1490" s="2">
        <v>35</v>
      </c>
      <c r="G1490" s="1">
        <v>3</v>
      </c>
      <c r="H1490" s="1">
        <v>42</v>
      </c>
      <c r="I1490" s="7">
        <f>TIME(0,Tabla1[[#This Row],[Tiempo de Preparación]],0)</f>
        <v>2.9166666666666667E-2</v>
      </c>
      <c r="J1490" s="16">
        <f>Tabla1[[#This Row],[Precio Unitario]]*Tabla1[[#This Row],[Cantidad Ordenada]]</f>
        <v>105</v>
      </c>
      <c r="K1490" s="3">
        <f>Tabla1[[#This Row],[Costo Unitario]]*Tabla1[[#This Row],[Cantidad Ordenada]]</f>
        <v>63</v>
      </c>
      <c r="L1490" s="3">
        <f>(Tabla1[[#This Row],[Precio Unitario]]-Tabla1[[#This Row],[Costo Unitario]])*Tabla1[[#This Row],[Cantidad Ordenada]]</f>
        <v>42</v>
      </c>
      <c r="M1490" s="20">
        <v>0.1</v>
      </c>
      <c r="N1490" s="5">
        <f>Tabla1[[#This Row],[Total del Pedido]]*M1490</f>
        <v>10.5</v>
      </c>
      <c r="O1490" s="5">
        <f>Tabla1[[#This Row],[Total del Pedido]]-(Tabla1[[#This Row],[Costo Total]]+N1490)</f>
        <v>31.5</v>
      </c>
    </row>
    <row r="1491" spans="1:15" x14ac:dyDescent="0.25">
      <c r="A1491" s="1">
        <v>605</v>
      </c>
      <c r="B1491" s="1">
        <v>19</v>
      </c>
      <c r="C1491" s="1" t="s">
        <v>18</v>
      </c>
      <c r="D1491" s="1" t="s">
        <v>39</v>
      </c>
      <c r="E1491" s="2">
        <v>12</v>
      </c>
      <c r="F1491" s="2">
        <v>20</v>
      </c>
      <c r="G1491" s="1">
        <v>1</v>
      </c>
      <c r="H1491" s="1">
        <v>47</v>
      </c>
      <c r="I1491" s="7">
        <f>TIME(0,Tabla1[[#This Row],[Tiempo de Preparación]],0)</f>
        <v>3.2638888888888891E-2</v>
      </c>
      <c r="J1491" s="16">
        <f>Tabla1[[#This Row],[Precio Unitario]]*Tabla1[[#This Row],[Cantidad Ordenada]]</f>
        <v>20</v>
      </c>
      <c r="K1491" s="3">
        <f>Tabla1[[#This Row],[Costo Unitario]]*Tabla1[[#This Row],[Cantidad Ordenada]]</f>
        <v>12</v>
      </c>
      <c r="L1491" s="3">
        <f>(Tabla1[[#This Row],[Precio Unitario]]-Tabla1[[#This Row],[Costo Unitario]])*Tabla1[[#This Row],[Cantidad Ordenada]]</f>
        <v>8</v>
      </c>
      <c r="M1491" s="20">
        <v>0.1</v>
      </c>
      <c r="N1491" s="5">
        <f>Tabla1[[#This Row],[Total del Pedido]]*M1491</f>
        <v>2</v>
      </c>
      <c r="O1491" s="5">
        <f>Tabla1[[#This Row],[Total del Pedido]]-(Tabla1[[#This Row],[Costo Total]]+N1491)</f>
        <v>6</v>
      </c>
    </row>
    <row r="1492" spans="1:15" x14ac:dyDescent="0.25">
      <c r="A1492" s="1">
        <v>605</v>
      </c>
      <c r="B1492" s="1">
        <v>19</v>
      </c>
      <c r="C1492" s="1" t="s">
        <v>8</v>
      </c>
      <c r="D1492" s="1" t="s">
        <v>29</v>
      </c>
      <c r="E1492" s="2">
        <v>25</v>
      </c>
      <c r="F1492" s="2">
        <v>40</v>
      </c>
      <c r="G1492" s="1">
        <v>1</v>
      </c>
      <c r="H1492" s="1">
        <v>24</v>
      </c>
      <c r="I1492" s="7">
        <f>TIME(0,Tabla1[[#This Row],[Tiempo de Preparación]],0)</f>
        <v>1.6666666666666666E-2</v>
      </c>
      <c r="J1492" s="16">
        <f>Tabla1[[#This Row],[Precio Unitario]]*Tabla1[[#This Row],[Cantidad Ordenada]]</f>
        <v>40</v>
      </c>
      <c r="K1492" s="3">
        <f>Tabla1[[#This Row],[Costo Unitario]]*Tabla1[[#This Row],[Cantidad Ordenada]]</f>
        <v>25</v>
      </c>
      <c r="L1492" s="3">
        <f>(Tabla1[[#This Row],[Precio Unitario]]-Tabla1[[#This Row],[Costo Unitario]])*Tabla1[[#This Row],[Cantidad Ordenada]]</f>
        <v>15</v>
      </c>
      <c r="M1492" s="20">
        <v>0.1</v>
      </c>
      <c r="N1492" s="5">
        <f>Tabla1[[#This Row],[Total del Pedido]]*M1492</f>
        <v>4</v>
      </c>
      <c r="O1492" s="5">
        <f>Tabla1[[#This Row],[Total del Pedido]]-(Tabla1[[#This Row],[Costo Total]]+N1492)</f>
        <v>11</v>
      </c>
    </row>
    <row r="1493" spans="1:15" x14ac:dyDescent="0.25">
      <c r="A1493" s="1">
        <v>605</v>
      </c>
      <c r="B1493" s="1">
        <v>19</v>
      </c>
      <c r="C1493" s="1" t="s">
        <v>14</v>
      </c>
      <c r="D1493" s="1" t="s">
        <v>35</v>
      </c>
      <c r="E1493" s="2">
        <v>21</v>
      </c>
      <c r="F1493" s="2">
        <v>35</v>
      </c>
      <c r="G1493" s="1">
        <v>2</v>
      </c>
      <c r="H1493" s="1">
        <v>55</v>
      </c>
      <c r="I1493" s="7">
        <f>TIME(0,Tabla1[[#This Row],[Tiempo de Preparación]],0)</f>
        <v>3.8194444444444448E-2</v>
      </c>
      <c r="J1493" s="16">
        <f>Tabla1[[#This Row],[Precio Unitario]]*Tabla1[[#This Row],[Cantidad Ordenada]]</f>
        <v>70</v>
      </c>
      <c r="K1493" s="3">
        <f>Tabla1[[#This Row],[Costo Unitario]]*Tabla1[[#This Row],[Cantidad Ordenada]]</f>
        <v>42</v>
      </c>
      <c r="L1493" s="3">
        <f>(Tabla1[[#This Row],[Precio Unitario]]-Tabla1[[#This Row],[Costo Unitario]])*Tabla1[[#This Row],[Cantidad Ordenada]]</f>
        <v>28</v>
      </c>
      <c r="M1493" s="20">
        <v>0.1</v>
      </c>
      <c r="N1493" s="5">
        <f>Tabla1[[#This Row],[Total del Pedido]]*M1493</f>
        <v>7</v>
      </c>
      <c r="O1493" s="5">
        <f>Tabla1[[#This Row],[Total del Pedido]]-(Tabla1[[#This Row],[Costo Total]]+N1493)</f>
        <v>21</v>
      </c>
    </row>
    <row r="1494" spans="1:15" x14ac:dyDescent="0.25">
      <c r="A1494" s="1">
        <v>605</v>
      </c>
      <c r="B1494" s="1">
        <v>19</v>
      </c>
      <c r="C1494" s="1" t="s">
        <v>5</v>
      </c>
      <c r="D1494" s="1" t="s">
        <v>26</v>
      </c>
      <c r="E1494" s="2">
        <v>18</v>
      </c>
      <c r="F1494" s="2">
        <v>30</v>
      </c>
      <c r="G1494" s="1">
        <v>3</v>
      </c>
      <c r="H1494" s="1">
        <v>50</v>
      </c>
      <c r="I1494" s="7">
        <f>TIME(0,Tabla1[[#This Row],[Tiempo de Preparación]],0)</f>
        <v>3.4722222222222224E-2</v>
      </c>
      <c r="J1494" s="16">
        <f>Tabla1[[#This Row],[Precio Unitario]]*Tabla1[[#This Row],[Cantidad Ordenada]]</f>
        <v>90</v>
      </c>
      <c r="K1494" s="3">
        <f>Tabla1[[#This Row],[Costo Unitario]]*Tabla1[[#This Row],[Cantidad Ordenada]]</f>
        <v>54</v>
      </c>
      <c r="L1494" s="3">
        <f>(Tabla1[[#This Row],[Precio Unitario]]-Tabla1[[#This Row],[Costo Unitario]])*Tabla1[[#This Row],[Cantidad Ordenada]]</f>
        <v>36</v>
      </c>
      <c r="M1494" s="20">
        <v>0.1</v>
      </c>
      <c r="N1494" s="5">
        <f>Tabla1[[#This Row],[Total del Pedido]]*M1494</f>
        <v>9</v>
      </c>
      <c r="O1494" s="5">
        <f>Tabla1[[#This Row],[Total del Pedido]]-(Tabla1[[#This Row],[Costo Total]]+N1494)</f>
        <v>27</v>
      </c>
    </row>
    <row r="1495" spans="1:15" x14ac:dyDescent="0.25">
      <c r="A1495" s="1">
        <v>606</v>
      </c>
      <c r="B1495" s="1">
        <v>1</v>
      </c>
      <c r="C1495" s="1" t="s">
        <v>23</v>
      </c>
      <c r="D1495" s="1" t="s">
        <v>44</v>
      </c>
      <c r="E1495" s="2">
        <v>15</v>
      </c>
      <c r="F1495" s="2">
        <v>25</v>
      </c>
      <c r="G1495" s="1">
        <v>2</v>
      </c>
      <c r="H1495" s="1">
        <v>47</v>
      </c>
      <c r="I1495" s="7">
        <f>TIME(0,Tabla1[[#This Row],[Tiempo de Preparación]],0)</f>
        <v>3.2638888888888891E-2</v>
      </c>
      <c r="J1495" s="16">
        <f>Tabla1[[#This Row],[Precio Unitario]]*Tabla1[[#This Row],[Cantidad Ordenada]]</f>
        <v>50</v>
      </c>
      <c r="K1495" s="3">
        <f>Tabla1[[#This Row],[Costo Unitario]]*Tabla1[[#This Row],[Cantidad Ordenada]]</f>
        <v>30</v>
      </c>
      <c r="L1495" s="3">
        <f>(Tabla1[[#This Row],[Precio Unitario]]-Tabla1[[#This Row],[Costo Unitario]])*Tabla1[[#This Row],[Cantidad Ordenada]]</f>
        <v>20</v>
      </c>
      <c r="M1495" s="20">
        <v>0.1</v>
      </c>
      <c r="N1495" s="5">
        <f>Tabla1[[#This Row],[Total del Pedido]]*M1495</f>
        <v>5</v>
      </c>
      <c r="O1495" s="5">
        <f>Tabla1[[#This Row],[Total del Pedido]]-(Tabla1[[#This Row],[Costo Total]]+N1495)</f>
        <v>15</v>
      </c>
    </row>
    <row r="1496" spans="1:15" x14ac:dyDescent="0.25">
      <c r="A1496" s="1">
        <v>606</v>
      </c>
      <c r="B1496" s="1">
        <v>1</v>
      </c>
      <c r="C1496" s="1" t="s">
        <v>7</v>
      </c>
      <c r="D1496" s="1" t="s">
        <v>28</v>
      </c>
      <c r="E1496" s="2">
        <v>16</v>
      </c>
      <c r="F1496" s="2">
        <v>27</v>
      </c>
      <c r="G1496" s="1">
        <v>3</v>
      </c>
      <c r="H1496" s="1">
        <v>48</v>
      </c>
      <c r="I1496" s="7">
        <f>TIME(0,Tabla1[[#This Row],[Tiempo de Preparación]],0)</f>
        <v>3.3333333333333333E-2</v>
      </c>
      <c r="J1496" s="16">
        <f>Tabla1[[#This Row],[Precio Unitario]]*Tabla1[[#This Row],[Cantidad Ordenada]]</f>
        <v>81</v>
      </c>
      <c r="K1496" s="3">
        <f>Tabla1[[#This Row],[Costo Unitario]]*Tabla1[[#This Row],[Cantidad Ordenada]]</f>
        <v>48</v>
      </c>
      <c r="L1496" s="3">
        <f>(Tabla1[[#This Row],[Precio Unitario]]-Tabla1[[#This Row],[Costo Unitario]])*Tabla1[[#This Row],[Cantidad Ordenada]]</f>
        <v>33</v>
      </c>
      <c r="M1496" s="20">
        <v>0.1</v>
      </c>
      <c r="N1496" s="5">
        <f>Tabla1[[#This Row],[Total del Pedido]]*M1496</f>
        <v>8.1</v>
      </c>
      <c r="O1496" s="5">
        <f>Tabla1[[#This Row],[Total del Pedido]]-(Tabla1[[#This Row],[Costo Total]]+N1496)</f>
        <v>24.9</v>
      </c>
    </row>
    <row r="1497" spans="1:15" x14ac:dyDescent="0.25">
      <c r="A1497" s="1">
        <v>606</v>
      </c>
      <c r="B1497" s="1">
        <v>1</v>
      </c>
      <c r="C1497" s="1" t="s">
        <v>22</v>
      </c>
      <c r="D1497" s="1" t="s">
        <v>43</v>
      </c>
      <c r="E1497" s="2">
        <v>15</v>
      </c>
      <c r="F1497" s="2">
        <v>26</v>
      </c>
      <c r="G1497" s="1">
        <v>2</v>
      </c>
      <c r="H1497" s="1">
        <v>50</v>
      </c>
      <c r="I1497" s="7">
        <f>TIME(0,Tabla1[[#This Row],[Tiempo de Preparación]],0)</f>
        <v>3.4722222222222224E-2</v>
      </c>
      <c r="J1497" s="16">
        <f>Tabla1[[#This Row],[Precio Unitario]]*Tabla1[[#This Row],[Cantidad Ordenada]]</f>
        <v>52</v>
      </c>
      <c r="K1497" s="3">
        <f>Tabla1[[#This Row],[Costo Unitario]]*Tabla1[[#This Row],[Cantidad Ordenada]]</f>
        <v>30</v>
      </c>
      <c r="L1497" s="3">
        <f>(Tabla1[[#This Row],[Precio Unitario]]-Tabla1[[#This Row],[Costo Unitario]])*Tabla1[[#This Row],[Cantidad Ordenada]]</f>
        <v>22</v>
      </c>
      <c r="M1497" s="20">
        <v>0.1</v>
      </c>
      <c r="N1497" s="5">
        <f>Tabla1[[#This Row],[Total del Pedido]]*M1497</f>
        <v>5.2</v>
      </c>
      <c r="O1497" s="5">
        <f>Tabla1[[#This Row],[Total del Pedido]]-(Tabla1[[#This Row],[Costo Total]]+N1497)</f>
        <v>16.799999999999997</v>
      </c>
    </row>
    <row r="1498" spans="1:15" x14ac:dyDescent="0.25">
      <c r="A1498" s="1">
        <v>607</v>
      </c>
      <c r="B1498" s="1">
        <v>10</v>
      </c>
      <c r="C1498" s="1" t="s">
        <v>8</v>
      </c>
      <c r="D1498" s="1" t="s">
        <v>29</v>
      </c>
      <c r="E1498" s="2">
        <v>25</v>
      </c>
      <c r="F1498" s="2">
        <v>40</v>
      </c>
      <c r="G1498" s="1">
        <v>1</v>
      </c>
      <c r="H1498" s="1">
        <v>25</v>
      </c>
      <c r="I1498" s="7">
        <f>TIME(0,Tabla1[[#This Row],[Tiempo de Preparación]],0)</f>
        <v>1.7361111111111112E-2</v>
      </c>
      <c r="J1498" s="16">
        <f>Tabla1[[#This Row],[Precio Unitario]]*Tabla1[[#This Row],[Cantidad Ordenada]]</f>
        <v>40</v>
      </c>
      <c r="K1498" s="3">
        <f>Tabla1[[#This Row],[Costo Unitario]]*Tabla1[[#This Row],[Cantidad Ordenada]]</f>
        <v>25</v>
      </c>
      <c r="L1498" s="3">
        <f>(Tabla1[[#This Row],[Precio Unitario]]-Tabla1[[#This Row],[Costo Unitario]])*Tabla1[[#This Row],[Cantidad Ordenada]]</f>
        <v>15</v>
      </c>
      <c r="M1498" s="20">
        <v>0.1</v>
      </c>
      <c r="N1498" s="5">
        <f>Tabla1[[#This Row],[Total del Pedido]]*M1498</f>
        <v>4</v>
      </c>
      <c r="O1498" s="5">
        <f>Tabla1[[#This Row],[Total del Pedido]]-(Tabla1[[#This Row],[Costo Total]]+N1498)</f>
        <v>11</v>
      </c>
    </row>
    <row r="1499" spans="1:15" x14ac:dyDescent="0.25">
      <c r="A1499" s="1">
        <v>607</v>
      </c>
      <c r="B1499" s="1">
        <v>10</v>
      </c>
      <c r="C1499" s="1" t="s">
        <v>12</v>
      </c>
      <c r="D1499" s="1" t="s">
        <v>33</v>
      </c>
      <c r="E1499" s="2">
        <v>16</v>
      </c>
      <c r="F1499" s="2">
        <v>28</v>
      </c>
      <c r="G1499" s="1">
        <v>1</v>
      </c>
      <c r="H1499" s="1">
        <v>44</v>
      </c>
      <c r="I1499" s="7">
        <f>TIME(0,Tabla1[[#This Row],[Tiempo de Preparación]],0)</f>
        <v>3.0555555555555555E-2</v>
      </c>
      <c r="J1499" s="16">
        <f>Tabla1[[#This Row],[Precio Unitario]]*Tabla1[[#This Row],[Cantidad Ordenada]]</f>
        <v>28</v>
      </c>
      <c r="K1499" s="3">
        <f>Tabla1[[#This Row],[Costo Unitario]]*Tabla1[[#This Row],[Cantidad Ordenada]]</f>
        <v>16</v>
      </c>
      <c r="L1499" s="3">
        <f>(Tabla1[[#This Row],[Precio Unitario]]-Tabla1[[#This Row],[Costo Unitario]])*Tabla1[[#This Row],[Cantidad Ordenada]]</f>
        <v>12</v>
      </c>
      <c r="M1499" s="20">
        <v>0.1</v>
      </c>
      <c r="N1499" s="5">
        <f>Tabla1[[#This Row],[Total del Pedido]]*M1499</f>
        <v>2.8000000000000003</v>
      </c>
      <c r="O1499" s="5">
        <f>Tabla1[[#This Row],[Total del Pedido]]-(Tabla1[[#This Row],[Costo Total]]+N1499)</f>
        <v>9.1999999999999993</v>
      </c>
    </row>
    <row r="1500" spans="1:15" x14ac:dyDescent="0.25">
      <c r="A1500" s="1">
        <v>608</v>
      </c>
      <c r="B1500" s="1">
        <v>7</v>
      </c>
      <c r="C1500" s="1" t="s">
        <v>10</v>
      </c>
      <c r="D1500" s="1" t="s">
        <v>31</v>
      </c>
      <c r="E1500" s="2">
        <v>17</v>
      </c>
      <c r="F1500" s="2">
        <v>29</v>
      </c>
      <c r="G1500" s="1">
        <v>1</v>
      </c>
      <c r="H1500" s="1">
        <v>45</v>
      </c>
      <c r="I1500" s="7">
        <f>TIME(0,Tabla1[[#This Row],[Tiempo de Preparación]],0)</f>
        <v>3.125E-2</v>
      </c>
      <c r="J1500" s="16">
        <f>Tabla1[[#This Row],[Precio Unitario]]*Tabla1[[#This Row],[Cantidad Ordenada]]</f>
        <v>29</v>
      </c>
      <c r="K1500" s="3">
        <f>Tabla1[[#This Row],[Costo Unitario]]*Tabla1[[#This Row],[Cantidad Ordenada]]</f>
        <v>17</v>
      </c>
      <c r="L1500" s="3">
        <f>(Tabla1[[#This Row],[Precio Unitario]]-Tabla1[[#This Row],[Costo Unitario]])*Tabla1[[#This Row],[Cantidad Ordenada]]</f>
        <v>12</v>
      </c>
      <c r="M1500" s="20">
        <v>0.1</v>
      </c>
      <c r="N1500" s="5">
        <f>Tabla1[[#This Row],[Total del Pedido]]*M1500</f>
        <v>2.9000000000000004</v>
      </c>
      <c r="O1500" s="5">
        <f>Tabla1[[#This Row],[Total del Pedido]]-(Tabla1[[#This Row],[Costo Total]]+N1500)</f>
        <v>9.1000000000000014</v>
      </c>
    </row>
    <row r="1501" spans="1:15" x14ac:dyDescent="0.25">
      <c r="A1501" s="1">
        <v>609</v>
      </c>
      <c r="B1501" s="1">
        <v>1</v>
      </c>
      <c r="C1501" s="1" t="s">
        <v>15</v>
      </c>
      <c r="D1501" s="1" t="s">
        <v>36</v>
      </c>
      <c r="E1501" s="2">
        <v>19</v>
      </c>
      <c r="F1501" s="2">
        <v>32</v>
      </c>
      <c r="G1501" s="1">
        <v>1</v>
      </c>
      <c r="H1501" s="1">
        <v>27</v>
      </c>
      <c r="I1501" s="7">
        <f>TIME(0,Tabla1[[#This Row],[Tiempo de Preparación]],0)</f>
        <v>1.8749999999999999E-2</v>
      </c>
      <c r="J1501" s="16">
        <f>Tabla1[[#This Row],[Precio Unitario]]*Tabla1[[#This Row],[Cantidad Ordenada]]</f>
        <v>32</v>
      </c>
      <c r="K1501" s="3">
        <f>Tabla1[[#This Row],[Costo Unitario]]*Tabla1[[#This Row],[Cantidad Ordenada]]</f>
        <v>19</v>
      </c>
      <c r="L1501" s="3">
        <f>(Tabla1[[#This Row],[Precio Unitario]]-Tabla1[[#This Row],[Costo Unitario]])*Tabla1[[#This Row],[Cantidad Ordenada]]</f>
        <v>13</v>
      </c>
      <c r="M1501" s="20">
        <v>0.1</v>
      </c>
      <c r="N1501" s="5">
        <f>Tabla1[[#This Row],[Total del Pedido]]*M1501</f>
        <v>3.2</v>
      </c>
      <c r="O1501" s="5">
        <f>Tabla1[[#This Row],[Total del Pedido]]-(Tabla1[[#This Row],[Costo Total]]+N1501)</f>
        <v>9.8000000000000007</v>
      </c>
    </row>
    <row r="1502" spans="1:15" x14ac:dyDescent="0.25">
      <c r="A1502" s="1">
        <v>610</v>
      </c>
      <c r="B1502" s="1">
        <v>19</v>
      </c>
      <c r="C1502" s="1" t="s">
        <v>22</v>
      </c>
      <c r="D1502" s="1" t="s">
        <v>43</v>
      </c>
      <c r="E1502" s="2">
        <v>15</v>
      </c>
      <c r="F1502" s="2">
        <v>26</v>
      </c>
      <c r="G1502" s="1">
        <v>1</v>
      </c>
      <c r="H1502" s="1">
        <v>39</v>
      </c>
      <c r="I1502" s="7">
        <f>TIME(0,Tabla1[[#This Row],[Tiempo de Preparación]],0)</f>
        <v>2.7083333333333334E-2</v>
      </c>
      <c r="J1502" s="16">
        <f>Tabla1[[#This Row],[Precio Unitario]]*Tabla1[[#This Row],[Cantidad Ordenada]]</f>
        <v>26</v>
      </c>
      <c r="K1502" s="3">
        <f>Tabla1[[#This Row],[Costo Unitario]]*Tabla1[[#This Row],[Cantidad Ordenada]]</f>
        <v>15</v>
      </c>
      <c r="L1502" s="3">
        <f>(Tabla1[[#This Row],[Precio Unitario]]-Tabla1[[#This Row],[Costo Unitario]])*Tabla1[[#This Row],[Cantidad Ordenada]]</f>
        <v>11</v>
      </c>
      <c r="M1502" s="20">
        <v>0.1</v>
      </c>
      <c r="N1502" s="5">
        <f>Tabla1[[#This Row],[Total del Pedido]]*M1502</f>
        <v>2.6</v>
      </c>
      <c r="O1502" s="5">
        <f>Tabla1[[#This Row],[Total del Pedido]]-(Tabla1[[#This Row],[Costo Total]]+N1502)</f>
        <v>8.3999999999999986</v>
      </c>
    </row>
    <row r="1503" spans="1:15" x14ac:dyDescent="0.25">
      <c r="A1503" s="1">
        <v>610</v>
      </c>
      <c r="B1503" s="1">
        <v>19</v>
      </c>
      <c r="C1503" s="1" t="s">
        <v>21</v>
      </c>
      <c r="D1503" s="1" t="s">
        <v>42</v>
      </c>
      <c r="E1503" s="2">
        <v>10</v>
      </c>
      <c r="F1503" s="2">
        <v>18</v>
      </c>
      <c r="G1503" s="1">
        <v>1</v>
      </c>
      <c r="H1503" s="1">
        <v>8</v>
      </c>
      <c r="I1503" s="7">
        <f>TIME(0,Tabla1[[#This Row],[Tiempo de Preparación]],0)</f>
        <v>5.5555555555555558E-3</v>
      </c>
      <c r="J1503" s="16">
        <f>Tabla1[[#This Row],[Precio Unitario]]*Tabla1[[#This Row],[Cantidad Ordenada]]</f>
        <v>18</v>
      </c>
      <c r="K1503" s="3">
        <f>Tabla1[[#This Row],[Costo Unitario]]*Tabla1[[#This Row],[Cantidad Ordenada]]</f>
        <v>10</v>
      </c>
      <c r="L1503" s="3">
        <f>(Tabla1[[#This Row],[Precio Unitario]]-Tabla1[[#This Row],[Costo Unitario]])*Tabla1[[#This Row],[Cantidad Ordenada]]</f>
        <v>8</v>
      </c>
      <c r="M1503" s="20">
        <v>0.1</v>
      </c>
      <c r="N1503" s="5">
        <f>Tabla1[[#This Row],[Total del Pedido]]*M1503</f>
        <v>1.8</v>
      </c>
      <c r="O1503" s="5">
        <f>Tabla1[[#This Row],[Total del Pedido]]-(Tabla1[[#This Row],[Costo Total]]+N1503)</f>
        <v>6.1999999999999993</v>
      </c>
    </row>
    <row r="1504" spans="1:15" x14ac:dyDescent="0.25">
      <c r="A1504" s="1">
        <v>611</v>
      </c>
      <c r="B1504" s="1">
        <v>13</v>
      </c>
      <c r="C1504" s="1" t="s">
        <v>20</v>
      </c>
      <c r="D1504" s="1" t="s">
        <v>41</v>
      </c>
      <c r="E1504" s="2">
        <v>13</v>
      </c>
      <c r="F1504" s="2">
        <v>21</v>
      </c>
      <c r="G1504" s="1">
        <v>2</v>
      </c>
      <c r="H1504" s="1">
        <v>53</v>
      </c>
      <c r="I1504" s="7">
        <f>TIME(0,Tabla1[[#This Row],[Tiempo de Preparación]],0)</f>
        <v>3.6805555555555557E-2</v>
      </c>
      <c r="J1504" s="16">
        <f>Tabla1[[#This Row],[Precio Unitario]]*Tabla1[[#This Row],[Cantidad Ordenada]]</f>
        <v>42</v>
      </c>
      <c r="K1504" s="3">
        <f>Tabla1[[#This Row],[Costo Unitario]]*Tabla1[[#This Row],[Cantidad Ordenada]]</f>
        <v>26</v>
      </c>
      <c r="L1504" s="3">
        <f>(Tabla1[[#This Row],[Precio Unitario]]-Tabla1[[#This Row],[Costo Unitario]])*Tabla1[[#This Row],[Cantidad Ordenada]]</f>
        <v>16</v>
      </c>
      <c r="M1504" s="20">
        <v>0.1</v>
      </c>
      <c r="N1504" s="5">
        <f>Tabla1[[#This Row],[Total del Pedido]]*M1504</f>
        <v>4.2</v>
      </c>
      <c r="O1504" s="5">
        <f>Tabla1[[#This Row],[Total del Pedido]]-(Tabla1[[#This Row],[Costo Total]]+N1504)</f>
        <v>11.8</v>
      </c>
    </row>
    <row r="1505" spans="1:15" x14ac:dyDescent="0.25">
      <c r="A1505" s="1">
        <v>611</v>
      </c>
      <c r="B1505" s="1">
        <v>13</v>
      </c>
      <c r="C1505" s="1" t="s">
        <v>9</v>
      </c>
      <c r="D1505" s="1" t="s">
        <v>30</v>
      </c>
      <c r="E1505" s="2">
        <v>22</v>
      </c>
      <c r="F1505" s="2">
        <v>36</v>
      </c>
      <c r="G1505" s="1">
        <v>1</v>
      </c>
      <c r="H1505" s="1">
        <v>30</v>
      </c>
      <c r="I1505" s="7">
        <f>TIME(0,Tabla1[[#This Row],[Tiempo de Preparación]],0)</f>
        <v>2.0833333333333332E-2</v>
      </c>
      <c r="J1505" s="16">
        <f>Tabla1[[#This Row],[Precio Unitario]]*Tabla1[[#This Row],[Cantidad Ordenada]]</f>
        <v>36</v>
      </c>
      <c r="K1505" s="3">
        <f>Tabla1[[#This Row],[Costo Unitario]]*Tabla1[[#This Row],[Cantidad Ordenada]]</f>
        <v>22</v>
      </c>
      <c r="L1505" s="3">
        <f>(Tabla1[[#This Row],[Precio Unitario]]-Tabla1[[#This Row],[Costo Unitario]])*Tabla1[[#This Row],[Cantidad Ordenada]]</f>
        <v>14</v>
      </c>
      <c r="M1505" s="20">
        <v>0.1</v>
      </c>
      <c r="N1505" s="5">
        <f>Tabla1[[#This Row],[Total del Pedido]]*M1505</f>
        <v>3.6</v>
      </c>
      <c r="O1505" s="5">
        <f>Tabla1[[#This Row],[Total del Pedido]]-(Tabla1[[#This Row],[Costo Total]]+N1505)</f>
        <v>10.399999999999999</v>
      </c>
    </row>
    <row r="1506" spans="1:15" x14ac:dyDescent="0.25">
      <c r="A1506" s="1">
        <v>612</v>
      </c>
      <c r="B1506" s="1">
        <v>11</v>
      </c>
      <c r="C1506" s="1" t="s">
        <v>7</v>
      </c>
      <c r="D1506" s="1" t="s">
        <v>28</v>
      </c>
      <c r="E1506" s="2">
        <v>16</v>
      </c>
      <c r="F1506" s="2">
        <v>27</v>
      </c>
      <c r="G1506" s="1">
        <v>1</v>
      </c>
      <c r="H1506" s="1">
        <v>26</v>
      </c>
      <c r="I1506" s="7">
        <f>TIME(0,Tabla1[[#This Row],[Tiempo de Preparación]],0)</f>
        <v>1.8055555555555554E-2</v>
      </c>
      <c r="J1506" s="16">
        <f>Tabla1[[#This Row],[Precio Unitario]]*Tabla1[[#This Row],[Cantidad Ordenada]]</f>
        <v>27</v>
      </c>
      <c r="K1506" s="3">
        <f>Tabla1[[#This Row],[Costo Unitario]]*Tabla1[[#This Row],[Cantidad Ordenada]]</f>
        <v>16</v>
      </c>
      <c r="L1506" s="3">
        <f>(Tabla1[[#This Row],[Precio Unitario]]-Tabla1[[#This Row],[Costo Unitario]])*Tabla1[[#This Row],[Cantidad Ordenada]]</f>
        <v>11</v>
      </c>
      <c r="M1506" s="20">
        <v>0.1</v>
      </c>
      <c r="N1506" s="5">
        <f>Tabla1[[#This Row],[Total del Pedido]]*M1506</f>
        <v>2.7</v>
      </c>
      <c r="O1506" s="5">
        <f>Tabla1[[#This Row],[Total del Pedido]]-(Tabla1[[#This Row],[Costo Total]]+N1506)</f>
        <v>8.3000000000000007</v>
      </c>
    </row>
    <row r="1507" spans="1:15" x14ac:dyDescent="0.25">
      <c r="A1507" s="1">
        <v>612</v>
      </c>
      <c r="B1507" s="1">
        <v>11</v>
      </c>
      <c r="C1507" s="1" t="s">
        <v>9</v>
      </c>
      <c r="D1507" s="1" t="s">
        <v>30</v>
      </c>
      <c r="E1507" s="2">
        <v>22</v>
      </c>
      <c r="F1507" s="2">
        <v>36</v>
      </c>
      <c r="G1507" s="1">
        <v>3</v>
      </c>
      <c r="H1507" s="1">
        <v>37</v>
      </c>
      <c r="I1507" s="7">
        <f>TIME(0,Tabla1[[#This Row],[Tiempo de Preparación]],0)</f>
        <v>2.5694444444444443E-2</v>
      </c>
      <c r="J1507" s="16">
        <f>Tabla1[[#This Row],[Precio Unitario]]*Tabla1[[#This Row],[Cantidad Ordenada]]</f>
        <v>108</v>
      </c>
      <c r="K1507" s="3">
        <f>Tabla1[[#This Row],[Costo Unitario]]*Tabla1[[#This Row],[Cantidad Ordenada]]</f>
        <v>66</v>
      </c>
      <c r="L1507" s="3">
        <f>(Tabla1[[#This Row],[Precio Unitario]]-Tabla1[[#This Row],[Costo Unitario]])*Tabla1[[#This Row],[Cantidad Ordenada]]</f>
        <v>42</v>
      </c>
      <c r="M1507" s="20">
        <v>0.1</v>
      </c>
      <c r="N1507" s="5">
        <f>Tabla1[[#This Row],[Total del Pedido]]*M1507</f>
        <v>10.8</v>
      </c>
      <c r="O1507" s="5">
        <f>Tabla1[[#This Row],[Total del Pedido]]-(Tabla1[[#This Row],[Costo Total]]+N1507)</f>
        <v>31.200000000000003</v>
      </c>
    </row>
    <row r="1508" spans="1:15" x14ac:dyDescent="0.25">
      <c r="A1508" s="1">
        <v>612</v>
      </c>
      <c r="B1508" s="1">
        <v>11</v>
      </c>
      <c r="C1508" s="1" t="s">
        <v>12</v>
      </c>
      <c r="D1508" s="1" t="s">
        <v>33</v>
      </c>
      <c r="E1508" s="2">
        <v>16</v>
      </c>
      <c r="F1508" s="2">
        <v>28</v>
      </c>
      <c r="G1508" s="1">
        <v>2</v>
      </c>
      <c r="H1508" s="1">
        <v>15</v>
      </c>
      <c r="I1508" s="7">
        <f>TIME(0,Tabla1[[#This Row],[Tiempo de Preparación]],0)</f>
        <v>1.0416666666666666E-2</v>
      </c>
      <c r="J1508" s="16">
        <f>Tabla1[[#This Row],[Precio Unitario]]*Tabla1[[#This Row],[Cantidad Ordenada]]</f>
        <v>56</v>
      </c>
      <c r="K1508" s="3">
        <f>Tabla1[[#This Row],[Costo Unitario]]*Tabla1[[#This Row],[Cantidad Ordenada]]</f>
        <v>32</v>
      </c>
      <c r="L1508" s="3">
        <f>(Tabla1[[#This Row],[Precio Unitario]]-Tabla1[[#This Row],[Costo Unitario]])*Tabla1[[#This Row],[Cantidad Ordenada]]</f>
        <v>24</v>
      </c>
      <c r="M1508" s="20">
        <v>0.1</v>
      </c>
      <c r="N1508" s="5">
        <f>Tabla1[[#This Row],[Total del Pedido]]*M1508</f>
        <v>5.6000000000000005</v>
      </c>
      <c r="O1508" s="5">
        <f>Tabla1[[#This Row],[Total del Pedido]]-(Tabla1[[#This Row],[Costo Total]]+N1508)</f>
        <v>18.399999999999999</v>
      </c>
    </row>
    <row r="1509" spans="1:15" x14ac:dyDescent="0.25">
      <c r="A1509" s="1">
        <v>612</v>
      </c>
      <c r="B1509" s="1">
        <v>11</v>
      </c>
      <c r="C1509" s="1" t="s">
        <v>18</v>
      </c>
      <c r="D1509" s="1" t="s">
        <v>39</v>
      </c>
      <c r="E1509" s="2">
        <v>12</v>
      </c>
      <c r="F1509" s="2">
        <v>20</v>
      </c>
      <c r="G1509" s="1">
        <v>2</v>
      </c>
      <c r="H1509" s="1">
        <v>51</v>
      </c>
      <c r="I1509" s="7">
        <f>TIME(0,Tabla1[[#This Row],[Tiempo de Preparación]],0)</f>
        <v>3.5416666666666666E-2</v>
      </c>
      <c r="J1509" s="16">
        <f>Tabla1[[#This Row],[Precio Unitario]]*Tabla1[[#This Row],[Cantidad Ordenada]]</f>
        <v>40</v>
      </c>
      <c r="K1509" s="3">
        <f>Tabla1[[#This Row],[Costo Unitario]]*Tabla1[[#This Row],[Cantidad Ordenada]]</f>
        <v>24</v>
      </c>
      <c r="L1509" s="3">
        <f>(Tabla1[[#This Row],[Precio Unitario]]-Tabla1[[#This Row],[Costo Unitario]])*Tabla1[[#This Row],[Cantidad Ordenada]]</f>
        <v>16</v>
      </c>
      <c r="M1509" s="20">
        <v>0.1</v>
      </c>
      <c r="N1509" s="5">
        <f>Tabla1[[#This Row],[Total del Pedido]]*M1509</f>
        <v>4</v>
      </c>
      <c r="O1509" s="5">
        <f>Tabla1[[#This Row],[Total del Pedido]]-(Tabla1[[#This Row],[Costo Total]]+N1509)</f>
        <v>12</v>
      </c>
    </row>
    <row r="1510" spans="1:15" x14ac:dyDescent="0.25">
      <c r="A1510" s="1">
        <v>613</v>
      </c>
      <c r="B1510" s="1">
        <v>1</v>
      </c>
      <c r="C1510" s="1" t="s">
        <v>13</v>
      </c>
      <c r="D1510" s="1" t="s">
        <v>34</v>
      </c>
      <c r="E1510" s="2">
        <v>11</v>
      </c>
      <c r="F1510" s="2">
        <v>19</v>
      </c>
      <c r="G1510" s="1">
        <v>3</v>
      </c>
      <c r="H1510" s="1">
        <v>41</v>
      </c>
      <c r="I1510" s="7">
        <f>TIME(0,Tabla1[[#This Row],[Tiempo de Preparación]],0)</f>
        <v>2.8472222222222222E-2</v>
      </c>
      <c r="J1510" s="16">
        <f>Tabla1[[#This Row],[Precio Unitario]]*Tabla1[[#This Row],[Cantidad Ordenada]]</f>
        <v>57</v>
      </c>
      <c r="K1510" s="3">
        <f>Tabla1[[#This Row],[Costo Unitario]]*Tabla1[[#This Row],[Cantidad Ordenada]]</f>
        <v>33</v>
      </c>
      <c r="L1510" s="3">
        <f>(Tabla1[[#This Row],[Precio Unitario]]-Tabla1[[#This Row],[Costo Unitario]])*Tabla1[[#This Row],[Cantidad Ordenada]]</f>
        <v>24</v>
      </c>
      <c r="M1510" s="20">
        <v>0.1</v>
      </c>
      <c r="N1510" s="5">
        <f>Tabla1[[#This Row],[Total del Pedido]]*M1510</f>
        <v>5.7</v>
      </c>
      <c r="O1510" s="5">
        <f>Tabla1[[#This Row],[Total del Pedido]]-(Tabla1[[#This Row],[Costo Total]]+N1510)</f>
        <v>18.299999999999997</v>
      </c>
    </row>
    <row r="1511" spans="1:15" x14ac:dyDescent="0.25">
      <c r="A1511" s="1">
        <v>613</v>
      </c>
      <c r="B1511" s="1">
        <v>1</v>
      </c>
      <c r="C1511" s="1" t="s">
        <v>19</v>
      </c>
      <c r="D1511" s="1" t="s">
        <v>40</v>
      </c>
      <c r="E1511" s="2">
        <v>14</v>
      </c>
      <c r="F1511" s="2">
        <v>23</v>
      </c>
      <c r="G1511" s="1">
        <v>3</v>
      </c>
      <c r="H1511" s="1">
        <v>23</v>
      </c>
      <c r="I1511" s="7">
        <f>TIME(0,Tabla1[[#This Row],[Tiempo de Preparación]],0)</f>
        <v>1.5972222222222221E-2</v>
      </c>
      <c r="J1511" s="16">
        <f>Tabla1[[#This Row],[Precio Unitario]]*Tabla1[[#This Row],[Cantidad Ordenada]]</f>
        <v>69</v>
      </c>
      <c r="K1511" s="3">
        <f>Tabla1[[#This Row],[Costo Unitario]]*Tabla1[[#This Row],[Cantidad Ordenada]]</f>
        <v>42</v>
      </c>
      <c r="L1511" s="3">
        <f>(Tabla1[[#This Row],[Precio Unitario]]-Tabla1[[#This Row],[Costo Unitario]])*Tabla1[[#This Row],[Cantidad Ordenada]]</f>
        <v>27</v>
      </c>
      <c r="M1511" s="20">
        <v>0.1</v>
      </c>
      <c r="N1511" s="5">
        <f>Tabla1[[#This Row],[Total del Pedido]]*M1511</f>
        <v>6.9</v>
      </c>
      <c r="O1511" s="5">
        <f>Tabla1[[#This Row],[Total del Pedido]]-(Tabla1[[#This Row],[Costo Total]]+N1511)</f>
        <v>20.100000000000001</v>
      </c>
    </row>
    <row r="1512" spans="1:15" x14ac:dyDescent="0.25">
      <c r="A1512" s="1">
        <v>613</v>
      </c>
      <c r="B1512" s="1">
        <v>1</v>
      </c>
      <c r="C1512" s="1" t="s">
        <v>21</v>
      </c>
      <c r="D1512" s="1" t="s">
        <v>42</v>
      </c>
      <c r="E1512" s="2">
        <v>10</v>
      </c>
      <c r="F1512" s="2">
        <v>18</v>
      </c>
      <c r="G1512" s="1">
        <v>3</v>
      </c>
      <c r="H1512" s="1">
        <v>31</v>
      </c>
      <c r="I1512" s="7">
        <f>TIME(0,Tabla1[[#This Row],[Tiempo de Preparación]],0)</f>
        <v>2.1527777777777778E-2</v>
      </c>
      <c r="J1512" s="16">
        <f>Tabla1[[#This Row],[Precio Unitario]]*Tabla1[[#This Row],[Cantidad Ordenada]]</f>
        <v>54</v>
      </c>
      <c r="K1512" s="3">
        <f>Tabla1[[#This Row],[Costo Unitario]]*Tabla1[[#This Row],[Cantidad Ordenada]]</f>
        <v>30</v>
      </c>
      <c r="L1512" s="3">
        <f>(Tabla1[[#This Row],[Precio Unitario]]-Tabla1[[#This Row],[Costo Unitario]])*Tabla1[[#This Row],[Cantidad Ordenada]]</f>
        <v>24</v>
      </c>
      <c r="M1512" s="20">
        <v>0.1</v>
      </c>
      <c r="N1512" s="5">
        <f>Tabla1[[#This Row],[Total del Pedido]]*M1512</f>
        <v>5.4</v>
      </c>
      <c r="O1512" s="5">
        <f>Tabla1[[#This Row],[Total del Pedido]]-(Tabla1[[#This Row],[Costo Total]]+N1512)</f>
        <v>18.600000000000001</v>
      </c>
    </row>
    <row r="1513" spans="1:15" x14ac:dyDescent="0.25">
      <c r="A1513" s="1">
        <v>613</v>
      </c>
      <c r="B1513" s="1">
        <v>1</v>
      </c>
      <c r="C1513" s="1" t="s">
        <v>14</v>
      </c>
      <c r="D1513" s="1" t="s">
        <v>35</v>
      </c>
      <c r="E1513" s="2">
        <v>21</v>
      </c>
      <c r="F1513" s="2">
        <v>35</v>
      </c>
      <c r="G1513" s="1">
        <v>3</v>
      </c>
      <c r="H1513" s="1">
        <v>57</v>
      </c>
      <c r="I1513" s="7">
        <f>TIME(0,Tabla1[[#This Row],[Tiempo de Preparación]],0)</f>
        <v>3.9583333333333331E-2</v>
      </c>
      <c r="J1513" s="16">
        <f>Tabla1[[#This Row],[Precio Unitario]]*Tabla1[[#This Row],[Cantidad Ordenada]]</f>
        <v>105</v>
      </c>
      <c r="K1513" s="3">
        <f>Tabla1[[#This Row],[Costo Unitario]]*Tabla1[[#This Row],[Cantidad Ordenada]]</f>
        <v>63</v>
      </c>
      <c r="L1513" s="3">
        <f>(Tabla1[[#This Row],[Precio Unitario]]-Tabla1[[#This Row],[Costo Unitario]])*Tabla1[[#This Row],[Cantidad Ordenada]]</f>
        <v>42</v>
      </c>
      <c r="M1513" s="20">
        <v>0.1</v>
      </c>
      <c r="N1513" s="5">
        <f>Tabla1[[#This Row],[Total del Pedido]]*M1513</f>
        <v>10.5</v>
      </c>
      <c r="O1513" s="5">
        <f>Tabla1[[#This Row],[Total del Pedido]]-(Tabla1[[#This Row],[Costo Total]]+N1513)</f>
        <v>31.5</v>
      </c>
    </row>
    <row r="1514" spans="1:15" x14ac:dyDescent="0.25">
      <c r="A1514" s="1">
        <v>614</v>
      </c>
      <c r="B1514" s="1">
        <v>19</v>
      </c>
      <c r="C1514" s="1" t="s">
        <v>4</v>
      </c>
      <c r="D1514" s="1" t="s">
        <v>25</v>
      </c>
      <c r="E1514" s="2">
        <v>14</v>
      </c>
      <c r="F1514" s="2">
        <v>24</v>
      </c>
      <c r="G1514" s="1">
        <v>3</v>
      </c>
      <c r="H1514" s="1">
        <v>50</v>
      </c>
      <c r="I1514" s="7">
        <f>TIME(0,Tabla1[[#This Row],[Tiempo de Preparación]],0)</f>
        <v>3.4722222222222224E-2</v>
      </c>
      <c r="J1514" s="16">
        <f>Tabla1[[#This Row],[Precio Unitario]]*Tabla1[[#This Row],[Cantidad Ordenada]]</f>
        <v>72</v>
      </c>
      <c r="K1514" s="3">
        <f>Tabla1[[#This Row],[Costo Unitario]]*Tabla1[[#This Row],[Cantidad Ordenada]]</f>
        <v>42</v>
      </c>
      <c r="L1514" s="3">
        <f>(Tabla1[[#This Row],[Precio Unitario]]-Tabla1[[#This Row],[Costo Unitario]])*Tabla1[[#This Row],[Cantidad Ordenada]]</f>
        <v>30</v>
      </c>
      <c r="M1514" s="20">
        <v>0.1</v>
      </c>
      <c r="N1514" s="5">
        <f>Tabla1[[#This Row],[Total del Pedido]]*M1514</f>
        <v>7.2</v>
      </c>
      <c r="O1514" s="5">
        <f>Tabla1[[#This Row],[Total del Pedido]]-(Tabla1[[#This Row],[Costo Total]]+N1514)</f>
        <v>22.799999999999997</v>
      </c>
    </row>
    <row r="1515" spans="1:15" x14ac:dyDescent="0.25">
      <c r="A1515" s="1">
        <v>615</v>
      </c>
      <c r="B1515" s="1">
        <v>7</v>
      </c>
      <c r="C1515" s="1" t="s">
        <v>6</v>
      </c>
      <c r="D1515" s="1" t="s">
        <v>27</v>
      </c>
      <c r="E1515" s="2">
        <v>19</v>
      </c>
      <c r="F1515" s="2">
        <v>31</v>
      </c>
      <c r="G1515" s="1">
        <v>3</v>
      </c>
      <c r="H1515" s="1">
        <v>50</v>
      </c>
      <c r="I1515" s="7">
        <f>TIME(0,Tabla1[[#This Row],[Tiempo de Preparación]],0)</f>
        <v>3.4722222222222224E-2</v>
      </c>
      <c r="J1515" s="16">
        <f>Tabla1[[#This Row],[Precio Unitario]]*Tabla1[[#This Row],[Cantidad Ordenada]]</f>
        <v>93</v>
      </c>
      <c r="K1515" s="3">
        <f>Tabla1[[#This Row],[Costo Unitario]]*Tabla1[[#This Row],[Cantidad Ordenada]]</f>
        <v>57</v>
      </c>
      <c r="L1515" s="3">
        <f>(Tabla1[[#This Row],[Precio Unitario]]-Tabla1[[#This Row],[Costo Unitario]])*Tabla1[[#This Row],[Cantidad Ordenada]]</f>
        <v>36</v>
      </c>
      <c r="M1515" s="20">
        <v>0.1</v>
      </c>
      <c r="N1515" s="5">
        <f>Tabla1[[#This Row],[Total del Pedido]]*M1515</f>
        <v>9.3000000000000007</v>
      </c>
      <c r="O1515" s="5">
        <f>Tabla1[[#This Row],[Total del Pedido]]-(Tabla1[[#This Row],[Costo Total]]+N1515)</f>
        <v>26.700000000000003</v>
      </c>
    </row>
    <row r="1516" spans="1:15" x14ac:dyDescent="0.25">
      <c r="A1516" s="1">
        <v>615</v>
      </c>
      <c r="B1516" s="1">
        <v>7</v>
      </c>
      <c r="C1516" s="1" t="s">
        <v>19</v>
      </c>
      <c r="D1516" s="1" t="s">
        <v>40</v>
      </c>
      <c r="E1516" s="2">
        <v>14</v>
      </c>
      <c r="F1516" s="2">
        <v>23</v>
      </c>
      <c r="G1516" s="1">
        <v>3</v>
      </c>
      <c r="H1516" s="1">
        <v>43</v>
      </c>
      <c r="I1516" s="7">
        <f>TIME(0,Tabla1[[#This Row],[Tiempo de Preparación]],0)</f>
        <v>2.9861111111111113E-2</v>
      </c>
      <c r="J1516" s="16">
        <f>Tabla1[[#This Row],[Precio Unitario]]*Tabla1[[#This Row],[Cantidad Ordenada]]</f>
        <v>69</v>
      </c>
      <c r="K1516" s="3">
        <f>Tabla1[[#This Row],[Costo Unitario]]*Tabla1[[#This Row],[Cantidad Ordenada]]</f>
        <v>42</v>
      </c>
      <c r="L1516" s="3">
        <f>(Tabla1[[#This Row],[Precio Unitario]]-Tabla1[[#This Row],[Costo Unitario]])*Tabla1[[#This Row],[Cantidad Ordenada]]</f>
        <v>27</v>
      </c>
      <c r="M1516" s="20">
        <v>0.1</v>
      </c>
      <c r="N1516" s="5">
        <f>Tabla1[[#This Row],[Total del Pedido]]*M1516</f>
        <v>6.9</v>
      </c>
      <c r="O1516" s="5">
        <f>Tabla1[[#This Row],[Total del Pedido]]-(Tabla1[[#This Row],[Costo Total]]+N1516)</f>
        <v>20.100000000000001</v>
      </c>
    </row>
    <row r="1517" spans="1:15" x14ac:dyDescent="0.25">
      <c r="A1517" s="1">
        <v>615</v>
      </c>
      <c r="B1517" s="1">
        <v>7</v>
      </c>
      <c r="C1517" s="1" t="s">
        <v>23</v>
      </c>
      <c r="D1517" s="1" t="s">
        <v>44</v>
      </c>
      <c r="E1517" s="2">
        <v>15</v>
      </c>
      <c r="F1517" s="2">
        <v>25</v>
      </c>
      <c r="G1517" s="1">
        <v>3</v>
      </c>
      <c r="H1517" s="1">
        <v>41</v>
      </c>
      <c r="I1517" s="7">
        <f>TIME(0,Tabla1[[#This Row],[Tiempo de Preparación]],0)</f>
        <v>2.8472222222222222E-2</v>
      </c>
      <c r="J1517" s="16">
        <f>Tabla1[[#This Row],[Precio Unitario]]*Tabla1[[#This Row],[Cantidad Ordenada]]</f>
        <v>75</v>
      </c>
      <c r="K1517" s="3">
        <f>Tabla1[[#This Row],[Costo Unitario]]*Tabla1[[#This Row],[Cantidad Ordenada]]</f>
        <v>45</v>
      </c>
      <c r="L1517" s="3">
        <f>(Tabla1[[#This Row],[Precio Unitario]]-Tabla1[[#This Row],[Costo Unitario]])*Tabla1[[#This Row],[Cantidad Ordenada]]</f>
        <v>30</v>
      </c>
      <c r="M1517" s="20">
        <v>0.1</v>
      </c>
      <c r="N1517" s="5">
        <f>Tabla1[[#This Row],[Total del Pedido]]*M1517</f>
        <v>7.5</v>
      </c>
      <c r="O1517" s="5">
        <f>Tabla1[[#This Row],[Total del Pedido]]-(Tabla1[[#This Row],[Costo Total]]+N1517)</f>
        <v>22.5</v>
      </c>
    </row>
    <row r="1518" spans="1:15" x14ac:dyDescent="0.25">
      <c r="A1518" s="1">
        <v>615</v>
      </c>
      <c r="B1518" s="1">
        <v>7</v>
      </c>
      <c r="C1518" s="1" t="s">
        <v>15</v>
      </c>
      <c r="D1518" s="1" t="s">
        <v>36</v>
      </c>
      <c r="E1518" s="2">
        <v>19</v>
      </c>
      <c r="F1518" s="2">
        <v>32</v>
      </c>
      <c r="G1518" s="1">
        <v>3</v>
      </c>
      <c r="H1518" s="1">
        <v>22</v>
      </c>
      <c r="I1518" s="7">
        <f>TIME(0,Tabla1[[#This Row],[Tiempo de Preparación]],0)</f>
        <v>1.5277777777777777E-2</v>
      </c>
      <c r="J1518" s="16">
        <f>Tabla1[[#This Row],[Precio Unitario]]*Tabla1[[#This Row],[Cantidad Ordenada]]</f>
        <v>96</v>
      </c>
      <c r="K1518" s="3">
        <f>Tabla1[[#This Row],[Costo Unitario]]*Tabla1[[#This Row],[Cantidad Ordenada]]</f>
        <v>57</v>
      </c>
      <c r="L1518" s="3">
        <f>(Tabla1[[#This Row],[Precio Unitario]]-Tabla1[[#This Row],[Costo Unitario]])*Tabla1[[#This Row],[Cantidad Ordenada]]</f>
        <v>39</v>
      </c>
      <c r="M1518" s="20">
        <v>0.1</v>
      </c>
      <c r="N1518" s="5">
        <f>Tabla1[[#This Row],[Total del Pedido]]*M1518</f>
        <v>9.6000000000000014</v>
      </c>
      <c r="O1518" s="5">
        <f>Tabla1[[#This Row],[Total del Pedido]]-(Tabla1[[#This Row],[Costo Total]]+N1518)</f>
        <v>29.400000000000006</v>
      </c>
    </row>
    <row r="1519" spans="1:15" x14ac:dyDescent="0.25">
      <c r="A1519" s="1">
        <v>616</v>
      </c>
      <c r="B1519" s="1">
        <v>4</v>
      </c>
      <c r="C1519" s="1" t="s">
        <v>4</v>
      </c>
      <c r="D1519" s="1" t="s">
        <v>25</v>
      </c>
      <c r="E1519" s="2">
        <v>14</v>
      </c>
      <c r="F1519" s="2">
        <v>24</v>
      </c>
      <c r="G1519" s="1">
        <v>3</v>
      </c>
      <c r="H1519" s="1">
        <v>33</v>
      </c>
      <c r="I1519" s="7">
        <f>TIME(0,Tabla1[[#This Row],[Tiempo de Preparación]],0)</f>
        <v>2.2916666666666665E-2</v>
      </c>
      <c r="J1519" s="16">
        <f>Tabla1[[#This Row],[Precio Unitario]]*Tabla1[[#This Row],[Cantidad Ordenada]]</f>
        <v>72</v>
      </c>
      <c r="K1519" s="3">
        <f>Tabla1[[#This Row],[Costo Unitario]]*Tabla1[[#This Row],[Cantidad Ordenada]]</f>
        <v>42</v>
      </c>
      <c r="L1519" s="3">
        <f>(Tabla1[[#This Row],[Precio Unitario]]-Tabla1[[#This Row],[Costo Unitario]])*Tabla1[[#This Row],[Cantidad Ordenada]]</f>
        <v>30</v>
      </c>
      <c r="M1519" s="20">
        <v>0.1</v>
      </c>
      <c r="N1519" s="5">
        <f>Tabla1[[#This Row],[Total del Pedido]]*M1519</f>
        <v>7.2</v>
      </c>
      <c r="O1519" s="5">
        <f>Tabla1[[#This Row],[Total del Pedido]]-(Tabla1[[#This Row],[Costo Total]]+N1519)</f>
        <v>22.799999999999997</v>
      </c>
    </row>
    <row r="1520" spans="1:15" x14ac:dyDescent="0.25">
      <c r="A1520" s="1">
        <v>616</v>
      </c>
      <c r="B1520" s="1">
        <v>4</v>
      </c>
      <c r="C1520" s="1" t="s">
        <v>5</v>
      </c>
      <c r="D1520" s="1" t="s">
        <v>26</v>
      </c>
      <c r="E1520" s="2">
        <v>18</v>
      </c>
      <c r="F1520" s="2">
        <v>30</v>
      </c>
      <c r="G1520" s="1">
        <v>2</v>
      </c>
      <c r="H1520" s="1">
        <v>14</v>
      </c>
      <c r="I1520" s="7">
        <f>TIME(0,Tabla1[[#This Row],[Tiempo de Preparación]],0)</f>
        <v>9.7222222222222224E-3</v>
      </c>
      <c r="J1520" s="16">
        <f>Tabla1[[#This Row],[Precio Unitario]]*Tabla1[[#This Row],[Cantidad Ordenada]]</f>
        <v>60</v>
      </c>
      <c r="K1520" s="3">
        <f>Tabla1[[#This Row],[Costo Unitario]]*Tabla1[[#This Row],[Cantidad Ordenada]]</f>
        <v>36</v>
      </c>
      <c r="L1520" s="3">
        <f>(Tabla1[[#This Row],[Precio Unitario]]-Tabla1[[#This Row],[Costo Unitario]])*Tabla1[[#This Row],[Cantidad Ordenada]]</f>
        <v>24</v>
      </c>
      <c r="M1520" s="20">
        <v>0.1</v>
      </c>
      <c r="N1520" s="5">
        <f>Tabla1[[#This Row],[Total del Pedido]]*M1520</f>
        <v>6</v>
      </c>
      <c r="O1520" s="5">
        <f>Tabla1[[#This Row],[Total del Pedido]]-(Tabla1[[#This Row],[Costo Total]]+N1520)</f>
        <v>18</v>
      </c>
    </row>
    <row r="1521" spans="1:15" x14ac:dyDescent="0.25">
      <c r="A1521" s="1">
        <v>617</v>
      </c>
      <c r="B1521" s="1">
        <v>13</v>
      </c>
      <c r="C1521" s="1" t="s">
        <v>22</v>
      </c>
      <c r="D1521" s="1" t="s">
        <v>43</v>
      </c>
      <c r="E1521" s="2">
        <v>15</v>
      </c>
      <c r="F1521" s="2">
        <v>26</v>
      </c>
      <c r="G1521" s="1">
        <v>2</v>
      </c>
      <c r="H1521" s="1">
        <v>18</v>
      </c>
      <c r="I1521" s="7">
        <f>TIME(0,Tabla1[[#This Row],[Tiempo de Preparación]],0)</f>
        <v>1.2500000000000001E-2</v>
      </c>
      <c r="J1521" s="16">
        <f>Tabla1[[#This Row],[Precio Unitario]]*Tabla1[[#This Row],[Cantidad Ordenada]]</f>
        <v>52</v>
      </c>
      <c r="K1521" s="3">
        <f>Tabla1[[#This Row],[Costo Unitario]]*Tabla1[[#This Row],[Cantidad Ordenada]]</f>
        <v>30</v>
      </c>
      <c r="L1521" s="3">
        <f>(Tabla1[[#This Row],[Precio Unitario]]-Tabla1[[#This Row],[Costo Unitario]])*Tabla1[[#This Row],[Cantidad Ordenada]]</f>
        <v>22</v>
      </c>
      <c r="M1521" s="20">
        <v>0.1</v>
      </c>
      <c r="N1521" s="5">
        <f>Tabla1[[#This Row],[Total del Pedido]]*M1521</f>
        <v>5.2</v>
      </c>
      <c r="O1521" s="5">
        <f>Tabla1[[#This Row],[Total del Pedido]]-(Tabla1[[#This Row],[Costo Total]]+N1521)</f>
        <v>16.799999999999997</v>
      </c>
    </row>
    <row r="1522" spans="1:15" x14ac:dyDescent="0.25">
      <c r="A1522" s="1">
        <v>617</v>
      </c>
      <c r="B1522" s="1">
        <v>13</v>
      </c>
      <c r="C1522" s="1" t="s">
        <v>5</v>
      </c>
      <c r="D1522" s="1" t="s">
        <v>26</v>
      </c>
      <c r="E1522" s="2">
        <v>18</v>
      </c>
      <c r="F1522" s="2">
        <v>30</v>
      </c>
      <c r="G1522" s="1">
        <v>3</v>
      </c>
      <c r="H1522" s="1">
        <v>33</v>
      </c>
      <c r="I1522" s="7">
        <f>TIME(0,Tabla1[[#This Row],[Tiempo de Preparación]],0)</f>
        <v>2.2916666666666665E-2</v>
      </c>
      <c r="J1522" s="16">
        <f>Tabla1[[#This Row],[Precio Unitario]]*Tabla1[[#This Row],[Cantidad Ordenada]]</f>
        <v>90</v>
      </c>
      <c r="K1522" s="3">
        <f>Tabla1[[#This Row],[Costo Unitario]]*Tabla1[[#This Row],[Cantidad Ordenada]]</f>
        <v>54</v>
      </c>
      <c r="L1522" s="3">
        <f>(Tabla1[[#This Row],[Precio Unitario]]-Tabla1[[#This Row],[Costo Unitario]])*Tabla1[[#This Row],[Cantidad Ordenada]]</f>
        <v>36</v>
      </c>
      <c r="M1522" s="20">
        <v>0.1</v>
      </c>
      <c r="N1522" s="5">
        <f>Tabla1[[#This Row],[Total del Pedido]]*M1522</f>
        <v>9</v>
      </c>
      <c r="O1522" s="5">
        <f>Tabla1[[#This Row],[Total del Pedido]]-(Tabla1[[#This Row],[Costo Total]]+N1522)</f>
        <v>27</v>
      </c>
    </row>
    <row r="1523" spans="1:15" x14ac:dyDescent="0.25">
      <c r="A1523" s="1">
        <v>618</v>
      </c>
      <c r="B1523" s="1">
        <v>3</v>
      </c>
      <c r="C1523" s="1" t="s">
        <v>15</v>
      </c>
      <c r="D1523" s="1" t="s">
        <v>36</v>
      </c>
      <c r="E1523" s="2">
        <v>19</v>
      </c>
      <c r="F1523" s="2">
        <v>32</v>
      </c>
      <c r="G1523" s="1">
        <v>2</v>
      </c>
      <c r="H1523" s="1">
        <v>6</v>
      </c>
      <c r="I1523" s="7">
        <f>TIME(0,Tabla1[[#This Row],[Tiempo de Preparación]],0)</f>
        <v>4.1666666666666666E-3</v>
      </c>
      <c r="J1523" s="16">
        <f>Tabla1[[#This Row],[Precio Unitario]]*Tabla1[[#This Row],[Cantidad Ordenada]]</f>
        <v>64</v>
      </c>
      <c r="K1523" s="3">
        <f>Tabla1[[#This Row],[Costo Unitario]]*Tabla1[[#This Row],[Cantidad Ordenada]]</f>
        <v>38</v>
      </c>
      <c r="L1523" s="3">
        <f>(Tabla1[[#This Row],[Precio Unitario]]-Tabla1[[#This Row],[Costo Unitario]])*Tabla1[[#This Row],[Cantidad Ordenada]]</f>
        <v>26</v>
      </c>
      <c r="M1523" s="20">
        <v>0.1</v>
      </c>
      <c r="N1523" s="5">
        <f>Tabla1[[#This Row],[Total del Pedido]]*M1523</f>
        <v>6.4</v>
      </c>
      <c r="O1523" s="5">
        <f>Tabla1[[#This Row],[Total del Pedido]]-(Tabla1[[#This Row],[Costo Total]]+N1523)</f>
        <v>19.600000000000001</v>
      </c>
    </row>
    <row r="1524" spans="1:15" x14ac:dyDescent="0.25">
      <c r="A1524" s="1">
        <v>618</v>
      </c>
      <c r="B1524" s="1">
        <v>3</v>
      </c>
      <c r="C1524" s="1" t="s">
        <v>6</v>
      </c>
      <c r="D1524" s="1" t="s">
        <v>27</v>
      </c>
      <c r="E1524" s="2">
        <v>19</v>
      </c>
      <c r="F1524" s="2">
        <v>31</v>
      </c>
      <c r="G1524" s="1">
        <v>3</v>
      </c>
      <c r="H1524" s="1">
        <v>35</v>
      </c>
      <c r="I1524" s="7">
        <f>TIME(0,Tabla1[[#This Row],[Tiempo de Preparación]],0)</f>
        <v>2.4305555555555556E-2</v>
      </c>
      <c r="J1524" s="16">
        <f>Tabla1[[#This Row],[Precio Unitario]]*Tabla1[[#This Row],[Cantidad Ordenada]]</f>
        <v>93</v>
      </c>
      <c r="K1524" s="3">
        <f>Tabla1[[#This Row],[Costo Unitario]]*Tabla1[[#This Row],[Cantidad Ordenada]]</f>
        <v>57</v>
      </c>
      <c r="L1524" s="3">
        <f>(Tabla1[[#This Row],[Precio Unitario]]-Tabla1[[#This Row],[Costo Unitario]])*Tabla1[[#This Row],[Cantidad Ordenada]]</f>
        <v>36</v>
      </c>
      <c r="M1524" s="20">
        <v>0.1</v>
      </c>
      <c r="N1524" s="5">
        <f>Tabla1[[#This Row],[Total del Pedido]]*M1524</f>
        <v>9.3000000000000007</v>
      </c>
      <c r="O1524" s="5">
        <f>Tabla1[[#This Row],[Total del Pedido]]-(Tabla1[[#This Row],[Costo Total]]+N1524)</f>
        <v>26.700000000000003</v>
      </c>
    </row>
    <row r="1525" spans="1:15" x14ac:dyDescent="0.25">
      <c r="A1525" s="1">
        <v>618</v>
      </c>
      <c r="B1525" s="1">
        <v>3</v>
      </c>
      <c r="C1525" s="1" t="s">
        <v>21</v>
      </c>
      <c r="D1525" s="1" t="s">
        <v>42</v>
      </c>
      <c r="E1525" s="2">
        <v>10</v>
      </c>
      <c r="F1525" s="2">
        <v>18</v>
      </c>
      <c r="G1525" s="1">
        <v>3</v>
      </c>
      <c r="H1525" s="1">
        <v>24</v>
      </c>
      <c r="I1525" s="7">
        <f>TIME(0,Tabla1[[#This Row],[Tiempo de Preparación]],0)</f>
        <v>1.6666666666666666E-2</v>
      </c>
      <c r="J1525" s="16">
        <f>Tabla1[[#This Row],[Precio Unitario]]*Tabla1[[#This Row],[Cantidad Ordenada]]</f>
        <v>54</v>
      </c>
      <c r="K1525" s="3">
        <f>Tabla1[[#This Row],[Costo Unitario]]*Tabla1[[#This Row],[Cantidad Ordenada]]</f>
        <v>30</v>
      </c>
      <c r="L1525" s="3">
        <f>(Tabla1[[#This Row],[Precio Unitario]]-Tabla1[[#This Row],[Costo Unitario]])*Tabla1[[#This Row],[Cantidad Ordenada]]</f>
        <v>24</v>
      </c>
      <c r="M1525" s="20">
        <v>0.1</v>
      </c>
      <c r="N1525" s="5">
        <f>Tabla1[[#This Row],[Total del Pedido]]*M1525</f>
        <v>5.4</v>
      </c>
      <c r="O1525" s="5">
        <f>Tabla1[[#This Row],[Total del Pedido]]-(Tabla1[[#This Row],[Costo Total]]+N1525)</f>
        <v>18.600000000000001</v>
      </c>
    </row>
    <row r="1526" spans="1:15" x14ac:dyDescent="0.25">
      <c r="A1526" s="1">
        <v>618</v>
      </c>
      <c r="B1526" s="1">
        <v>3</v>
      </c>
      <c r="C1526" s="1" t="s">
        <v>9</v>
      </c>
      <c r="D1526" s="1" t="s">
        <v>30</v>
      </c>
      <c r="E1526" s="2">
        <v>22</v>
      </c>
      <c r="F1526" s="2">
        <v>36</v>
      </c>
      <c r="G1526" s="1">
        <v>3</v>
      </c>
      <c r="H1526" s="1">
        <v>53</v>
      </c>
      <c r="I1526" s="7">
        <f>TIME(0,Tabla1[[#This Row],[Tiempo de Preparación]],0)</f>
        <v>3.6805555555555557E-2</v>
      </c>
      <c r="J1526" s="16">
        <f>Tabla1[[#This Row],[Precio Unitario]]*Tabla1[[#This Row],[Cantidad Ordenada]]</f>
        <v>108</v>
      </c>
      <c r="K1526" s="3">
        <f>Tabla1[[#This Row],[Costo Unitario]]*Tabla1[[#This Row],[Cantidad Ordenada]]</f>
        <v>66</v>
      </c>
      <c r="L1526" s="3">
        <f>(Tabla1[[#This Row],[Precio Unitario]]-Tabla1[[#This Row],[Costo Unitario]])*Tabla1[[#This Row],[Cantidad Ordenada]]</f>
        <v>42</v>
      </c>
      <c r="M1526" s="20">
        <v>0.1</v>
      </c>
      <c r="N1526" s="5">
        <f>Tabla1[[#This Row],[Total del Pedido]]*M1526</f>
        <v>10.8</v>
      </c>
      <c r="O1526" s="5">
        <f>Tabla1[[#This Row],[Total del Pedido]]-(Tabla1[[#This Row],[Costo Total]]+N1526)</f>
        <v>31.200000000000003</v>
      </c>
    </row>
    <row r="1527" spans="1:15" x14ac:dyDescent="0.25">
      <c r="A1527" s="1">
        <v>619</v>
      </c>
      <c r="B1527" s="1">
        <v>6</v>
      </c>
      <c r="C1527" s="1" t="s">
        <v>7</v>
      </c>
      <c r="D1527" s="1" t="s">
        <v>28</v>
      </c>
      <c r="E1527" s="2">
        <v>16</v>
      </c>
      <c r="F1527" s="2">
        <v>27</v>
      </c>
      <c r="G1527" s="1">
        <v>2</v>
      </c>
      <c r="H1527" s="1">
        <v>40</v>
      </c>
      <c r="I1527" s="7">
        <f>TIME(0,Tabla1[[#This Row],[Tiempo de Preparación]],0)</f>
        <v>2.7777777777777776E-2</v>
      </c>
      <c r="J1527" s="16">
        <f>Tabla1[[#This Row],[Precio Unitario]]*Tabla1[[#This Row],[Cantidad Ordenada]]</f>
        <v>54</v>
      </c>
      <c r="K1527" s="3">
        <f>Tabla1[[#This Row],[Costo Unitario]]*Tabla1[[#This Row],[Cantidad Ordenada]]</f>
        <v>32</v>
      </c>
      <c r="L1527" s="3">
        <f>(Tabla1[[#This Row],[Precio Unitario]]-Tabla1[[#This Row],[Costo Unitario]])*Tabla1[[#This Row],[Cantidad Ordenada]]</f>
        <v>22</v>
      </c>
      <c r="M1527" s="20">
        <v>0.1</v>
      </c>
      <c r="N1527" s="5">
        <f>Tabla1[[#This Row],[Total del Pedido]]*M1527</f>
        <v>5.4</v>
      </c>
      <c r="O1527" s="5">
        <f>Tabla1[[#This Row],[Total del Pedido]]-(Tabla1[[#This Row],[Costo Total]]+N1527)</f>
        <v>16.600000000000001</v>
      </c>
    </row>
    <row r="1528" spans="1:15" x14ac:dyDescent="0.25">
      <c r="A1528" s="1">
        <v>619</v>
      </c>
      <c r="B1528" s="1">
        <v>6</v>
      </c>
      <c r="C1528" s="1" t="s">
        <v>22</v>
      </c>
      <c r="D1528" s="1" t="s">
        <v>43</v>
      </c>
      <c r="E1528" s="2">
        <v>15</v>
      </c>
      <c r="F1528" s="2">
        <v>26</v>
      </c>
      <c r="G1528" s="1">
        <v>3</v>
      </c>
      <c r="H1528" s="1">
        <v>56</v>
      </c>
      <c r="I1528" s="7">
        <f>TIME(0,Tabla1[[#This Row],[Tiempo de Preparación]],0)</f>
        <v>3.888888888888889E-2</v>
      </c>
      <c r="J1528" s="16">
        <f>Tabla1[[#This Row],[Precio Unitario]]*Tabla1[[#This Row],[Cantidad Ordenada]]</f>
        <v>78</v>
      </c>
      <c r="K1528" s="3">
        <f>Tabla1[[#This Row],[Costo Unitario]]*Tabla1[[#This Row],[Cantidad Ordenada]]</f>
        <v>45</v>
      </c>
      <c r="L1528" s="3">
        <f>(Tabla1[[#This Row],[Precio Unitario]]-Tabla1[[#This Row],[Costo Unitario]])*Tabla1[[#This Row],[Cantidad Ordenada]]</f>
        <v>33</v>
      </c>
      <c r="M1528" s="20">
        <v>0.1</v>
      </c>
      <c r="N1528" s="5">
        <f>Tabla1[[#This Row],[Total del Pedido]]*M1528</f>
        <v>7.8000000000000007</v>
      </c>
      <c r="O1528" s="5">
        <f>Tabla1[[#This Row],[Total del Pedido]]-(Tabla1[[#This Row],[Costo Total]]+N1528)</f>
        <v>25.200000000000003</v>
      </c>
    </row>
    <row r="1529" spans="1:15" x14ac:dyDescent="0.25">
      <c r="A1529" s="1">
        <v>620</v>
      </c>
      <c r="B1529" s="1">
        <v>16</v>
      </c>
      <c r="C1529" s="1" t="s">
        <v>13</v>
      </c>
      <c r="D1529" s="1" t="s">
        <v>34</v>
      </c>
      <c r="E1529" s="2">
        <v>11</v>
      </c>
      <c r="F1529" s="2">
        <v>19</v>
      </c>
      <c r="G1529" s="1">
        <v>3</v>
      </c>
      <c r="H1529" s="1">
        <v>40</v>
      </c>
      <c r="I1529" s="7">
        <f>TIME(0,Tabla1[[#This Row],[Tiempo de Preparación]],0)</f>
        <v>2.7777777777777776E-2</v>
      </c>
      <c r="J1529" s="16">
        <f>Tabla1[[#This Row],[Precio Unitario]]*Tabla1[[#This Row],[Cantidad Ordenada]]</f>
        <v>57</v>
      </c>
      <c r="K1529" s="3">
        <f>Tabla1[[#This Row],[Costo Unitario]]*Tabla1[[#This Row],[Cantidad Ordenada]]</f>
        <v>33</v>
      </c>
      <c r="L1529" s="3">
        <f>(Tabla1[[#This Row],[Precio Unitario]]-Tabla1[[#This Row],[Costo Unitario]])*Tabla1[[#This Row],[Cantidad Ordenada]]</f>
        <v>24</v>
      </c>
      <c r="M1529" s="20">
        <v>0.1</v>
      </c>
      <c r="N1529" s="5">
        <f>Tabla1[[#This Row],[Total del Pedido]]*M1529</f>
        <v>5.7</v>
      </c>
      <c r="O1529" s="5">
        <f>Tabla1[[#This Row],[Total del Pedido]]-(Tabla1[[#This Row],[Costo Total]]+N1529)</f>
        <v>18.299999999999997</v>
      </c>
    </row>
    <row r="1530" spans="1:15" x14ac:dyDescent="0.25">
      <c r="A1530" s="1">
        <v>621</v>
      </c>
      <c r="B1530" s="1">
        <v>5</v>
      </c>
      <c r="C1530" s="1" t="s">
        <v>14</v>
      </c>
      <c r="D1530" s="1" t="s">
        <v>35</v>
      </c>
      <c r="E1530" s="2">
        <v>21</v>
      </c>
      <c r="F1530" s="2">
        <v>35</v>
      </c>
      <c r="G1530" s="1">
        <v>3</v>
      </c>
      <c r="H1530" s="1">
        <v>8</v>
      </c>
      <c r="I1530" s="7">
        <f>TIME(0,Tabla1[[#This Row],[Tiempo de Preparación]],0)</f>
        <v>5.5555555555555558E-3</v>
      </c>
      <c r="J1530" s="16">
        <f>Tabla1[[#This Row],[Precio Unitario]]*Tabla1[[#This Row],[Cantidad Ordenada]]</f>
        <v>105</v>
      </c>
      <c r="K1530" s="3">
        <f>Tabla1[[#This Row],[Costo Unitario]]*Tabla1[[#This Row],[Cantidad Ordenada]]</f>
        <v>63</v>
      </c>
      <c r="L1530" s="3">
        <f>(Tabla1[[#This Row],[Precio Unitario]]-Tabla1[[#This Row],[Costo Unitario]])*Tabla1[[#This Row],[Cantidad Ordenada]]</f>
        <v>42</v>
      </c>
      <c r="M1530" s="20">
        <v>0.1</v>
      </c>
      <c r="N1530" s="5">
        <f>Tabla1[[#This Row],[Total del Pedido]]*M1530</f>
        <v>10.5</v>
      </c>
      <c r="O1530" s="5">
        <f>Tabla1[[#This Row],[Total del Pedido]]-(Tabla1[[#This Row],[Costo Total]]+N1530)</f>
        <v>31.5</v>
      </c>
    </row>
    <row r="1531" spans="1:15" x14ac:dyDescent="0.25">
      <c r="A1531" s="1">
        <v>622</v>
      </c>
      <c r="B1531" s="1">
        <v>7</v>
      </c>
      <c r="C1531" s="1" t="s">
        <v>6</v>
      </c>
      <c r="D1531" s="1" t="s">
        <v>27</v>
      </c>
      <c r="E1531" s="2">
        <v>19</v>
      </c>
      <c r="F1531" s="2">
        <v>31</v>
      </c>
      <c r="G1531" s="1">
        <v>3</v>
      </c>
      <c r="H1531" s="1">
        <v>53</v>
      </c>
      <c r="I1531" s="7">
        <f>TIME(0,Tabla1[[#This Row],[Tiempo de Preparación]],0)</f>
        <v>3.6805555555555557E-2</v>
      </c>
      <c r="J1531" s="16">
        <f>Tabla1[[#This Row],[Precio Unitario]]*Tabla1[[#This Row],[Cantidad Ordenada]]</f>
        <v>93</v>
      </c>
      <c r="K1531" s="3">
        <f>Tabla1[[#This Row],[Costo Unitario]]*Tabla1[[#This Row],[Cantidad Ordenada]]</f>
        <v>57</v>
      </c>
      <c r="L1531" s="3">
        <f>(Tabla1[[#This Row],[Precio Unitario]]-Tabla1[[#This Row],[Costo Unitario]])*Tabla1[[#This Row],[Cantidad Ordenada]]</f>
        <v>36</v>
      </c>
      <c r="M1531" s="20">
        <v>0.1</v>
      </c>
      <c r="N1531" s="5">
        <f>Tabla1[[#This Row],[Total del Pedido]]*M1531</f>
        <v>9.3000000000000007</v>
      </c>
      <c r="O1531" s="5">
        <f>Tabla1[[#This Row],[Total del Pedido]]-(Tabla1[[#This Row],[Costo Total]]+N1531)</f>
        <v>26.700000000000003</v>
      </c>
    </row>
    <row r="1532" spans="1:15" x14ac:dyDescent="0.25">
      <c r="A1532" s="1">
        <v>622</v>
      </c>
      <c r="B1532" s="1">
        <v>7</v>
      </c>
      <c r="C1532" s="1" t="s">
        <v>12</v>
      </c>
      <c r="D1532" s="1" t="s">
        <v>33</v>
      </c>
      <c r="E1532" s="2">
        <v>16</v>
      </c>
      <c r="F1532" s="2">
        <v>28</v>
      </c>
      <c r="G1532" s="1">
        <v>1</v>
      </c>
      <c r="H1532" s="1">
        <v>25</v>
      </c>
      <c r="I1532" s="7">
        <f>TIME(0,Tabla1[[#This Row],[Tiempo de Preparación]],0)</f>
        <v>1.7361111111111112E-2</v>
      </c>
      <c r="J1532" s="16">
        <f>Tabla1[[#This Row],[Precio Unitario]]*Tabla1[[#This Row],[Cantidad Ordenada]]</f>
        <v>28</v>
      </c>
      <c r="K1532" s="3">
        <f>Tabla1[[#This Row],[Costo Unitario]]*Tabla1[[#This Row],[Cantidad Ordenada]]</f>
        <v>16</v>
      </c>
      <c r="L1532" s="3">
        <f>(Tabla1[[#This Row],[Precio Unitario]]-Tabla1[[#This Row],[Costo Unitario]])*Tabla1[[#This Row],[Cantidad Ordenada]]</f>
        <v>12</v>
      </c>
      <c r="M1532" s="20">
        <v>0.1</v>
      </c>
      <c r="N1532" s="5">
        <f>Tabla1[[#This Row],[Total del Pedido]]*M1532</f>
        <v>2.8000000000000003</v>
      </c>
      <c r="O1532" s="5">
        <f>Tabla1[[#This Row],[Total del Pedido]]-(Tabla1[[#This Row],[Costo Total]]+N1532)</f>
        <v>9.1999999999999993</v>
      </c>
    </row>
    <row r="1533" spans="1:15" x14ac:dyDescent="0.25">
      <c r="A1533" s="1">
        <v>623</v>
      </c>
      <c r="B1533" s="1">
        <v>13</v>
      </c>
      <c r="C1533" s="1" t="s">
        <v>16</v>
      </c>
      <c r="D1533" s="1" t="s">
        <v>37</v>
      </c>
      <c r="E1533" s="2">
        <v>13</v>
      </c>
      <c r="F1533" s="2">
        <v>22</v>
      </c>
      <c r="G1533" s="1">
        <v>2</v>
      </c>
      <c r="H1533" s="1">
        <v>23</v>
      </c>
      <c r="I1533" s="7">
        <f>TIME(0,Tabla1[[#This Row],[Tiempo de Preparación]],0)</f>
        <v>1.5972222222222221E-2</v>
      </c>
      <c r="J1533" s="16">
        <f>Tabla1[[#This Row],[Precio Unitario]]*Tabla1[[#This Row],[Cantidad Ordenada]]</f>
        <v>44</v>
      </c>
      <c r="K1533" s="3">
        <f>Tabla1[[#This Row],[Costo Unitario]]*Tabla1[[#This Row],[Cantidad Ordenada]]</f>
        <v>26</v>
      </c>
      <c r="L1533" s="3">
        <f>(Tabla1[[#This Row],[Precio Unitario]]-Tabla1[[#This Row],[Costo Unitario]])*Tabla1[[#This Row],[Cantidad Ordenada]]</f>
        <v>18</v>
      </c>
      <c r="M1533" s="20">
        <v>0.1</v>
      </c>
      <c r="N1533" s="5">
        <f>Tabla1[[#This Row],[Total del Pedido]]*M1533</f>
        <v>4.4000000000000004</v>
      </c>
      <c r="O1533" s="5">
        <f>Tabla1[[#This Row],[Total del Pedido]]-(Tabla1[[#This Row],[Costo Total]]+N1533)</f>
        <v>13.600000000000001</v>
      </c>
    </row>
    <row r="1534" spans="1:15" x14ac:dyDescent="0.25">
      <c r="A1534" s="1">
        <v>623</v>
      </c>
      <c r="B1534" s="1">
        <v>13</v>
      </c>
      <c r="C1534" s="1" t="s">
        <v>14</v>
      </c>
      <c r="D1534" s="1" t="s">
        <v>35</v>
      </c>
      <c r="E1534" s="2">
        <v>21</v>
      </c>
      <c r="F1534" s="2">
        <v>35</v>
      </c>
      <c r="G1534" s="1">
        <v>2</v>
      </c>
      <c r="H1534" s="1">
        <v>59</v>
      </c>
      <c r="I1534" s="7">
        <f>TIME(0,Tabla1[[#This Row],[Tiempo de Preparación]],0)</f>
        <v>4.0972222222222222E-2</v>
      </c>
      <c r="J1534" s="16">
        <f>Tabla1[[#This Row],[Precio Unitario]]*Tabla1[[#This Row],[Cantidad Ordenada]]</f>
        <v>70</v>
      </c>
      <c r="K1534" s="3">
        <f>Tabla1[[#This Row],[Costo Unitario]]*Tabla1[[#This Row],[Cantidad Ordenada]]</f>
        <v>42</v>
      </c>
      <c r="L1534" s="3">
        <f>(Tabla1[[#This Row],[Precio Unitario]]-Tabla1[[#This Row],[Costo Unitario]])*Tabla1[[#This Row],[Cantidad Ordenada]]</f>
        <v>28</v>
      </c>
      <c r="M1534" s="20">
        <v>0.1</v>
      </c>
      <c r="N1534" s="5">
        <f>Tabla1[[#This Row],[Total del Pedido]]*M1534</f>
        <v>7</v>
      </c>
      <c r="O1534" s="5">
        <f>Tabla1[[#This Row],[Total del Pedido]]-(Tabla1[[#This Row],[Costo Total]]+N1534)</f>
        <v>21</v>
      </c>
    </row>
    <row r="1535" spans="1:15" x14ac:dyDescent="0.25">
      <c r="A1535" s="1">
        <v>623</v>
      </c>
      <c r="B1535" s="1">
        <v>13</v>
      </c>
      <c r="C1535" s="1" t="s">
        <v>23</v>
      </c>
      <c r="D1535" s="1" t="s">
        <v>44</v>
      </c>
      <c r="E1535" s="2">
        <v>15</v>
      </c>
      <c r="F1535" s="2">
        <v>25</v>
      </c>
      <c r="G1535" s="1">
        <v>1</v>
      </c>
      <c r="H1535" s="1">
        <v>20</v>
      </c>
      <c r="I1535" s="7">
        <f>TIME(0,Tabla1[[#This Row],[Tiempo de Preparación]],0)</f>
        <v>1.3888888888888888E-2</v>
      </c>
      <c r="J1535" s="16">
        <f>Tabla1[[#This Row],[Precio Unitario]]*Tabla1[[#This Row],[Cantidad Ordenada]]</f>
        <v>25</v>
      </c>
      <c r="K1535" s="3">
        <f>Tabla1[[#This Row],[Costo Unitario]]*Tabla1[[#This Row],[Cantidad Ordenada]]</f>
        <v>15</v>
      </c>
      <c r="L1535" s="3">
        <f>(Tabla1[[#This Row],[Precio Unitario]]-Tabla1[[#This Row],[Costo Unitario]])*Tabla1[[#This Row],[Cantidad Ordenada]]</f>
        <v>10</v>
      </c>
      <c r="M1535" s="20">
        <v>0.1</v>
      </c>
      <c r="N1535" s="5">
        <f>Tabla1[[#This Row],[Total del Pedido]]*M1535</f>
        <v>2.5</v>
      </c>
      <c r="O1535" s="5">
        <f>Tabla1[[#This Row],[Total del Pedido]]-(Tabla1[[#This Row],[Costo Total]]+N1535)</f>
        <v>7.5</v>
      </c>
    </row>
    <row r="1536" spans="1:15" x14ac:dyDescent="0.25">
      <c r="A1536" s="1">
        <v>623</v>
      </c>
      <c r="B1536" s="1">
        <v>13</v>
      </c>
      <c r="C1536" s="1" t="s">
        <v>15</v>
      </c>
      <c r="D1536" s="1" t="s">
        <v>36</v>
      </c>
      <c r="E1536" s="2">
        <v>19</v>
      </c>
      <c r="F1536" s="2">
        <v>32</v>
      </c>
      <c r="G1536" s="1">
        <v>3</v>
      </c>
      <c r="H1536" s="1">
        <v>43</v>
      </c>
      <c r="I1536" s="7">
        <f>TIME(0,Tabla1[[#This Row],[Tiempo de Preparación]],0)</f>
        <v>2.9861111111111113E-2</v>
      </c>
      <c r="J1536" s="16">
        <f>Tabla1[[#This Row],[Precio Unitario]]*Tabla1[[#This Row],[Cantidad Ordenada]]</f>
        <v>96</v>
      </c>
      <c r="K1536" s="3">
        <f>Tabla1[[#This Row],[Costo Unitario]]*Tabla1[[#This Row],[Cantidad Ordenada]]</f>
        <v>57</v>
      </c>
      <c r="L1536" s="3">
        <f>(Tabla1[[#This Row],[Precio Unitario]]-Tabla1[[#This Row],[Costo Unitario]])*Tabla1[[#This Row],[Cantidad Ordenada]]</f>
        <v>39</v>
      </c>
      <c r="M1536" s="20">
        <v>0.1</v>
      </c>
      <c r="N1536" s="5">
        <f>Tabla1[[#This Row],[Total del Pedido]]*M1536</f>
        <v>9.6000000000000014</v>
      </c>
      <c r="O1536" s="5">
        <f>Tabla1[[#This Row],[Total del Pedido]]-(Tabla1[[#This Row],[Costo Total]]+N1536)</f>
        <v>29.400000000000006</v>
      </c>
    </row>
    <row r="1537" spans="1:15" x14ac:dyDescent="0.25">
      <c r="A1537" s="1">
        <v>624</v>
      </c>
      <c r="B1537" s="1">
        <v>1</v>
      </c>
      <c r="C1537" s="1" t="s">
        <v>9</v>
      </c>
      <c r="D1537" s="1" t="s">
        <v>30</v>
      </c>
      <c r="E1537" s="2">
        <v>22</v>
      </c>
      <c r="F1537" s="2">
        <v>36</v>
      </c>
      <c r="G1537" s="1">
        <v>1</v>
      </c>
      <c r="H1537" s="1">
        <v>19</v>
      </c>
      <c r="I1537" s="7">
        <f>TIME(0,Tabla1[[#This Row],[Tiempo de Preparación]],0)</f>
        <v>1.3194444444444444E-2</v>
      </c>
      <c r="J1537" s="16">
        <f>Tabla1[[#This Row],[Precio Unitario]]*Tabla1[[#This Row],[Cantidad Ordenada]]</f>
        <v>36</v>
      </c>
      <c r="K1537" s="3">
        <f>Tabla1[[#This Row],[Costo Unitario]]*Tabla1[[#This Row],[Cantidad Ordenada]]</f>
        <v>22</v>
      </c>
      <c r="L1537" s="3">
        <f>(Tabla1[[#This Row],[Precio Unitario]]-Tabla1[[#This Row],[Costo Unitario]])*Tabla1[[#This Row],[Cantidad Ordenada]]</f>
        <v>14</v>
      </c>
      <c r="M1537" s="20">
        <v>0.1</v>
      </c>
      <c r="N1537" s="5">
        <f>Tabla1[[#This Row],[Total del Pedido]]*M1537</f>
        <v>3.6</v>
      </c>
      <c r="O1537" s="5">
        <f>Tabla1[[#This Row],[Total del Pedido]]-(Tabla1[[#This Row],[Costo Total]]+N1537)</f>
        <v>10.399999999999999</v>
      </c>
    </row>
    <row r="1538" spans="1:15" x14ac:dyDescent="0.25">
      <c r="A1538" s="1">
        <v>624</v>
      </c>
      <c r="B1538" s="1">
        <v>1</v>
      </c>
      <c r="C1538" s="1" t="s">
        <v>4</v>
      </c>
      <c r="D1538" s="1" t="s">
        <v>25</v>
      </c>
      <c r="E1538" s="2">
        <v>14</v>
      </c>
      <c r="F1538" s="2">
        <v>24</v>
      </c>
      <c r="G1538" s="1">
        <v>1</v>
      </c>
      <c r="H1538" s="1">
        <v>45</v>
      </c>
      <c r="I1538" s="7">
        <f>TIME(0,Tabla1[[#This Row],[Tiempo de Preparación]],0)</f>
        <v>3.125E-2</v>
      </c>
      <c r="J1538" s="16">
        <f>Tabla1[[#This Row],[Precio Unitario]]*Tabla1[[#This Row],[Cantidad Ordenada]]</f>
        <v>24</v>
      </c>
      <c r="K1538" s="3">
        <f>Tabla1[[#This Row],[Costo Unitario]]*Tabla1[[#This Row],[Cantidad Ordenada]]</f>
        <v>14</v>
      </c>
      <c r="L1538" s="3">
        <f>(Tabla1[[#This Row],[Precio Unitario]]-Tabla1[[#This Row],[Costo Unitario]])*Tabla1[[#This Row],[Cantidad Ordenada]]</f>
        <v>10</v>
      </c>
      <c r="M1538" s="20">
        <v>0.1</v>
      </c>
      <c r="N1538" s="5">
        <f>Tabla1[[#This Row],[Total del Pedido]]*M1538</f>
        <v>2.4000000000000004</v>
      </c>
      <c r="O1538" s="5">
        <f>Tabla1[[#This Row],[Total del Pedido]]-(Tabla1[[#This Row],[Costo Total]]+N1538)</f>
        <v>7.6000000000000014</v>
      </c>
    </row>
    <row r="1539" spans="1:15" x14ac:dyDescent="0.25">
      <c r="A1539" s="1">
        <v>624</v>
      </c>
      <c r="B1539" s="1">
        <v>1</v>
      </c>
      <c r="C1539" s="1" t="s">
        <v>20</v>
      </c>
      <c r="D1539" s="1" t="s">
        <v>41</v>
      </c>
      <c r="E1539" s="2">
        <v>13</v>
      </c>
      <c r="F1539" s="2">
        <v>21</v>
      </c>
      <c r="G1539" s="1">
        <v>2</v>
      </c>
      <c r="H1539" s="1">
        <v>15</v>
      </c>
      <c r="I1539" s="7">
        <f>TIME(0,Tabla1[[#This Row],[Tiempo de Preparación]],0)</f>
        <v>1.0416666666666666E-2</v>
      </c>
      <c r="J1539" s="16">
        <f>Tabla1[[#This Row],[Precio Unitario]]*Tabla1[[#This Row],[Cantidad Ordenada]]</f>
        <v>42</v>
      </c>
      <c r="K1539" s="3">
        <f>Tabla1[[#This Row],[Costo Unitario]]*Tabla1[[#This Row],[Cantidad Ordenada]]</f>
        <v>26</v>
      </c>
      <c r="L1539" s="3">
        <f>(Tabla1[[#This Row],[Precio Unitario]]-Tabla1[[#This Row],[Costo Unitario]])*Tabla1[[#This Row],[Cantidad Ordenada]]</f>
        <v>16</v>
      </c>
      <c r="M1539" s="20">
        <v>0.1</v>
      </c>
      <c r="N1539" s="5">
        <f>Tabla1[[#This Row],[Total del Pedido]]*M1539</f>
        <v>4.2</v>
      </c>
      <c r="O1539" s="5">
        <f>Tabla1[[#This Row],[Total del Pedido]]-(Tabla1[[#This Row],[Costo Total]]+N1539)</f>
        <v>11.8</v>
      </c>
    </row>
    <row r="1540" spans="1:15" x14ac:dyDescent="0.25">
      <c r="A1540" s="1">
        <v>625</v>
      </c>
      <c r="B1540" s="1">
        <v>5</v>
      </c>
      <c r="C1540" s="1" t="s">
        <v>21</v>
      </c>
      <c r="D1540" s="1" t="s">
        <v>42</v>
      </c>
      <c r="E1540" s="2">
        <v>10</v>
      </c>
      <c r="F1540" s="2">
        <v>18</v>
      </c>
      <c r="G1540" s="1">
        <v>2</v>
      </c>
      <c r="H1540" s="1">
        <v>12</v>
      </c>
      <c r="I1540" s="7">
        <f>TIME(0,Tabla1[[#This Row],[Tiempo de Preparación]],0)</f>
        <v>8.3333333333333332E-3</v>
      </c>
      <c r="J1540" s="16">
        <f>Tabla1[[#This Row],[Precio Unitario]]*Tabla1[[#This Row],[Cantidad Ordenada]]</f>
        <v>36</v>
      </c>
      <c r="K1540" s="3">
        <f>Tabla1[[#This Row],[Costo Unitario]]*Tabla1[[#This Row],[Cantidad Ordenada]]</f>
        <v>20</v>
      </c>
      <c r="L1540" s="3">
        <f>(Tabla1[[#This Row],[Precio Unitario]]-Tabla1[[#This Row],[Costo Unitario]])*Tabla1[[#This Row],[Cantidad Ordenada]]</f>
        <v>16</v>
      </c>
      <c r="M1540" s="20">
        <v>0.1</v>
      </c>
      <c r="N1540" s="5">
        <f>Tabla1[[#This Row],[Total del Pedido]]*M1540</f>
        <v>3.6</v>
      </c>
      <c r="O1540" s="5">
        <f>Tabla1[[#This Row],[Total del Pedido]]-(Tabla1[[#This Row],[Costo Total]]+N1540)</f>
        <v>12.399999999999999</v>
      </c>
    </row>
    <row r="1541" spans="1:15" x14ac:dyDescent="0.25">
      <c r="A1541" s="1">
        <v>625</v>
      </c>
      <c r="B1541" s="1">
        <v>5</v>
      </c>
      <c r="C1541" s="1" t="s">
        <v>8</v>
      </c>
      <c r="D1541" s="1" t="s">
        <v>29</v>
      </c>
      <c r="E1541" s="2">
        <v>25</v>
      </c>
      <c r="F1541" s="2">
        <v>40</v>
      </c>
      <c r="G1541" s="1">
        <v>1</v>
      </c>
      <c r="H1541" s="1">
        <v>46</v>
      </c>
      <c r="I1541" s="7">
        <f>TIME(0,Tabla1[[#This Row],[Tiempo de Preparación]],0)</f>
        <v>3.1944444444444442E-2</v>
      </c>
      <c r="J1541" s="16">
        <f>Tabla1[[#This Row],[Precio Unitario]]*Tabla1[[#This Row],[Cantidad Ordenada]]</f>
        <v>40</v>
      </c>
      <c r="K1541" s="3">
        <f>Tabla1[[#This Row],[Costo Unitario]]*Tabla1[[#This Row],[Cantidad Ordenada]]</f>
        <v>25</v>
      </c>
      <c r="L1541" s="3">
        <f>(Tabla1[[#This Row],[Precio Unitario]]-Tabla1[[#This Row],[Costo Unitario]])*Tabla1[[#This Row],[Cantidad Ordenada]]</f>
        <v>15</v>
      </c>
      <c r="M1541" s="20">
        <v>0.1</v>
      </c>
      <c r="N1541" s="5">
        <f>Tabla1[[#This Row],[Total del Pedido]]*M1541</f>
        <v>4</v>
      </c>
      <c r="O1541" s="5">
        <f>Tabla1[[#This Row],[Total del Pedido]]-(Tabla1[[#This Row],[Costo Total]]+N1541)</f>
        <v>11</v>
      </c>
    </row>
    <row r="1542" spans="1:15" x14ac:dyDescent="0.25">
      <c r="A1542" s="1">
        <v>625</v>
      </c>
      <c r="B1542" s="1">
        <v>5</v>
      </c>
      <c r="C1542" s="1" t="s">
        <v>20</v>
      </c>
      <c r="D1542" s="1" t="s">
        <v>41</v>
      </c>
      <c r="E1542" s="2">
        <v>13</v>
      </c>
      <c r="F1542" s="2">
        <v>21</v>
      </c>
      <c r="G1542" s="1">
        <v>3</v>
      </c>
      <c r="H1542" s="1">
        <v>39</v>
      </c>
      <c r="I1542" s="7">
        <f>TIME(0,Tabla1[[#This Row],[Tiempo de Preparación]],0)</f>
        <v>2.7083333333333334E-2</v>
      </c>
      <c r="J1542" s="16">
        <f>Tabla1[[#This Row],[Precio Unitario]]*Tabla1[[#This Row],[Cantidad Ordenada]]</f>
        <v>63</v>
      </c>
      <c r="K1542" s="3">
        <f>Tabla1[[#This Row],[Costo Unitario]]*Tabla1[[#This Row],[Cantidad Ordenada]]</f>
        <v>39</v>
      </c>
      <c r="L1542" s="3">
        <f>(Tabla1[[#This Row],[Precio Unitario]]-Tabla1[[#This Row],[Costo Unitario]])*Tabla1[[#This Row],[Cantidad Ordenada]]</f>
        <v>24</v>
      </c>
      <c r="M1542" s="20">
        <v>0.1</v>
      </c>
      <c r="N1542" s="5">
        <f>Tabla1[[#This Row],[Total del Pedido]]*M1542</f>
        <v>6.3000000000000007</v>
      </c>
      <c r="O1542" s="5">
        <f>Tabla1[[#This Row],[Total del Pedido]]-(Tabla1[[#This Row],[Costo Total]]+N1542)</f>
        <v>17.700000000000003</v>
      </c>
    </row>
    <row r="1543" spans="1:15" x14ac:dyDescent="0.25">
      <c r="A1543" s="1">
        <v>626</v>
      </c>
      <c r="B1543" s="1">
        <v>14</v>
      </c>
      <c r="C1543" s="1" t="s">
        <v>5</v>
      </c>
      <c r="D1543" s="1" t="s">
        <v>26</v>
      </c>
      <c r="E1543" s="2">
        <v>18</v>
      </c>
      <c r="F1543" s="2">
        <v>30</v>
      </c>
      <c r="G1543" s="1">
        <v>2</v>
      </c>
      <c r="H1543" s="1">
        <v>11</v>
      </c>
      <c r="I1543" s="7">
        <f>TIME(0,Tabla1[[#This Row],[Tiempo de Preparación]],0)</f>
        <v>7.6388888888888886E-3</v>
      </c>
      <c r="J1543" s="16">
        <f>Tabla1[[#This Row],[Precio Unitario]]*Tabla1[[#This Row],[Cantidad Ordenada]]</f>
        <v>60</v>
      </c>
      <c r="K1543" s="3">
        <f>Tabla1[[#This Row],[Costo Unitario]]*Tabla1[[#This Row],[Cantidad Ordenada]]</f>
        <v>36</v>
      </c>
      <c r="L1543" s="3">
        <f>(Tabla1[[#This Row],[Precio Unitario]]-Tabla1[[#This Row],[Costo Unitario]])*Tabla1[[#This Row],[Cantidad Ordenada]]</f>
        <v>24</v>
      </c>
      <c r="M1543" s="20">
        <v>0.1</v>
      </c>
      <c r="N1543" s="5">
        <f>Tabla1[[#This Row],[Total del Pedido]]*M1543</f>
        <v>6</v>
      </c>
      <c r="O1543" s="5">
        <f>Tabla1[[#This Row],[Total del Pedido]]-(Tabla1[[#This Row],[Costo Total]]+N1543)</f>
        <v>18</v>
      </c>
    </row>
    <row r="1544" spans="1:15" x14ac:dyDescent="0.25">
      <c r="A1544" s="1">
        <v>626</v>
      </c>
      <c r="B1544" s="1">
        <v>14</v>
      </c>
      <c r="C1544" s="1" t="s">
        <v>4</v>
      </c>
      <c r="D1544" s="1" t="s">
        <v>25</v>
      </c>
      <c r="E1544" s="2">
        <v>14</v>
      </c>
      <c r="F1544" s="2">
        <v>24</v>
      </c>
      <c r="G1544" s="1">
        <v>2</v>
      </c>
      <c r="H1544" s="1">
        <v>36</v>
      </c>
      <c r="I1544" s="7">
        <f>TIME(0,Tabla1[[#This Row],[Tiempo de Preparación]],0)</f>
        <v>2.5000000000000001E-2</v>
      </c>
      <c r="J1544" s="16">
        <f>Tabla1[[#This Row],[Precio Unitario]]*Tabla1[[#This Row],[Cantidad Ordenada]]</f>
        <v>48</v>
      </c>
      <c r="K1544" s="3">
        <f>Tabla1[[#This Row],[Costo Unitario]]*Tabla1[[#This Row],[Cantidad Ordenada]]</f>
        <v>28</v>
      </c>
      <c r="L1544" s="3">
        <f>(Tabla1[[#This Row],[Precio Unitario]]-Tabla1[[#This Row],[Costo Unitario]])*Tabla1[[#This Row],[Cantidad Ordenada]]</f>
        <v>20</v>
      </c>
      <c r="M1544" s="20">
        <v>0.1</v>
      </c>
      <c r="N1544" s="5">
        <f>Tabla1[[#This Row],[Total del Pedido]]*M1544</f>
        <v>4.8000000000000007</v>
      </c>
      <c r="O1544" s="5">
        <f>Tabla1[[#This Row],[Total del Pedido]]-(Tabla1[[#This Row],[Costo Total]]+N1544)</f>
        <v>15.200000000000003</v>
      </c>
    </row>
    <row r="1545" spans="1:15" x14ac:dyDescent="0.25">
      <c r="A1545" s="1">
        <v>626</v>
      </c>
      <c r="B1545" s="1">
        <v>14</v>
      </c>
      <c r="C1545" s="1" t="s">
        <v>10</v>
      </c>
      <c r="D1545" s="1" t="s">
        <v>31</v>
      </c>
      <c r="E1545" s="2">
        <v>17</v>
      </c>
      <c r="F1545" s="2">
        <v>29</v>
      </c>
      <c r="G1545" s="1">
        <v>1</v>
      </c>
      <c r="H1545" s="1">
        <v>11</v>
      </c>
      <c r="I1545" s="7">
        <f>TIME(0,Tabla1[[#This Row],[Tiempo de Preparación]],0)</f>
        <v>7.6388888888888886E-3</v>
      </c>
      <c r="J1545" s="16">
        <f>Tabla1[[#This Row],[Precio Unitario]]*Tabla1[[#This Row],[Cantidad Ordenada]]</f>
        <v>29</v>
      </c>
      <c r="K1545" s="3">
        <f>Tabla1[[#This Row],[Costo Unitario]]*Tabla1[[#This Row],[Cantidad Ordenada]]</f>
        <v>17</v>
      </c>
      <c r="L1545" s="3">
        <f>(Tabla1[[#This Row],[Precio Unitario]]-Tabla1[[#This Row],[Costo Unitario]])*Tabla1[[#This Row],[Cantidad Ordenada]]</f>
        <v>12</v>
      </c>
      <c r="M1545" s="20">
        <v>0.1</v>
      </c>
      <c r="N1545" s="5">
        <f>Tabla1[[#This Row],[Total del Pedido]]*M1545</f>
        <v>2.9000000000000004</v>
      </c>
      <c r="O1545" s="5">
        <f>Tabla1[[#This Row],[Total del Pedido]]-(Tabla1[[#This Row],[Costo Total]]+N1545)</f>
        <v>9.1000000000000014</v>
      </c>
    </row>
    <row r="1546" spans="1:15" x14ac:dyDescent="0.25">
      <c r="A1546" s="1">
        <v>627</v>
      </c>
      <c r="B1546" s="1">
        <v>4</v>
      </c>
      <c r="C1546" s="1" t="s">
        <v>20</v>
      </c>
      <c r="D1546" s="1" t="s">
        <v>41</v>
      </c>
      <c r="E1546" s="2">
        <v>13</v>
      </c>
      <c r="F1546" s="2">
        <v>21</v>
      </c>
      <c r="G1546" s="1">
        <v>1</v>
      </c>
      <c r="H1546" s="1">
        <v>37</v>
      </c>
      <c r="I1546" s="7">
        <f>TIME(0,Tabla1[[#This Row],[Tiempo de Preparación]],0)</f>
        <v>2.5694444444444443E-2</v>
      </c>
      <c r="J1546" s="16">
        <f>Tabla1[[#This Row],[Precio Unitario]]*Tabla1[[#This Row],[Cantidad Ordenada]]</f>
        <v>21</v>
      </c>
      <c r="K1546" s="3">
        <f>Tabla1[[#This Row],[Costo Unitario]]*Tabla1[[#This Row],[Cantidad Ordenada]]</f>
        <v>13</v>
      </c>
      <c r="L1546" s="3">
        <f>(Tabla1[[#This Row],[Precio Unitario]]-Tabla1[[#This Row],[Costo Unitario]])*Tabla1[[#This Row],[Cantidad Ordenada]]</f>
        <v>8</v>
      </c>
      <c r="M1546" s="20">
        <v>0.1</v>
      </c>
      <c r="N1546" s="5">
        <f>Tabla1[[#This Row],[Total del Pedido]]*M1546</f>
        <v>2.1</v>
      </c>
      <c r="O1546" s="5">
        <f>Tabla1[[#This Row],[Total del Pedido]]-(Tabla1[[#This Row],[Costo Total]]+N1546)</f>
        <v>5.9</v>
      </c>
    </row>
    <row r="1547" spans="1:15" x14ac:dyDescent="0.25">
      <c r="A1547" s="1">
        <v>628</v>
      </c>
      <c r="B1547" s="1">
        <v>2</v>
      </c>
      <c r="C1547" s="1" t="s">
        <v>4</v>
      </c>
      <c r="D1547" s="1" t="s">
        <v>25</v>
      </c>
      <c r="E1547" s="2">
        <v>14</v>
      </c>
      <c r="F1547" s="2">
        <v>24</v>
      </c>
      <c r="G1547" s="1">
        <v>2</v>
      </c>
      <c r="H1547" s="1">
        <v>10</v>
      </c>
      <c r="I1547" s="7">
        <f>TIME(0,Tabla1[[#This Row],[Tiempo de Preparación]],0)</f>
        <v>6.9444444444444441E-3</v>
      </c>
      <c r="J1547" s="16">
        <f>Tabla1[[#This Row],[Precio Unitario]]*Tabla1[[#This Row],[Cantidad Ordenada]]</f>
        <v>48</v>
      </c>
      <c r="K1547" s="3">
        <f>Tabla1[[#This Row],[Costo Unitario]]*Tabla1[[#This Row],[Cantidad Ordenada]]</f>
        <v>28</v>
      </c>
      <c r="L1547" s="3">
        <f>(Tabla1[[#This Row],[Precio Unitario]]-Tabla1[[#This Row],[Costo Unitario]])*Tabla1[[#This Row],[Cantidad Ordenada]]</f>
        <v>20</v>
      </c>
      <c r="M1547" s="20">
        <v>0.1</v>
      </c>
      <c r="N1547" s="5">
        <f>Tabla1[[#This Row],[Total del Pedido]]*M1547</f>
        <v>4.8000000000000007</v>
      </c>
      <c r="O1547" s="5">
        <f>Tabla1[[#This Row],[Total del Pedido]]-(Tabla1[[#This Row],[Costo Total]]+N1547)</f>
        <v>15.200000000000003</v>
      </c>
    </row>
    <row r="1548" spans="1:15" x14ac:dyDescent="0.25">
      <c r="A1548" s="1">
        <v>628</v>
      </c>
      <c r="B1548" s="1">
        <v>2</v>
      </c>
      <c r="C1548" s="1" t="s">
        <v>8</v>
      </c>
      <c r="D1548" s="1" t="s">
        <v>29</v>
      </c>
      <c r="E1548" s="2">
        <v>25</v>
      </c>
      <c r="F1548" s="2">
        <v>40</v>
      </c>
      <c r="G1548" s="1">
        <v>3</v>
      </c>
      <c r="H1548" s="1">
        <v>33</v>
      </c>
      <c r="I1548" s="7">
        <f>TIME(0,Tabla1[[#This Row],[Tiempo de Preparación]],0)</f>
        <v>2.2916666666666665E-2</v>
      </c>
      <c r="J1548" s="16">
        <f>Tabla1[[#This Row],[Precio Unitario]]*Tabla1[[#This Row],[Cantidad Ordenada]]</f>
        <v>120</v>
      </c>
      <c r="K1548" s="3">
        <f>Tabla1[[#This Row],[Costo Unitario]]*Tabla1[[#This Row],[Cantidad Ordenada]]</f>
        <v>75</v>
      </c>
      <c r="L1548" s="3">
        <f>(Tabla1[[#This Row],[Precio Unitario]]-Tabla1[[#This Row],[Costo Unitario]])*Tabla1[[#This Row],[Cantidad Ordenada]]</f>
        <v>45</v>
      </c>
      <c r="M1548" s="20">
        <v>0.1</v>
      </c>
      <c r="N1548" s="5">
        <f>Tabla1[[#This Row],[Total del Pedido]]*M1548</f>
        <v>12</v>
      </c>
      <c r="O1548" s="5">
        <f>Tabla1[[#This Row],[Total del Pedido]]-(Tabla1[[#This Row],[Costo Total]]+N1548)</f>
        <v>33</v>
      </c>
    </row>
    <row r="1549" spans="1:15" x14ac:dyDescent="0.25">
      <c r="A1549" s="1">
        <v>629</v>
      </c>
      <c r="B1549" s="1">
        <v>17</v>
      </c>
      <c r="C1549" s="1" t="s">
        <v>17</v>
      </c>
      <c r="D1549" s="1" t="s">
        <v>38</v>
      </c>
      <c r="E1549" s="2">
        <v>20</v>
      </c>
      <c r="F1549" s="2">
        <v>34</v>
      </c>
      <c r="G1549" s="1">
        <v>1</v>
      </c>
      <c r="H1549" s="1">
        <v>22</v>
      </c>
      <c r="I1549" s="7">
        <f>TIME(0,Tabla1[[#This Row],[Tiempo de Preparación]],0)</f>
        <v>1.5277777777777777E-2</v>
      </c>
      <c r="J1549" s="16">
        <f>Tabla1[[#This Row],[Precio Unitario]]*Tabla1[[#This Row],[Cantidad Ordenada]]</f>
        <v>34</v>
      </c>
      <c r="K1549" s="3">
        <f>Tabla1[[#This Row],[Costo Unitario]]*Tabla1[[#This Row],[Cantidad Ordenada]]</f>
        <v>20</v>
      </c>
      <c r="L1549" s="3">
        <f>(Tabla1[[#This Row],[Precio Unitario]]-Tabla1[[#This Row],[Costo Unitario]])*Tabla1[[#This Row],[Cantidad Ordenada]]</f>
        <v>14</v>
      </c>
      <c r="M1549" s="20">
        <v>0.1</v>
      </c>
      <c r="N1549" s="5">
        <f>Tabla1[[#This Row],[Total del Pedido]]*M1549</f>
        <v>3.4000000000000004</v>
      </c>
      <c r="O1549" s="5">
        <f>Tabla1[[#This Row],[Total del Pedido]]-(Tabla1[[#This Row],[Costo Total]]+N1549)</f>
        <v>10.600000000000001</v>
      </c>
    </row>
    <row r="1550" spans="1:15" x14ac:dyDescent="0.25">
      <c r="A1550" s="1">
        <v>629</v>
      </c>
      <c r="B1550" s="1">
        <v>17</v>
      </c>
      <c r="C1550" s="1" t="s">
        <v>18</v>
      </c>
      <c r="D1550" s="1" t="s">
        <v>39</v>
      </c>
      <c r="E1550" s="2">
        <v>12</v>
      </c>
      <c r="F1550" s="2">
        <v>20</v>
      </c>
      <c r="G1550" s="1">
        <v>3</v>
      </c>
      <c r="H1550" s="1">
        <v>19</v>
      </c>
      <c r="I1550" s="7">
        <f>TIME(0,Tabla1[[#This Row],[Tiempo de Preparación]],0)</f>
        <v>1.3194444444444444E-2</v>
      </c>
      <c r="J1550" s="16">
        <f>Tabla1[[#This Row],[Precio Unitario]]*Tabla1[[#This Row],[Cantidad Ordenada]]</f>
        <v>60</v>
      </c>
      <c r="K1550" s="3">
        <f>Tabla1[[#This Row],[Costo Unitario]]*Tabla1[[#This Row],[Cantidad Ordenada]]</f>
        <v>36</v>
      </c>
      <c r="L1550" s="3">
        <f>(Tabla1[[#This Row],[Precio Unitario]]-Tabla1[[#This Row],[Costo Unitario]])*Tabla1[[#This Row],[Cantidad Ordenada]]</f>
        <v>24</v>
      </c>
      <c r="M1550" s="20">
        <v>0.1</v>
      </c>
      <c r="N1550" s="5">
        <f>Tabla1[[#This Row],[Total del Pedido]]*M1550</f>
        <v>6</v>
      </c>
      <c r="O1550" s="5">
        <f>Tabla1[[#This Row],[Total del Pedido]]-(Tabla1[[#This Row],[Costo Total]]+N1550)</f>
        <v>18</v>
      </c>
    </row>
    <row r="1551" spans="1:15" x14ac:dyDescent="0.25">
      <c r="A1551" s="1">
        <v>629</v>
      </c>
      <c r="B1551" s="1">
        <v>17</v>
      </c>
      <c r="C1551" s="1" t="s">
        <v>21</v>
      </c>
      <c r="D1551" s="1" t="s">
        <v>42</v>
      </c>
      <c r="E1551" s="2">
        <v>10</v>
      </c>
      <c r="F1551" s="2">
        <v>18</v>
      </c>
      <c r="G1551" s="1">
        <v>2</v>
      </c>
      <c r="H1551" s="1">
        <v>43</v>
      </c>
      <c r="I1551" s="7">
        <f>TIME(0,Tabla1[[#This Row],[Tiempo de Preparación]],0)</f>
        <v>2.9861111111111113E-2</v>
      </c>
      <c r="J1551" s="16">
        <f>Tabla1[[#This Row],[Precio Unitario]]*Tabla1[[#This Row],[Cantidad Ordenada]]</f>
        <v>36</v>
      </c>
      <c r="K1551" s="3">
        <f>Tabla1[[#This Row],[Costo Unitario]]*Tabla1[[#This Row],[Cantidad Ordenada]]</f>
        <v>20</v>
      </c>
      <c r="L1551" s="3">
        <f>(Tabla1[[#This Row],[Precio Unitario]]-Tabla1[[#This Row],[Costo Unitario]])*Tabla1[[#This Row],[Cantidad Ordenada]]</f>
        <v>16</v>
      </c>
      <c r="M1551" s="20">
        <v>0.1</v>
      </c>
      <c r="N1551" s="5">
        <f>Tabla1[[#This Row],[Total del Pedido]]*M1551</f>
        <v>3.6</v>
      </c>
      <c r="O1551" s="5">
        <f>Tabla1[[#This Row],[Total del Pedido]]-(Tabla1[[#This Row],[Costo Total]]+N1551)</f>
        <v>12.399999999999999</v>
      </c>
    </row>
    <row r="1552" spans="1:15" x14ac:dyDescent="0.25">
      <c r="A1552" s="1">
        <v>630</v>
      </c>
      <c r="B1552" s="1">
        <v>2</v>
      </c>
      <c r="C1552" s="1" t="s">
        <v>6</v>
      </c>
      <c r="D1552" s="1" t="s">
        <v>27</v>
      </c>
      <c r="E1552" s="2">
        <v>19</v>
      </c>
      <c r="F1552" s="2">
        <v>31</v>
      </c>
      <c r="G1552" s="1">
        <v>2</v>
      </c>
      <c r="H1552" s="1">
        <v>19</v>
      </c>
      <c r="I1552" s="7">
        <f>TIME(0,Tabla1[[#This Row],[Tiempo de Preparación]],0)</f>
        <v>1.3194444444444444E-2</v>
      </c>
      <c r="J1552" s="16">
        <f>Tabla1[[#This Row],[Precio Unitario]]*Tabla1[[#This Row],[Cantidad Ordenada]]</f>
        <v>62</v>
      </c>
      <c r="K1552" s="3">
        <f>Tabla1[[#This Row],[Costo Unitario]]*Tabla1[[#This Row],[Cantidad Ordenada]]</f>
        <v>38</v>
      </c>
      <c r="L1552" s="3">
        <f>(Tabla1[[#This Row],[Precio Unitario]]-Tabla1[[#This Row],[Costo Unitario]])*Tabla1[[#This Row],[Cantidad Ordenada]]</f>
        <v>24</v>
      </c>
      <c r="M1552" s="20">
        <v>0.1</v>
      </c>
      <c r="N1552" s="5">
        <f>Tabla1[[#This Row],[Total del Pedido]]*M1552</f>
        <v>6.2</v>
      </c>
      <c r="O1552" s="5">
        <f>Tabla1[[#This Row],[Total del Pedido]]-(Tabla1[[#This Row],[Costo Total]]+N1552)</f>
        <v>17.799999999999997</v>
      </c>
    </row>
    <row r="1553" spans="1:15" x14ac:dyDescent="0.25">
      <c r="A1553" s="1">
        <v>630</v>
      </c>
      <c r="B1553" s="1">
        <v>2</v>
      </c>
      <c r="C1553" s="1" t="s">
        <v>8</v>
      </c>
      <c r="D1553" s="1" t="s">
        <v>29</v>
      </c>
      <c r="E1553" s="2">
        <v>25</v>
      </c>
      <c r="F1553" s="2">
        <v>40</v>
      </c>
      <c r="G1553" s="1">
        <v>3</v>
      </c>
      <c r="H1553" s="1">
        <v>56</v>
      </c>
      <c r="I1553" s="7">
        <f>TIME(0,Tabla1[[#This Row],[Tiempo de Preparación]],0)</f>
        <v>3.888888888888889E-2</v>
      </c>
      <c r="J1553" s="16">
        <f>Tabla1[[#This Row],[Precio Unitario]]*Tabla1[[#This Row],[Cantidad Ordenada]]</f>
        <v>120</v>
      </c>
      <c r="K1553" s="3">
        <f>Tabla1[[#This Row],[Costo Unitario]]*Tabla1[[#This Row],[Cantidad Ordenada]]</f>
        <v>75</v>
      </c>
      <c r="L1553" s="3">
        <f>(Tabla1[[#This Row],[Precio Unitario]]-Tabla1[[#This Row],[Costo Unitario]])*Tabla1[[#This Row],[Cantidad Ordenada]]</f>
        <v>45</v>
      </c>
      <c r="M1553" s="20">
        <v>0.1</v>
      </c>
      <c r="N1553" s="5">
        <f>Tabla1[[#This Row],[Total del Pedido]]*M1553</f>
        <v>12</v>
      </c>
      <c r="O1553" s="5">
        <f>Tabla1[[#This Row],[Total del Pedido]]-(Tabla1[[#This Row],[Costo Total]]+N1553)</f>
        <v>33</v>
      </c>
    </row>
    <row r="1554" spans="1:15" x14ac:dyDescent="0.25">
      <c r="A1554" s="1">
        <v>631</v>
      </c>
      <c r="B1554" s="1">
        <v>6</v>
      </c>
      <c r="C1554" s="1" t="s">
        <v>16</v>
      </c>
      <c r="D1554" s="1" t="s">
        <v>37</v>
      </c>
      <c r="E1554" s="2">
        <v>13</v>
      </c>
      <c r="F1554" s="2">
        <v>22</v>
      </c>
      <c r="G1554" s="1">
        <v>3</v>
      </c>
      <c r="H1554" s="1">
        <v>46</v>
      </c>
      <c r="I1554" s="7">
        <f>TIME(0,Tabla1[[#This Row],[Tiempo de Preparación]],0)</f>
        <v>3.1944444444444442E-2</v>
      </c>
      <c r="J1554" s="16">
        <f>Tabla1[[#This Row],[Precio Unitario]]*Tabla1[[#This Row],[Cantidad Ordenada]]</f>
        <v>66</v>
      </c>
      <c r="K1554" s="3">
        <f>Tabla1[[#This Row],[Costo Unitario]]*Tabla1[[#This Row],[Cantidad Ordenada]]</f>
        <v>39</v>
      </c>
      <c r="L1554" s="3">
        <f>(Tabla1[[#This Row],[Precio Unitario]]-Tabla1[[#This Row],[Costo Unitario]])*Tabla1[[#This Row],[Cantidad Ordenada]]</f>
        <v>27</v>
      </c>
      <c r="M1554" s="20">
        <v>0.1</v>
      </c>
      <c r="N1554" s="5">
        <f>Tabla1[[#This Row],[Total del Pedido]]*M1554</f>
        <v>6.6000000000000005</v>
      </c>
      <c r="O1554" s="5">
        <f>Tabla1[[#This Row],[Total del Pedido]]-(Tabla1[[#This Row],[Costo Total]]+N1554)</f>
        <v>20.399999999999999</v>
      </c>
    </row>
    <row r="1555" spans="1:15" x14ac:dyDescent="0.25">
      <c r="A1555" s="1">
        <v>632</v>
      </c>
      <c r="B1555" s="1">
        <v>16</v>
      </c>
      <c r="C1555" s="1" t="s">
        <v>15</v>
      </c>
      <c r="D1555" s="1" t="s">
        <v>36</v>
      </c>
      <c r="E1555" s="2">
        <v>19</v>
      </c>
      <c r="F1555" s="2">
        <v>32</v>
      </c>
      <c r="G1555" s="1">
        <v>3</v>
      </c>
      <c r="H1555" s="1">
        <v>41</v>
      </c>
      <c r="I1555" s="7">
        <f>TIME(0,Tabla1[[#This Row],[Tiempo de Preparación]],0)</f>
        <v>2.8472222222222222E-2</v>
      </c>
      <c r="J1555" s="16">
        <f>Tabla1[[#This Row],[Precio Unitario]]*Tabla1[[#This Row],[Cantidad Ordenada]]</f>
        <v>96</v>
      </c>
      <c r="K1555" s="3">
        <f>Tabla1[[#This Row],[Costo Unitario]]*Tabla1[[#This Row],[Cantidad Ordenada]]</f>
        <v>57</v>
      </c>
      <c r="L1555" s="3">
        <f>(Tabla1[[#This Row],[Precio Unitario]]-Tabla1[[#This Row],[Costo Unitario]])*Tabla1[[#This Row],[Cantidad Ordenada]]</f>
        <v>39</v>
      </c>
      <c r="M1555" s="20">
        <v>0.1</v>
      </c>
      <c r="N1555" s="5">
        <f>Tabla1[[#This Row],[Total del Pedido]]*M1555</f>
        <v>9.6000000000000014</v>
      </c>
      <c r="O1555" s="5">
        <f>Tabla1[[#This Row],[Total del Pedido]]-(Tabla1[[#This Row],[Costo Total]]+N1555)</f>
        <v>29.400000000000006</v>
      </c>
    </row>
    <row r="1556" spans="1:15" x14ac:dyDescent="0.25">
      <c r="A1556" s="1">
        <v>632</v>
      </c>
      <c r="B1556" s="1">
        <v>16</v>
      </c>
      <c r="C1556" s="1" t="s">
        <v>11</v>
      </c>
      <c r="D1556" s="1" t="s">
        <v>32</v>
      </c>
      <c r="E1556" s="2">
        <v>20</v>
      </c>
      <c r="F1556" s="2">
        <v>33</v>
      </c>
      <c r="G1556" s="1">
        <v>1</v>
      </c>
      <c r="H1556" s="1">
        <v>47</v>
      </c>
      <c r="I1556" s="7">
        <f>TIME(0,Tabla1[[#This Row],[Tiempo de Preparación]],0)</f>
        <v>3.2638888888888891E-2</v>
      </c>
      <c r="J1556" s="16">
        <f>Tabla1[[#This Row],[Precio Unitario]]*Tabla1[[#This Row],[Cantidad Ordenada]]</f>
        <v>33</v>
      </c>
      <c r="K1556" s="3">
        <f>Tabla1[[#This Row],[Costo Unitario]]*Tabla1[[#This Row],[Cantidad Ordenada]]</f>
        <v>20</v>
      </c>
      <c r="L1556" s="3">
        <f>(Tabla1[[#This Row],[Precio Unitario]]-Tabla1[[#This Row],[Costo Unitario]])*Tabla1[[#This Row],[Cantidad Ordenada]]</f>
        <v>13</v>
      </c>
      <c r="M1556" s="20">
        <v>0.1</v>
      </c>
      <c r="N1556" s="5">
        <f>Tabla1[[#This Row],[Total del Pedido]]*M1556</f>
        <v>3.3000000000000003</v>
      </c>
      <c r="O1556" s="5">
        <f>Tabla1[[#This Row],[Total del Pedido]]-(Tabla1[[#This Row],[Costo Total]]+N1556)</f>
        <v>9.6999999999999993</v>
      </c>
    </row>
    <row r="1557" spans="1:15" x14ac:dyDescent="0.25">
      <c r="A1557" s="1">
        <v>633</v>
      </c>
      <c r="B1557" s="1">
        <v>16</v>
      </c>
      <c r="C1557" s="1" t="s">
        <v>5</v>
      </c>
      <c r="D1557" s="1" t="s">
        <v>26</v>
      </c>
      <c r="E1557" s="2">
        <v>18</v>
      </c>
      <c r="F1557" s="2">
        <v>30</v>
      </c>
      <c r="G1557" s="1">
        <v>3</v>
      </c>
      <c r="H1557" s="1">
        <v>10</v>
      </c>
      <c r="I1557" s="7">
        <f>TIME(0,Tabla1[[#This Row],[Tiempo de Preparación]],0)</f>
        <v>6.9444444444444441E-3</v>
      </c>
      <c r="J1557" s="16">
        <f>Tabla1[[#This Row],[Precio Unitario]]*Tabla1[[#This Row],[Cantidad Ordenada]]</f>
        <v>90</v>
      </c>
      <c r="K1557" s="3">
        <f>Tabla1[[#This Row],[Costo Unitario]]*Tabla1[[#This Row],[Cantidad Ordenada]]</f>
        <v>54</v>
      </c>
      <c r="L1557" s="3">
        <f>(Tabla1[[#This Row],[Precio Unitario]]-Tabla1[[#This Row],[Costo Unitario]])*Tabla1[[#This Row],[Cantidad Ordenada]]</f>
        <v>36</v>
      </c>
      <c r="M1557" s="20">
        <v>0.1</v>
      </c>
      <c r="N1557" s="5">
        <f>Tabla1[[#This Row],[Total del Pedido]]*M1557</f>
        <v>9</v>
      </c>
      <c r="O1557" s="5">
        <f>Tabla1[[#This Row],[Total del Pedido]]-(Tabla1[[#This Row],[Costo Total]]+N1557)</f>
        <v>27</v>
      </c>
    </row>
    <row r="1558" spans="1:15" x14ac:dyDescent="0.25">
      <c r="A1558" s="1">
        <v>633</v>
      </c>
      <c r="B1558" s="1">
        <v>16</v>
      </c>
      <c r="C1558" s="1" t="s">
        <v>4</v>
      </c>
      <c r="D1558" s="1" t="s">
        <v>25</v>
      </c>
      <c r="E1558" s="2">
        <v>14</v>
      </c>
      <c r="F1558" s="2">
        <v>24</v>
      </c>
      <c r="G1558" s="1">
        <v>2</v>
      </c>
      <c r="H1558" s="1">
        <v>51</v>
      </c>
      <c r="I1558" s="7">
        <f>TIME(0,Tabla1[[#This Row],[Tiempo de Preparación]],0)</f>
        <v>3.5416666666666666E-2</v>
      </c>
      <c r="J1558" s="16">
        <f>Tabla1[[#This Row],[Precio Unitario]]*Tabla1[[#This Row],[Cantidad Ordenada]]</f>
        <v>48</v>
      </c>
      <c r="K1558" s="3">
        <f>Tabla1[[#This Row],[Costo Unitario]]*Tabla1[[#This Row],[Cantidad Ordenada]]</f>
        <v>28</v>
      </c>
      <c r="L1558" s="3">
        <f>(Tabla1[[#This Row],[Precio Unitario]]-Tabla1[[#This Row],[Costo Unitario]])*Tabla1[[#This Row],[Cantidad Ordenada]]</f>
        <v>20</v>
      </c>
      <c r="M1558" s="20">
        <v>0.1</v>
      </c>
      <c r="N1558" s="5">
        <f>Tabla1[[#This Row],[Total del Pedido]]*M1558</f>
        <v>4.8000000000000007</v>
      </c>
      <c r="O1558" s="5">
        <f>Tabla1[[#This Row],[Total del Pedido]]-(Tabla1[[#This Row],[Costo Total]]+N1558)</f>
        <v>15.200000000000003</v>
      </c>
    </row>
    <row r="1559" spans="1:15" x14ac:dyDescent="0.25">
      <c r="A1559" s="1">
        <v>633</v>
      </c>
      <c r="B1559" s="1">
        <v>16</v>
      </c>
      <c r="C1559" s="1" t="s">
        <v>16</v>
      </c>
      <c r="D1559" s="1" t="s">
        <v>37</v>
      </c>
      <c r="E1559" s="2">
        <v>13</v>
      </c>
      <c r="F1559" s="2">
        <v>22</v>
      </c>
      <c r="G1559" s="1">
        <v>2</v>
      </c>
      <c r="H1559" s="1">
        <v>34</v>
      </c>
      <c r="I1559" s="7">
        <f>TIME(0,Tabla1[[#This Row],[Tiempo de Preparación]],0)</f>
        <v>2.361111111111111E-2</v>
      </c>
      <c r="J1559" s="16">
        <f>Tabla1[[#This Row],[Precio Unitario]]*Tabla1[[#This Row],[Cantidad Ordenada]]</f>
        <v>44</v>
      </c>
      <c r="K1559" s="3">
        <f>Tabla1[[#This Row],[Costo Unitario]]*Tabla1[[#This Row],[Cantidad Ordenada]]</f>
        <v>26</v>
      </c>
      <c r="L1559" s="3">
        <f>(Tabla1[[#This Row],[Precio Unitario]]-Tabla1[[#This Row],[Costo Unitario]])*Tabla1[[#This Row],[Cantidad Ordenada]]</f>
        <v>18</v>
      </c>
      <c r="M1559" s="20">
        <v>0.1</v>
      </c>
      <c r="N1559" s="5">
        <f>Tabla1[[#This Row],[Total del Pedido]]*M1559</f>
        <v>4.4000000000000004</v>
      </c>
      <c r="O1559" s="5">
        <f>Tabla1[[#This Row],[Total del Pedido]]-(Tabla1[[#This Row],[Costo Total]]+N1559)</f>
        <v>13.600000000000001</v>
      </c>
    </row>
    <row r="1560" spans="1:15" x14ac:dyDescent="0.25">
      <c r="A1560" s="1">
        <v>633</v>
      </c>
      <c r="B1560" s="1">
        <v>16</v>
      </c>
      <c r="C1560" s="1" t="s">
        <v>21</v>
      </c>
      <c r="D1560" s="1" t="s">
        <v>42</v>
      </c>
      <c r="E1560" s="2">
        <v>10</v>
      </c>
      <c r="F1560" s="2">
        <v>18</v>
      </c>
      <c r="G1560" s="1">
        <v>3</v>
      </c>
      <c r="H1560" s="1">
        <v>54</v>
      </c>
      <c r="I1560" s="7">
        <f>TIME(0,Tabla1[[#This Row],[Tiempo de Preparación]],0)</f>
        <v>3.7499999999999999E-2</v>
      </c>
      <c r="J1560" s="16">
        <f>Tabla1[[#This Row],[Precio Unitario]]*Tabla1[[#This Row],[Cantidad Ordenada]]</f>
        <v>54</v>
      </c>
      <c r="K1560" s="3">
        <f>Tabla1[[#This Row],[Costo Unitario]]*Tabla1[[#This Row],[Cantidad Ordenada]]</f>
        <v>30</v>
      </c>
      <c r="L1560" s="3">
        <f>(Tabla1[[#This Row],[Precio Unitario]]-Tabla1[[#This Row],[Costo Unitario]])*Tabla1[[#This Row],[Cantidad Ordenada]]</f>
        <v>24</v>
      </c>
      <c r="M1560" s="20">
        <v>0.1</v>
      </c>
      <c r="N1560" s="5">
        <f>Tabla1[[#This Row],[Total del Pedido]]*M1560</f>
        <v>5.4</v>
      </c>
      <c r="O1560" s="5">
        <f>Tabla1[[#This Row],[Total del Pedido]]-(Tabla1[[#This Row],[Costo Total]]+N1560)</f>
        <v>18.600000000000001</v>
      </c>
    </row>
    <row r="1561" spans="1:15" x14ac:dyDescent="0.25">
      <c r="A1561" s="1">
        <v>634</v>
      </c>
      <c r="B1561" s="1">
        <v>2</v>
      </c>
      <c r="C1561" s="1" t="s">
        <v>16</v>
      </c>
      <c r="D1561" s="1" t="s">
        <v>37</v>
      </c>
      <c r="E1561" s="2">
        <v>13</v>
      </c>
      <c r="F1561" s="2">
        <v>22</v>
      </c>
      <c r="G1561" s="1">
        <v>2</v>
      </c>
      <c r="H1561" s="1">
        <v>25</v>
      </c>
      <c r="I1561" s="7">
        <f>TIME(0,Tabla1[[#This Row],[Tiempo de Preparación]],0)</f>
        <v>1.7361111111111112E-2</v>
      </c>
      <c r="J1561" s="16">
        <f>Tabla1[[#This Row],[Precio Unitario]]*Tabla1[[#This Row],[Cantidad Ordenada]]</f>
        <v>44</v>
      </c>
      <c r="K1561" s="3">
        <f>Tabla1[[#This Row],[Costo Unitario]]*Tabla1[[#This Row],[Cantidad Ordenada]]</f>
        <v>26</v>
      </c>
      <c r="L1561" s="3">
        <f>(Tabla1[[#This Row],[Precio Unitario]]-Tabla1[[#This Row],[Costo Unitario]])*Tabla1[[#This Row],[Cantidad Ordenada]]</f>
        <v>18</v>
      </c>
      <c r="M1561" s="20">
        <v>0.1</v>
      </c>
      <c r="N1561" s="5">
        <f>Tabla1[[#This Row],[Total del Pedido]]*M1561</f>
        <v>4.4000000000000004</v>
      </c>
      <c r="O1561" s="5">
        <f>Tabla1[[#This Row],[Total del Pedido]]-(Tabla1[[#This Row],[Costo Total]]+N1561)</f>
        <v>13.600000000000001</v>
      </c>
    </row>
    <row r="1562" spans="1:15" x14ac:dyDescent="0.25">
      <c r="A1562" s="1">
        <v>634</v>
      </c>
      <c r="B1562" s="1">
        <v>2</v>
      </c>
      <c r="C1562" s="1" t="s">
        <v>8</v>
      </c>
      <c r="D1562" s="1" t="s">
        <v>29</v>
      </c>
      <c r="E1562" s="2">
        <v>25</v>
      </c>
      <c r="F1562" s="2">
        <v>40</v>
      </c>
      <c r="G1562" s="1">
        <v>3</v>
      </c>
      <c r="H1562" s="1">
        <v>38</v>
      </c>
      <c r="I1562" s="7">
        <f>TIME(0,Tabla1[[#This Row],[Tiempo de Preparación]],0)</f>
        <v>2.6388888888888889E-2</v>
      </c>
      <c r="J1562" s="16">
        <f>Tabla1[[#This Row],[Precio Unitario]]*Tabla1[[#This Row],[Cantidad Ordenada]]</f>
        <v>120</v>
      </c>
      <c r="K1562" s="3">
        <f>Tabla1[[#This Row],[Costo Unitario]]*Tabla1[[#This Row],[Cantidad Ordenada]]</f>
        <v>75</v>
      </c>
      <c r="L1562" s="3">
        <f>(Tabla1[[#This Row],[Precio Unitario]]-Tabla1[[#This Row],[Costo Unitario]])*Tabla1[[#This Row],[Cantidad Ordenada]]</f>
        <v>45</v>
      </c>
      <c r="M1562" s="20">
        <v>0.1</v>
      </c>
      <c r="N1562" s="5">
        <f>Tabla1[[#This Row],[Total del Pedido]]*M1562</f>
        <v>12</v>
      </c>
      <c r="O1562" s="5">
        <f>Tabla1[[#This Row],[Total del Pedido]]-(Tabla1[[#This Row],[Costo Total]]+N1562)</f>
        <v>33</v>
      </c>
    </row>
    <row r="1563" spans="1:15" x14ac:dyDescent="0.25">
      <c r="A1563" s="1">
        <v>634</v>
      </c>
      <c r="B1563" s="1">
        <v>2</v>
      </c>
      <c r="C1563" s="1" t="s">
        <v>23</v>
      </c>
      <c r="D1563" s="1" t="s">
        <v>44</v>
      </c>
      <c r="E1563" s="2">
        <v>15</v>
      </c>
      <c r="F1563" s="2">
        <v>25</v>
      </c>
      <c r="G1563" s="1">
        <v>3</v>
      </c>
      <c r="H1563" s="1">
        <v>43</v>
      </c>
      <c r="I1563" s="7">
        <f>TIME(0,Tabla1[[#This Row],[Tiempo de Preparación]],0)</f>
        <v>2.9861111111111113E-2</v>
      </c>
      <c r="J1563" s="16">
        <f>Tabla1[[#This Row],[Precio Unitario]]*Tabla1[[#This Row],[Cantidad Ordenada]]</f>
        <v>75</v>
      </c>
      <c r="K1563" s="3">
        <f>Tabla1[[#This Row],[Costo Unitario]]*Tabla1[[#This Row],[Cantidad Ordenada]]</f>
        <v>45</v>
      </c>
      <c r="L1563" s="3">
        <f>(Tabla1[[#This Row],[Precio Unitario]]-Tabla1[[#This Row],[Costo Unitario]])*Tabla1[[#This Row],[Cantidad Ordenada]]</f>
        <v>30</v>
      </c>
      <c r="M1563" s="20">
        <v>0.1</v>
      </c>
      <c r="N1563" s="5">
        <f>Tabla1[[#This Row],[Total del Pedido]]*M1563</f>
        <v>7.5</v>
      </c>
      <c r="O1563" s="5">
        <f>Tabla1[[#This Row],[Total del Pedido]]-(Tabla1[[#This Row],[Costo Total]]+N1563)</f>
        <v>22.5</v>
      </c>
    </row>
    <row r="1564" spans="1:15" x14ac:dyDescent="0.25">
      <c r="A1564" s="1">
        <v>634</v>
      </c>
      <c r="B1564" s="1">
        <v>2</v>
      </c>
      <c r="C1564" s="1" t="s">
        <v>14</v>
      </c>
      <c r="D1564" s="1" t="s">
        <v>35</v>
      </c>
      <c r="E1564" s="2">
        <v>21</v>
      </c>
      <c r="F1564" s="2">
        <v>35</v>
      </c>
      <c r="G1564" s="1">
        <v>3</v>
      </c>
      <c r="H1564" s="1">
        <v>51</v>
      </c>
      <c r="I1564" s="7">
        <f>TIME(0,Tabla1[[#This Row],[Tiempo de Preparación]],0)</f>
        <v>3.5416666666666666E-2</v>
      </c>
      <c r="J1564" s="16">
        <f>Tabla1[[#This Row],[Precio Unitario]]*Tabla1[[#This Row],[Cantidad Ordenada]]</f>
        <v>105</v>
      </c>
      <c r="K1564" s="3">
        <f>Tabla1[[#This Row],[Costo Unitario]]*Tabla1[[#This Row],[Cantidad Ordenada]]</f>
        <v>63</v>
      </c>
      <c r="L1564" s="3">
        <f>(Tabla1[[#This Row],[Precio Unitario]]-Tabla1[[#This Row],[Costo Unitario]])*Tabla1[[#This Row],[Cantidad Ordenada]]</f>
        <v>42</v>
      </c>
      <c r="M1564" s="20">
        <v>0.1</v>
      </c>
      <c r="N1564" s="5">
        <f>Tabla1[[#This Row],[Total del Pedido]]*M1564</f>
        <v>10.5</v>
      </c>
      <c r="O1564" s="5">
        <f>Tabla1[[#This Row],[Total del Pedido]]-(Tabla1[[#This Row],[Costo Total]]+N1564)</f>
        <v>31.5</v>
      </c>
    </row>
    <row r="1565" spans="1:15" x14ac:dyDescent="0.25">
      <c r="A1565" s="1">
        <v>635</v>
      </c>
      <c r="B1565" s="1">
        <v>5</v>
      </c>
      <c r="C1565" s="1" t="s">
        <v>10</v>
      </c>
      <c r="D1565" s="1" t="s">
        <v>31</v>
      </c>
      <c r="E1565" s="2">
        <v>17</v>
      </c>
      <c r="F1565" s="2">
        <v>29</v>
      </c>
      <c r="G1565" s="1">
        <v>2</v>
      </c>
      <c r="H1565" s="1">
        <v>25</v>
      </c>
      <c r="I1565" s="7">
        <f>TIME(0,Tabla1[[#This Row],[Tiempo de Preparación]],0)</f>
        <v>1.7361111111111112E-2</v>
      </c>
      <c r="J1565" s="16">
        <f>Tabla1[[#This Row],[Precio Unitario]]*Tabla1[[#This Row],[Cantidad Ordenada]]</f>
        <v>58</v>
      </c>
      <c r="K1565" s="3">
        <f>Tabla1[[#This Row],[Costo Unitario]]*Tabla1[[#This Row],[Cantidad Ordenada]]</f>
        <v>34</v>
      </c>
      <c r="L1565" s="3">
        <f>(Tabla1[[#This Row],[Precio Unitario]]-Tabla1[[#This Row],[Costo Unitario]])*Tabla1[[#This Row],[Cantidad Ordenada]]</f>
        <v>24</v>
      </c>
      <c r="M1565" s="20">
        <v>0.1</v>
      </c>
      <c r="N1565" s="5">
        <f>Tabla1[[#This Row],[Total del Pedido]]*M1565</f>
        <v>5.8000000000000007</v>
      </c>
      <c r="O1565" s="5">
        <f>Tabla1[[#This Row],[Total del Pedido]]-(Tabla1[[#This Row],[Costo Total]]+N1565)</f>
        <v>18.200000000000003</v>
      </c>
    </row>
    <row r="1566" spans="1:15" x14ac:dyDescent="0.25">
      <c r="A1566" s="1">
        <v>636</v>
      </c>
      <c r="B1566" s="1">
        <v>14</v>
      </c>
      <c r="C1566" s="1" t="s">
        <v>4</v>
      </c>
      <c r="D1566" s="1" t="s">
        <v>25</v>
      </c>
      <c r="E1566" s="2">
        <v>14</v>
      </c>
      <c r="F1566" s="2">
        <v>24</v>
      </c>
      <c r="G1566" s="1">
        <v>2</v>
      </c>
      <c r="H1566" s="1">
        <v>45</v>
      </c>
      <c r="I1566" s="7">
        <f>TIME(0,Tabla1[[#This Row],[Tiempo de Preparación]],0)</f>
        <v>3.125E-2</v>
      </c>
      <c r="J1566" s="16">
        <f>Tabla1[[#This Row],[Precio Unitario]]*Tabla1[[#This Row],[Cantidad Ordenada]]</f>
        <v>48</v>
      </c>
      <c r="K1566" s="3">
        <f>Tabla1[[#This Row],[Costo Unitario]]*Tabla1[[#This Row],[Cantidad Ordenada]]</f>
        <v>28</v>
      </c>
      <c r="L1566" s="3">
        <f>(Tabla1[[#This Row],[Precio Unitario]]-Tabla1[[#This Row],[Costo Unitario]])*Tabla1[[#This Row],[Cantidad Ordenada]]</f>
        <v>20</v>
      </c>
      <c r="M1566" s="20">
        <v>0.1</v>
      </c>
      <c r="N1566" s="5">
        <f>Tabla1[[#This Row],[Total del Pedido]]*M1566</f>
        <v>4.8000000000000007</v>
      </c>
      <c r="O1566" s="5">
        <f>Tabla1[[#This Row],[Total del Pedido]]-(Tabla1[[#This Row],[Costo Total]]+N1566)</f>
        <v>15.200000000000003</v>
      </c>
    </row>
    <row r="1567" spans="1:15" x14ac:dyDescent="0.25">
      <c r="A1567" s="1">
        <v>636</v>
      </c>
      <c r="B1567" s="1">
        <v>14</v>
      </c>
      <c r="C1567" s="1" t="s">
        <v>13</v>
      </c>
      <c r="D1567" s="1" t="s">
        <v>34</v>
      </c>
      <c r="E1567" s="2">
        <v>11</v>
      </c>
      <c r="F1567" s="2">
        <v>19</v>
      </c>
      <c r="G1567" s="1">
        <v>3</v>
      </c>
      <c r="H1567" s="1">
        <v>54</v>
      </c>
      <c r="I1567" s="7">
        <f>TIME(0,Tabla1[[#This Row],[Tiempo de Preparación]],0)</f>
        <v>3.7499999999999999E-2</v>
      </c>
      <c r="J1567" s="16">
        <f>Tabla1[[#This Row],[Precio Unitario]]*Tabla1[[#This Row],[Cantidad Ordenada]]</f>
        <v>57</v>
      </c>
      <c r="K1567" s="3">
        <f>Tabla1[[#This Row],[Costo Unitario]]*Tabla1[[#This Row],[Cantidad Ordenada]]</f>
        <v>33</v>
      </c>
      <c r="L1567" s="3">
        <f>(Tabla1[[#This Row],[Precio Unitario]]-Tabla1[[#This Row],[Costo Unitario]])*Tabla1[[#This Row],[Cantidad Ordenada]]</f>
        <v>24</v>
      </c>
      <c r="M1567" s="20">
        <v>0.1</v>
      </c>
      <c r="N1567" s="5">
        <f>Tabla1[[#This Row],[Total del Pedido]]*M1567</f>
        <v>5.7</v>
      </c>
      <c r="O1567" s="5">
        <f>Tabla1[[#This Row],[Total del Pedido]]-(Tabla1[[#This Row],[Costo Total]]+N1567)</f>
        <v>18.299999999999997</v>
      </c>
    </row>
    <row r="1568" spans="1:15" x14ac:dyDescent="0.25">
      <c r="A1568" s="1">
        <v>636</v>
      </c>
      <c r="B1568" s="1">
        <v>14</v>
      </c>
      <c r="C1568" s="1" t="s">
        <v>20</v>
      </c>
      <c r="D1568" s="1" t="s">
        <v>41</v>
      </c>
      <c r="E1568" s="2">
        <v>13</v>
      </c>
      <c r="F1568" s="2">
        <v>21</v>
      </c>
      <c r="G1568" s="1">
        <v>1</v>
      </c>
      <c r="H1568" s="1">
        <v>52</v>
      </c>
      <c r="I1568" s="7">
        <f>TIME(0,Tabla1[[#This Row],[Tiempo de Preparación]],0)</f>
        <v>3.6111111111111108E-2</v>
      </c>
      <c r="J1568" s="16">
        <f>Tabla1[[#This Row],[Precio Unitario]]*Tabla1[[#This Row],[Cantidad Ordenada]]</f>
        <v>21</v>
      </c>
      <c r="K1568" s="3">
        <f>Tabla1[[#This Row],[Costo Unitario]]*Tabla1[[#This Row],[Cantidad Ordenada]]</f>
        <v>13</v>
      </c>
      <c r="L1568" s="3">
        <f>(Tabla1[[#This Row],[Precio Unitario]]-Tabla1[[#This Row],[Costo Unitario]])*Tabla1[[#This Row],[Cantidad Ordenada]]</f>
        <v>8</v>
      </c>
      <c r="M1568" s="20">
        <v>0.1</v>
      </c>
      <c r="N1568" s="5">
        <f>Tabla1[[#This Row],[Total del Pedido]]*M1568</f>
        <v>2.1</v>
      </c>
      <c r="O1568" s="5">
        <f>Tabla1[[#This Row],[Total del Pedido]]-(Tabla1[[#This Row],[Costo Total]]+N1568)</f>
        <v>5.9</v>
      </c>
    </row>
    <row r="1569" spans="1:15" x14ac:dyDescent="0.25">
      <c r="A1569" s="1">
        <v>637</v>
      </c>
      <c r="B1569" s="1">
        <v>6</v>
      </c>
      <c r="C1569" s="1" t="s">
        <v>11</v>
      </c>
      <c r="D1569" s="1" t="s">
        <v>32</v>
      </c>
      <c r="E1569" s="2">
        <v>20</v>
      </c>
      <c r="F1569" s="2">
        <v>33</v>
      </c>
      <c r="G1569" s="1">
        <v>1</v>
      </c>
      <c r="H1569" s="1">
        <v>23</v>
      </c>
      <c r="I1569" s="7">
        <f>TIME(0,Tabla1[[#This Row],[Tiempo de Preparación]],0)</f>
        <v>1.5972222222222221E-2</v>
      </c>
      <c r="J1569" s="16">
        <f>Tabla1[[#This Row],[Precio Unitario]]*Tabla1[[#This Row],[Cantidad Ordenada]]</f>
        <v>33</v>
      </c>
      <c r="K1569" s="3">
        <f>Tabla1[[#This Row],[Costo Unitario]]*Tabla1[[#This Row],[Cantidad Ordenada]]</f>
        <v>20</v>
      </c>
      <c r="L1569" s="3">
        <f>(Tabla1[[#This Row],[Precio Unitario]]-Tabla1[[#This Row],[Costo Unitario]])*Tabla1[[#This Row],[Cantidad Ordenada]]</f>
        <v>13</v>
      </c>
      <c r="M1569" s="20">
        <v>0.1</v>
      </c>
      <c r="N1569" s="5">
        <f>Tabla1[[#This Row],[Total del Pedido]]*M1569</f>
        <v>3.3000000000000003</v>
      </c>
      <c r="O1569" s="5">
        <f>Tabla1[[#This Row],[Total del Pedido]]-(Tabla1[[#This Row],[Costo Total]]+N1569)</f>
        <v>9.6999999999999993</v>
      </c>
    </row>
    <row r="1570" spans="1:15" x14ac:dyDescent="0.25">
      <c r="A1570" s="1">
        <v>637</v>
      </c>
      <c r="B1570" s="1">
        <v>6</v>
      </c>
      <c r="C1570" s="1" t="s">
        <v>17</v>
      </c>
      <c r="D1570" s="1" t="s">
        <v>38</v>
      </c>
      <c r="E1570" s="2">
        <v>20</v>
      </c>
      <c r="F1570" s="2">
        <v>34</v>
      </c>
      <c r="G1570" s="1">
        <v>1</v>
      </c>
      <c r="H1570" s="1">
        <v>6</v>
      </c>
      <c r="I1570" s="7">
        <f>TIME(0,Tabla1[[#This Row],[Tiempo de Preparación]],0)</f>
        <v>4.1666666666666666E-3</v>
      </c>
      <c r="J1570" s="16">
        <f>Tabla1[[#This Row],[Precio Unitario]]*Tabla1[[#This Row],[Cantidad Ordenada]]</f>
        <v>34</v>
      </c>
      <c r="K1570" s="3">
        <f>Tabla1[[#This Row],[Costo Unitario]]*Tabla1[[#This Row],[Cantidad Ordenada]]</f>
        <v>20</v>
      </c>
      <c r="L1570" s="3">
        <f>(Tabla1[[#This Row],[Precio Unitario]]-Tabla1[[#This Row],[Costo Unitario]])*Tabla1[[#This Row],[Cantidad Ordenada]]</f>
        <v>14</v>
      </c>
      <c r="M1570" s="20">
        <v>0.1</v>
      </c>
      <c r="N1570" s="5">
        <f>Tabla1[[#This Row],[Total del Pedido]]*M1570</f>
        <v>3.4000000000000004</v>
      </c>
      <c r="O1570" s="5">
        <f>Tabla1[[#This Row],[Total del Pedido]]-(Tabla1[[#This Row],[Costo Total]]+N1570)</f>
        <v>10.600000000000001</v>
      </c>
    </row>
    <row r="1571" spans="1:15" x14ac:dyDescent="0.25">
      <c r="A1571" s="1">
        <v>637</v>
      </c>
      <c r="B1571" s="1">
        <v>6</v>
      </c>
      <c r="C1571" s="1" t="s">
        <v>23</v>
      </c>
      <c r="D1571" s="1" t="s">
        <v>44</v>
      </c>
      <c r="E1571" s="2">
        <v>15</v>
      </c>
      <c r="F1571" s="2">
        <v>25</v>
      </c>
      <c r="G1571" s="1">
        <v>2</v>
      </c>
      <c r="H1571" s="1">
        <v>32</v>
      </c>
      <c r="I1571" s="7">
        <f>TIME(0,Tabla1[[#This Row],[Tiempo de Preparación]],0)</f>
        <v>2.2222222222222223E-2</v>
      </c>
      <c r="J1571" s="16">
        <f>Tabla1[[#This Row],[Precio Unitario]]*Tabla1[[#This Row],[Cantidad Ordenada]]</f>
        <v>50</v>
      </c>
      <c r="K1571" s="3">
        <f>Tabla1[[#This Row],[Costo Unitario]]*Tabla1[[#This Row],[Cantidad Ordenada]]</f>
        <v>30</v>
      </c>
      <c r="L1571" s="3">
        <f>(Tabla1[[#This Row],[Precio Unitario]]-Tabla1[[#This Row],[Costo Unitario]])*Tabla1[[#This Row],[Cantidad Ordenada]]</f>
        <v>20</v>
      </c>
      <c r="M1571" s="20">
        <v>0.1</v>
      </c>
      <c r="N1571" s="5">
        <f>Tabla1[[#This Row],[Total del Pedido]]*M1571</f>
        <v>5</v>
      </c>
      <c r="O1571" s="5">
        <f>Tabla1[[#This Row],[Total del Pedido]]-(Tabla1[[#This Row],[Costo Total]]+N1571)</f>
        <v>15</v>
      </c>
    </row>
    <row r="1572" spans="1:15" x14ac:dyDescent="0.25">
      <c r="A1572" s="1">
        <v>638</v>
      </c>
      <c r="B1572" s="1">
        <v>16</v>
      </c>
      <c r="C1572" s="1" t="s">
        <v>5</v>
      </c>
      <c r="D1572" s="1" t="s">
        <v>26</v>
      </c>
      <c r="E1572" s="2">
        <v>18</v>
      </c>
      <c r="F1572" s="2">
        <v>30</v>
      </c>
      <c r="G1572" s="1">
        <v>3</v>
      </c>
      <c r="H1572" s="1">
        <v>44</v>
      </c>
      <c r="I1572" s="7">
        <f>TIME(0,Tabla1[[#This Row],[Tiempo de Preparación]],0)</f>
        <v>3.0555555555555555E-2</v>
      </c>
      <c r="J1572" s="16">
        <f>Tabla1[[#This Row],[Precio Unitario]]*Tabla1[[#This Row],[Cantidad Ordenada]]</f>
        <v>90</v>
      </c>
      <c r="K1572" s="3">
        <f>Tabla1[[#This Row],[Costo Unitario]]*Tabla1[[#This Row],[Cantidad Ordenada]]</f>
        <v>54</v>
      </c>
      <c r="L1572" s="3">
        <f>(Tabla1[[#This Row],[Precio Unitario]]-Tabla1[[#This Row],[Costo Unitario]])*Tabla1[[#This Row],[Cantidad Ordenada]]</f>
        <v>36</v>
      </c>
      <c r="M1572" s="20">
        <v>0.1</v>
      </c>
      <c r="N1572" s="5">
        <f>Tabla1[[#This Row],[Total del Pedido]]*M1572</f>
        <v>9</v>
      </c>
      <c r="O1572" s="5">
        <f>Tabla1[[#This Row],[Total del Pedido]]-(Tabla1[[#This Row],[Costo Total]]+N1572)</f>
        <v>27</v>
      </c>
    </row>
    <row r="1573" spans="1:15" x14ac:dyDescent="0.25">
      <c r="A1573" s="1">
        <v>639</v>
      </c>
      <c r="B1573" s="1">
        <v>8</v>
      </c>
      <c r="C1573" s="1" t="s">
        <v>22</v>
      </c>
      <c r="D1573" s="1" t="s">
        <v>43</v>
      </c>
      <c r="E1573" s="2">
        <v>15</v>
      </c>
      <c r="F1573" s="2">
        <v>26</v>
      </c>
      <c r="G1573" s="1">
        <v>2</v>
      </c>
      <c r="H1573" s="1">
        <v>52</v>
      </c>
      <c r="I1573" s="7">
        <f>TIME(0,Tabla1[[#This Row],[Tiempo de Preparación]],0)</f>
        <v>3.6111111111111108E-2</v>
      </c>
      <c r="J1573" s="16">
        <f>Tabla1[[#This Row],[Precio Unitario]]*Tabla1[[#This Row],[Cantidad Ordenada]]</f>
        <v>52</v>
      </c>
      <c r="K1573" s="3">
        <f>Tabla1[[#This Row],[Costo Unitario]]*Tabla1[[#This Row],[Cantidad Ordenada]]</f>
        <v>30</v>
      </c>
      <c r="L1573" s="3">
        <f>(Tabla1[[#This Row],[Precio Unitario]]-Tabla1[[#This Row],[Costo Unitario]])*Tabla1[[#This Row],[Cantidad Ordenada]]</f>
        <v>22</v>
      </c>
      <c r="M1573" s="20">
        <v>0.1</v>
      </c>
      <c r="N1573" s="5">
        <f>Tabla1[[#This Row],[Total del Pedido]]*M1573</f>
        <v>5.2</v>
      </c>
      <c r="O1573" s="5">
        <f>Tabla1[[#This Row],[Total del Pedido]]-(Tabla1[[#This Row],[Costo Total]]+N1573)</f>
        <v>16.799999999999997</v>
      </c>
    </row>
    <row r="1574" spans="1:15" x14ac:dyDescent="0.25">
      <c r="A1574" s="1">
        <v>639</v>
      </c>
      <c r="B1574" s="1">
        <v>8</v>
      </c>
      <c r="C1574" s="1" t="s">
        <v>6</v>
      </c>
      <c r="D1574" s="1" t="s">
        <v>27</v>
      </c>
      <c r="E1574" s="2">
        <v>19</v>
      </c>
      <c r="F1574" s="2">
        <v>31</v>
      </c>
      <c r="G1574" s="1">
        <v>2</v>
      </c>
      <c r="H1574" s="1">
        <v>29</v>
      </c>
      <c r="I1574" s="7">
        <f>TIME(0,Tabla1[[#This Row],[Tiempo de Preparación]],0)</f>
        <v>2.013888888888889E-2</v>
      </c>
      <c r="J1574" s="16">
        <f>Tabla1[[#This Row],[Precio Unitario]]*Tabla1[[#This Row],[Cantidad Ordenada]]</f>
        <v>62</v>
      </c>
      <c r="K1574" s="3">
        <f>Tabla1[[#This Row],[Costo Unitario]]*Tabla1[[#This Row],[Cantidad Ordenada]]</f>
        <v>38</v>
      </c>
      <c r="L1574" s="3">
        <f>(Tabla1[[#This Row],[Precio Unitario]]-Tabla1[[#This Row],[Costo Unitario]])*Tabla1[[#This Row],[Cantidad Ordenada]]</f>
        <v>24</v>
      </c>
      <c r="M1574" s="20">
        <v>0.1</v>
      </c>
      <c r="N1574" s="5">
        <f>Tabla1[[#This Row],[Total del Pedido]]*M1574</f>
        <v>6.2</v>
      </c>
      <c r="O1574" s="5">
        <f>Tabla1[[#This Row],[Total del Pedido]]-(Tabla1[[#This Row],[Costo Total]]+N1574)</f>
        <v>17.799999999999997</v>
      </c>
    </row>
    <row r="1575" spans="1:15" x14ac:dyDescent="0.25">
      <c r="A1575" s="1">
        <v>639</v>
      </c>
      <c r="B1575" s="1">
        <v>8</v>
      </c>
      <c r="C1575" s="1" t="s">
        <v>13</v>
      </c>
      <c r="D1575" s="1" t="s">
        <v>34</v>
      </c>
      <c r="E1575" s="2">
        <v>11</v>
      </c>
      <c r="F1575" s="2">
        <v>19</v>
      </c>
      <c r="G1575" s="1">
        <v>2</v>
      </c>
      <c r="H1575" s="1">
        <v>55</v>
      </c>
      <c r="I1575" s="7">
        <f>TIME(0,Tabla1[[#This Row],[Tiempo de Preparación]],0)</f>
        <v>3.8194444444444448E-2</v>
      </c>
      <c r="J1575" s="16">
        <f>Tabla1[[#This Row],[Precio Unitario]]*Tabla1[[#This Row],[Cantidad Ordenada]]</f>
        <v>38</v>
      </c>
      <c r="K1575" s="3">
        <f>Tabla1[[#This Row],[Costo Unitario]]*Tabla1[[#This Row],[Cantidad Ordenada]]</f>
        <v>22</v>
      </c>
      <c r="L1575" s="3">
        <f>(Tabla1[[#This Row],[Precio Unitario]]-Tabla1[[#This Row],[Costo Unitario]])*Tabla1[[#This Row],[Cantidad Ordenada]]</f>
        <v>16</v>
      </c>
      <c r="M1575" s="20">
        <v>0.1</v>
      </c>
      <c r="N1575" s="5">
        <f>Tabla1[[#This Row],[Total del Pedido]]*M1575</f>
        <v>3.8000000000000003</v>
      </c>
      <c r="O1575" s="5">
        <f>Tabla1[[#This Row],[Total del Pedido]]-(Tabla1[[#This Row],[Costo Total]]+N1575)</f>
        <v>12.2</v>
      </c>
    </row>
    <row r="1576" spans="1:15" x14ac:dyDescent="0.25">
      <c r="A1576" s="1">
        <v>640</v>
      </c>
      <c r="B1576" s="1">
        <v>14</v>
      </c>
      <c r="C1576" s="1" t="s">
        <v>22</v>
      </c>
      <c r="D1576" s="1" t="s">
        <v>43</v>
      </c>
      <c r="E1576" s="2">
        <v>15</v>
      </c>
      <c r="F1576" s="2">
        <v>26</v>
      </c>
      <c r="G1576" s="1">
        <v>3</v>
      </c>
      <c r="H1576" s="1">
        <v>7</v>
      </c>
      <c r="I1576" s="7">
        <f>TIME(0,Tabla1[[#This Row],[Tiempo de Preparación]],0)</f>
        <v>4.8611111111111112E-3</v>
      </c>
      <c r="J1576" s="16">
        <f>Tabla1[[#This Row],[Precio Unitario]]*Tabla1[[#This Row],[Cantidad Ordenada]]</f>
        <v>78</v>
      </c>
      <c r="K1576" s="3">
        <f>Tabla1[[#This Row],[Costo Unitario]]*Tabla1[[#This Row],[Cantidad Ordenada]]</f>
        <v>45</v>
      </c>
      <c r="L1576" s="3">
        <f>(Tabla1[[#This Row],[Precio Unitario]]-Tabla1[[#This Row],[Costo Unitario]])*Tabla1[[#This Row],[Cantidad Ordenada]]</f>
        <v>33</v>
      </c>
      <c r="M1576" s="20">
        <v>0.1</v>
      </c>
      <c r="N1576" s="5">
        <f>Tabla1[[#This Row],[Total del Pedido]]*M1576</f>
        <v>7.8000000000000007</v>
      </c>
      <c r="O1576" s="5">
        <f>Tabla1[[#This Row],[Total del Pedido]]-(Tabla1[[#This Row],[Costo Total]]+N1576)</f>
        <v>25.200000000000003</v>
      </c>
    </row>
    <row r="1577" spans="1:15" x14ac:dyDescent="0.25">
      <c r="A1577" s="1">
        <v>640</v>
      </c>
      <c r="B1577" s="1">
        <v>14</v>
      </c>
      <c r="C1577" s="1" t="s">
        <v>20</v>
      </c>
      <c r="D1577" s="1" t="s">
        <v>41</v>
      </c>
      <c r="E1577" s="2">
        <v>13</v>
      </c>
      <c r="F1577" s="2">
        <v>21</v>
      </c>
      <c r="G1577" s="1">
        <v>2</v>
      </c>
      <c r="H1577" s="1">
        <v>12</v>
      </c>
      <c r="I1577" s="7">
        <f>TIME(0,Tabla1[[#This Row],[Tiempo de Preparación]],0)</f>
        <v>8.3333333333333332E-3</v>
      </c>
      <c r="J1577" s="16">
        <f>Tabla1[[#This Row],[Precio Unitario]]*Tabla1[[#This Row],[Cantidad Ordenada]]</f>
        <v>42</v>
      </c>
      <c r="K1577" s="3">
        <f>Tabla1[[#This Row],[Costo Unitario]]*Tabla1[[#This Row],[Cantidad Ordenada]]</f>
        <v>26</v>
      </c>
      <c r="L1577" s="3">
        <f>(Tabla1[[#This Row],[Precio Unitario]]-Tabla1[[#This Row],[Costo Unitario]])*Tabla1[[#This Row],[Cantidad Ordenada]]</f>
        <v>16</v>
      </c>
      <c r="M1577" s="20">
        <v>0.1</v>
      </c>
      <c r="N1577" s="5">
        <f>Tabla1[[#This Row],[Total del Pedido]]*M1577</f>
        <v>4.2</v>
      </c>
      <c r="O1577" s="5">
        <f>Tabla1[[#This Row],[Total del Pedido]]-(Tabla1[[#This Row],[Costo Total]]+N1577)</f>
        <v>11.8</v>
      </c>
    </row>
    <row r="1578" spans="1:15" x14ac:dyDescent="0.25">
      <c r="A1578" s="1">
        <v>640</v>
      </c>
      <c r="B1578" s="1">
        <v>14</v>
      </c>
      <c r="C1578" s="1" t="s">
        <v>11</v>
      </c>
      <c r="D1578" s="1" t="s">
        <v>32</v>
      </c>
      <c r="E1578" s="2">
        <v>20</v>
      </c>
      <c r="F1578" s="2">
        <v>33</v>
      </c>
      <c r="G1578" s="1">
        <v>3</v>
      </c>
      <c r="H1578" s="1">
        <v>56</v>
      </c>
      <c r="I1578" s="7">
        <f>TIME(0,Tabla1[[#This Row],[Tiempo de Preparación]],0)</f>
        <v>3.888888888888889E-2</v>
      </c>
      <c r="J1578" s="16">
        <f>Tabla1[[#This Row],[Precio Unitario]]*Tabla1[[#This Row],[Cantidad Ordenada]]</f>
        <v>99</v>
      </c>
      <c r="K1578" s="3">
        <f>Tabla1[[#This Row],[Costo Unitario]]*Tabla1[[#This Row],[Cantidad Ordenada]]</f>
        <v>60</v>
      </c>
      <c r="L1578" s="3">
        <f>(Tabla1[[#This Row],[Precio Unitario]]-Tabla1[[#This Row],[Costo Unitario]])*Tabla1[[#This Row],[Cantidad Ordenada]]</f>
        <v>39</v>
      </c>
      <c r="M1578" s="20">
        <v>0.1</v>
      </c>
      <c r="N1578" s="5">
        <f>Tabla1[[#This Row],[Total del Pedido]]*M1578</f>
        <v>9.9</v>
      </c>
      <c r="O1578" s="5">
        <f>Tabla1[[#This Row],[Total del Pedido]]-(Tabla1[[#This Row],[Costo Total]]+N1578)</f>
        <v>29.099999999999994</v>
      </c>
    </row>
    <row r="1579" spans="1:15" x14ac:dyDescent="0.25">
      <c r="A1579" s="1">
        <v>641</v>
      </c>
      <c r="B1579" s="1">
        <v>2</v>
      </c>
      <c r="C1579" s="1" t="s">
        <v>10</v>
      </c>
      <c r="D1579" s="1" t="s">
        <v>31</v>
      </c>
      <c r="E1579" s="2">
        <v>17</v>
      </c>
      <c r="F1579" s="2">
        <v>29</v>
      </c>
      <c r="G1579" s="1">
        <v>3</v>
      </c>
      <c r="H1579" s="1">
        <v>17</v>
      </c>
      <c r="I1579" s="7">
        <f>TIME(0,Tabla1[[#This Row],[Tiempo de Preparación]],0)</f>
        <v>1.1805555555555555E-2</v>
      </c>
      <c r="J1579" s="16">
        <f>Tabla1[[#This Row],[Precio Unitario]]*Tabla1[[#This Row],[Cantidad Ordenada]]</f>
        <v>87</v>
      </c>
      <c r="K1579" s="3">
        <f>Tabla1[[#This Row],[Costo Unitario]]*Tabla1[[#This Row],[Cantidad Ordenada]]</f>
        <v>51</v>
      </c>
      <c r="L1579" s="3">
        <f>(Tabla1[[#This Row],[Precio Unitario]]-Tabla1[[#This Row],[Costo Unitario]])*Tabla1[[#This Row],[Cantidad Ordenada]]</f>
        <v>36</v>
      </c>
      <c r="M1579" s="20">
        <v>0.1</v>
      </c>
      <c r="N1579" s="5">
        <f>Tabla1[[#This Row],[Total del Pedido]]*M1579</f>
        <v>8.7000000000000011</v>
      </c>
      <c r="O1579" s="5">
        <f>Tabla1[[#This Row],[Total del Pedido]]-(Tabla1[[#This Row],[Costo Total]]+N1579)</f>
        <v>27.299999999999997</v>
      </c>
    </row>
    <row r="1580" spans="1:15" x14ac:dyDescent="0.25">
      <c r="A1580" s="1">
        <v>641</v>
      </c>
      <c r="B1580" s="1">
        <v>2</v>
      </c>
      <c r="C1580" s="1" t="s">
        <v>23</v>
      </c>
      <c r="D1580" s="1" t="s">
        <v>44</v>
      </c>
      <c r="E1580" s="2">
        <v>15</v>
      </c>
      <c r="F1580" s="2">
        <v>25</v>
      </c>
      <c r="G1580" s="1">
        <v>3</v>
      </c>
      <c r="H1580" s="1">
        <v>28</v>
      </c>
      <c r="I1580" s="7">
        <f>TIME(0,Tabla1[[#This Row],[Tiempo de Preparación]],0)</f>
        <v>1.9444444444444445E-2</v>
      </c>
      <c r="J1580" s="16">
        <f>Tabla1[[#This Row],[Precio Unitario]]*Tabla1[[#This Row],[Cantidad Ordenada]]</f>
        <v>75</v>
      </c>
      <c r="K1580" s="3">
        <f>Tabla1[[#This Row],[Costo Unitario]]*Tabla1[[#This Row],[Cantidad Ordenada]]</f>
        <v>45</v>
      </c>
      <c r="L1580" s="3">
        <f>(Tabla1[[#This Row],[Precio Unitario]]-Tabla1[[#This Row],[Costo Unitario]])*Tabla1[[#This Row],[Cantidad Ordenada]]</f>
        <v>30</v>
      </c>
      <c r="M1580" s="20">
        <v>0.1</v>
      </c>
      <c r="N1580" s="5">
        <f>Tabla1[[#This Row],[Total del Pedido]]*M1580</f>
        <v>7.5</v>
      </c>
      <c r="O1580" s="5">
        <f>Tabla1[[#This Row],[Total del Pedido]]-(Tabla1[[#This Row],[Costo Total]]+N1580)</f>
        <v>22.5</v>
      </c>
    </row>
    <row r="1581" spans="1:15" x14ac:dyDescent="0.25">
      <c r="A1581" s="1">
        <v>641</v>
      </c>
      <c r="B1581" s="1">
        <v>2</v>
      </c>
      <c r="C1581" s="1" t="s">
        <v>19</v>
      </c>
      <c r="D1581" s="1" t="s">
        <v>40</v>
      </c>
      <c r="E1581" s="2">
        <v>14</v>
      </c>
      <c r="F1581" s="2">
        <v>23</v>
      </c>
      <c r="G1581" s="1">
        <v>2</v>
      </c>
      <c r="H1581" s="1">
        <v>29</v>
      </c>
      <c r="I1581" s="7">
        <f>TIME(0,Tabla1[[#This Row],[Tiempo de Preparación]],0)</f>
        <v>2.013888888888889E-2</v>
      </c>
      <c r="J1581" s="16">
        <f>Tabla1[[#This Row],[Precio Unitario]]*Tabla1[[#This Row],[Cantidad Ordenada]]</f>
        <v>46</v>
      </c>
      <c r="K1581" s="3">
        <f>Tabla1[[#This Row],[Costo Unitario]]*Tabla1[[#This Row],[Cantidad Ordenada]]</f>
        <v>28</v>
      </c>
      <c r="L1581" s="3">
        <f>(Tabla1[[#This Row],[Precio Unitario]]-Tabla1[[#This Row],[Costo Unitario]])*Tabla1[[#This Row],[Cantidad Ordenada]]</f>
        <v>18</v>
      </c>
      <c r="M1581" s="20">
        <v>0.1</v>
      </c>
      <c r="N1581" s="5">
        <f>Tabla1[[#This Row],[Total del Pedido]]*M1581</f>
        <v>4.6000000000000005</v>
      </c>
      <c r="O1581" s="5">
        <f>Tabla1[[#This Row],[Total del Pedido]]-(Tabla1[[#This Row],[Costo Total]]+N1581)</f>
        <v>13.399999999999999</v>
      </c>
    </row>
    <row r="1582" spans="1:15" x14ac:dyDescent="0.25">
      <c r="A1582" s="1">
        <v>642</v>
      </c>
      <c r="B1582" s="1">
        <v>15</v>
      </c>
      <c r="C1582" s="1" t="s">
        <v>20</v>
      </c>
      <c r="D1582" s="1" t="s">
        <v>41</v>
      </c>
      <c r="E1582" s="2">
        <v>13</v>
      </c>
      <c r="F1582" s="2">
        <v>21</v>
      </c>
      <c r="G1582" s="1">
        <v>3</v>
      </c>
      <c r="H1582" s="1">
        <v>6</v>
      </c>
      <c r="I1582" s="7">
        <f>TIME(0,Tabla1[[#This Row],[Tiempo de Preparación]],0)</f>
        <v>4.1666666666666666E-3</v>
      </c>
      <c r="J1582" s="16">
        <f>Tabla1[[#This Row],[Precio Unitario]]*Tabla1[[#This Row],[Cantidad Ordenada]]</f>
        <v>63</v>
      </c>
      <c r="K1582" s="3">
        <f>Tabla1[[#This Row],[Costo Unitario]]*Tabla1[[#This Row],[Cantidad Ordenada]]</f>
        <v>39</v>
      </c>
      <c r="L1582" s="3">
        <f>(Tabla1[[#This Row],[Precio Unitario]]-Tabla1[[#This Row],[Costo Unitario]])*Tabla1[[#This Row],[Cantidad Ordenada]]</f>
        <v>24</v>
      </c>
      <c r="M1582" s="20">
        <v>0.1</v>
      </c>
      <c r="N1582" s="5">
        <f>Tabla1[[#This Row],[Total del Pedido]]*M1582</f>
        <v>6.3000000000000007</v>
      </c>
      <c r="O1582" s="5">
        <f>Tabla1[[#This Row],[Total del Pedido]]-(Tabla1[[#This Row],[Costo Total]]+N1582)</f>
        <v>17.700000000000003</v>
      </c>
    </row>
    <row r="1583" spans="1:15" x14ac:dyDescent="0.25">
      <c r="A1583" s="1">
        <v>642</v>
      </c>
      <c r="B1583" s="1">
        <v>15</v>
      </c>
      <c r="C1583" s="1" t="s">
        <v>22</v>
      </c>
      <c r="D1583" s="1" t="s">
        <v>43</v>
      </c>
      <c r="E1583" s="2">
        <v>15</v>
      </c>
      <c r="F1583" s="2">
        <v>26</v>
      </c>
      <c r="G1583" s="1">
        <v>1</v>
      </c>
      <c r="H1583" s="1">
        <v>57</v>
      </c>
      <c r="I1583" s="7">
        <f>TIME(0,Tabla1[[#This Row],[Tiempo de Preparación]],0)</f>
        <v>3.9583333333333331E-2</v>
      </c>
      <c r="J1583" s="16">
        <f>Tabla1[[#This Row],[Precio Unitario]]*Tabla1[[#This Row],[Cantidad Ordenada]]</f>
        <v>26</v>
      </c>
      <c r="K1583" s="3">
        <f>Tabla1[[#This Row],[Costo Unitario]]*Tabla1[[#This Row],[Cantidad Ordenada]]</f>
        <v>15</v>
      </c>
      <c r="L1583" s="3">
        <f>(Tabla1[[#This Row],[Precio Unitario]]-Tabla1[[#This Row],[Costo Unitario]])*Tabla1[[#This Row],[Cantidad Ordenada]]</f>
        <v>11</v>
      </c>
      <c r="M1583" s="20">
        <v>0.1</v>
      </c>
      <c r="N1583" s="5">
        <f>Tabla1[[#This Row],[Total del Pedido]]*M1583</f>
        <v>2.6</v>
      </c>
      <c r="O1583" s="5">
        <f>Tabla1[[#This Row],[Total del Pedido]]-(Tabla1[[#This Row],[Costo Total]]+N1583)</f>
        <v>8.3999999999999986</v>
      </c>
    </row>
    <row r="1584" spans="1:15" x14ac:dyDescent="0.25">
      <c r="A1584" s="1">
        <v>642</v>
      </c>
      <c r="B1584" s="1">
        <v>15</v>
      </c>
      <c r="C1584" s="1" t="s">
        <v>10</v>
      </c>
      <c r="D1584" s="1" t="s">
        <v>31</v>
      </c>
      <c r="E1584" s="2">
        <v>17</v>
      </c>
      <c r="F1584" s="2">
        <v>29</v>
      </c>
      <c r="G1584" s="1">
        <v>3</v>
      </c>
      <c r="H1584" s="1">
        <v>18</v>
      </c>
      <c r="I1584" s="7">
        <f>TIME(0,Tabla1[[#This Row],[Tiempo de Preparación]],0)</f>
        <v>1.2500000000000001E-2</v>
      </c>
      <c r="J1584" s="16">
        <f>Tabla1[[#This Row],[Precio Unitario]]*Tabla1[[#This Row],[Cantidad Ordenada]]</f>
        <v>87</v>
      </c>
      <c r="K1584" s="3">
        <f>Tabla1[[#This Row],[Costo Unitario]]*Tabla1[[#This Row],[Cantidad Ordenada]]</f>
        <v>51</v>
      </c>
      <c r="L1584" s="3">
        <f>(Tabla1[[#This Row],[Precio Unitario]]-Tabla1[[#This Row],[Costo Unitario]])*Tabla1[[#This Row],[Cantidad Ordenada]]</f>
        <v>36</v>
      </c>
      <c r="M1584" s="20">
        <v>0.1</v>
      </c>
      <c r="N1584" s="5">
        <f>Tabla1[[#This Row],[Total del Pedido]]*M1584</f>
        <v>8.7000000000000011</v>
      </c>
      <c r="O1584" s="5">
        <f>Tabla1[[#This Row],[Total del Pedido]]-(Tabla1[[#This Row],[Costo Total]]+N1584)</f>
        <v>27.299999999999997</v>
      </c>
    </row>
    <row r="1585" spans="1:15" x14ac:dyDescent="0.25">
      <c r="A1585" s="1">
        <v>643</v>
      </c>
      <c r="B1585" s="1">
        <v>17</v>
      </c>
      <c r="C1585" s="1" t="s">
        <v>11</v>
      </c>
      <c r="D1585" s="1" t="s">
        <v>32</v>
      </c>
      <c r="E1585" s="2">
        <v>20</v>
      </c>
      <c r="F1585" s="2">
        <v>33</v>
      </c>
      <c r="G1585" s="1">
        <v>1</v>
      </c>
      <c r="H1585" s="1">
        <v>18</v>
      </c>
      <c r="I1585" s="7">
        <f>TIME(0,Tabla1[[#This Row],[Tiempo de Preparación]],0)</f>
        <v>1.2500000000000001E-2</v>
      </c>
      <c r="J1585" s="16">
        <f>Tabla1[[#This Row],[Precio Unitario]]*Tabla1[[#This Row],[Cantidad Ordenada]]</f>
        <v>33</v>
      </c>
      <c r="K1585" s="3">
        <f>Tabla1[[#This Row],[Costo Unitario]]*Tabla1[[#This Row],[Cantidad Ordenada]]</f>
        <v>20</v>
      </c>
      <c r="L1585" s="3">
        <f>(Tabla1[[#This Row],[Precio Unitario]]-Tabla1[[#This Row],[Costo Unitario]])*Tabla1[[#This Row],[Cantidad Ordenada]]</f>
        <v>13</v>
      </c>
      <c r="M1585" s="20">
        <v>0.1</v>
      </c>
      <c r="N1585" s="5">
        <f>Tabla1[[#This Row],[Total del Pedido]]*M1585</f>
        <v>3.3000000000000003</v>
      </c>
      <c r="O1585" s="5">
        <f>Tabla1[[#This Row],[Total del Pedido]]-(Tabla1[[#This Row],[Costo Total]]+N1585)</f>
        <v>9.6999999999999993</v>
      </c>
    </row>
    <row r="1586" spans="1:15" x14ac:dyDescent="0.25">
      <c r="A1586" s="1">
        <v>644</v>
      </c>
      <c r="B1586" s="1">
        <v>9</v>
      </c>
      <c r="C1586" s="1" t="s">
        <v>6</v>
      </c>
      <c r="D1586" s="1" t="s">
        <v>27</v>
      </c>
      <c r="E1586" s="2">
        <v>19</v>
      </c>
      <c r="F1586" s="2">
        <v>31</v>
      </c>
      <c r="G1586" s="1">
        <v>3</v>
      </c>
      <c r="H1586" s="1">
        <v>51</v>
      </c>
      <c r="I1586" s="7">
        <f>TIME(0,Tabla1[[#This Row],[Tiempo de Preparación]],0)</f>
        <v>3.5416666666666666E-2</v>
      </c>
      <c r="J1586" s="16">
        <f>Tabla1[[#This Row],[Precio Unitario]]*Tabla1[[#This Row],[Cantidad Ordenada]]</f>
        <v>93</v>
      </c>
      <c r="K1586" s="3">
        <f>Tabla1[[#This Row],[Costo Unitario]]*Tabla1[[#This Row],[Cantidad Ordenada]]</f>
        <v>57</v>
      </c>
      <c r="L1586" s="3">
        <f>(Tabla1[[#This Row],[Precio Unitario]]-Tabla1[[#This Row],[Costo Unitario]])*Tabla1[[#This Row],[Cantidad Ordenada]]</f>
        <v>36</v>
      </c>
      <c r="M1586" s="20">
        <v>0.1</v>
      </c>
      <c r="N1586" s="5">
        <f>Tabla1[[#This Row],[Total del Pedido]]*M1586</f>
        <v>9.3000000000000007</v>
      </c>
      <c r="O1586" s="5">
        <f>Tabla1[[#This Row],[Total del Pedido]]-(Tabla1[[#This Row],[Costo Total]]+N1586)</f>
        <v>26.700000000000003</v>
      </c>
    </row>
    <row r="1587" spans="1:15" x14ac:dyDescent="0.25">
      <c r="A1587" s="1">
        <v>645</v>
      </c>
      <c r="B1587" s="1">
        <v>6</v>
      </c>
      <c r="C1587" s="1" t="s">
        <v>11</v>
      </c>
      <c r="D1587" s="1" t="s">
        <v>32</v>
      </c>
      <c r="E1587" s="2">
        <v>20</v>
      </c>
      <c r="F1587" s="2">
        <v>33</v>
      </c>
      <c r="G1587" s="1">
        <v>3</v>
      </c>
      <c r="H1587" s="1">
        <v>43</v>
      </c>
      <c r="I1587" s="7">
        <f>TIME(0,Tabla1[[#This Row],[Tiempo de Preparación]],0)</f>
        <v>2.9861111111111113E-2</v>
      </c>
      <c r="J1587" s="16">
        <f>Tabla1[[#This Row],[Precio Unitario]]*Tabla1[[#This Row],[Cantidad Ordenada]]</f>
        <v>99</v>
      </c>
      <c r="K1587" s="3">
        <f>Tabla1[[#This Row],[Costo Unitario]]*Tabla1[[#This Row],[Cantidad Ordenada]]</f>
        <v>60</v>
      </c>
      <c r="L1587" s="3">
        <f>(Tabla1[[#This Row],[Precio Unitario]]-Tabla1[[#This Row],[Costo Unitario]])*Tabla1[[#This Row],[Cantidad Ordenada]]</f>
        <v>39</v>
      </c>
      <c r="M1587" s="20">
        <v>0.1</v>
      </c>
      <c r="N1587" s="5">
        <f>Tabla1[[#This Row],[Total del Pedido]]*M1587</f>
        <v>9.9</v>
      </c>
      <c r="O1587" s="5">
        <f>Tabla1[[#This Row],[Total del Pedido]]-(Tabla1[[#This Row],[Costo Total]]+N1587)</f>
        <v>29.099999999999994</v>
      </c>
    </row>
    <row r="1588" spans="1:15" x14ac:dyDescent="0.25">
      <c r="A1588" s="1">
        <v>645</v>
      </c>
      <c r="B1588" s="1">
        <v>6</v>
      </c>
      <c r="C1588" s="1" t="s">
        <v>7</v>
      </c>
      <c r="D1588" s="1" t="s">
        <v>28</v>
      </c>
      <c r="E1588" s="2">
        <v>16</v>
      </c>
      <c r="F1588" s="2">
        <v>27</v>
      </c>
      <c r="G1588" s="1">
        <v>3</v>
      </c>
      <c r="H1588" s="1">
        <v>54</v>
      </c>
      <c r="I1588" s="7">
        <f>TIME(0,Tabla1[[#This Row],[Tiempo de Preparación]],0)</f>
        <v>3.7499999999999999E-2</v>
      </c>
      <c r="J1588" s="16">
        <f>Tabla1[[#This Row],[Precio Unitario]]*Tabla1[[#This Row],[Cantidad Ordenada]]</f>
        <v>81</v>
      </c>
      <c r="K1588" s="3">
        <f>Tabla1[[#This Row],[Costo Unitario]]*Tabla1[[#This Row],[Cantidad Ordenada]]</f>
        <v>48</v>
      </c>
      <c r="L1588" s="3">
        <f>(Tabla1[[#This Row],[Precio Unitario]]-Tabla1[[#This Row],[Costo Unitario]])*Tabla1[[#This Row],[Cantidad Ordenada]]</f>
        <v>33</v>
      </c>
      <c r="M1588" s="20">
        <v>0.1</v>
      </c>
      <c r="N1588" s="5">
        <f>Tabla1[[#This Row],[Total del Pedido]]*M1588</f>
        <v>8.1</v>
      </c>
      <c r="O1588" s="5">
        <f>Tabla1[[#This Row],[Total del Pedido]]-(Tabla1[[#This Row],[Costo Total]]+N1588)</f>
        <v>24.9</v>
      </c>
    </row>
    <row r="1589" spans="1:15" x14ac:dyDescent="0.25">
      <c r="A1589" s="1">
        <v>646</v>
      </c>
      <c r="B1589" s="1">
        <v>12</v>
      </c>
      <c r="C1589" s="1" t="s">
        <v>14</v>
      </c>
      <c r="D1589" s="1" t="s">
        <v>35</v>
      </c>
      <c r="E1589" s="2">
        <v>21</v>
      </c>
      <c r="F1589" s="2">
        <v>35</v>
      </c>
      <c r="G1589" s="1">
        <v>2</v>
      </c>
      <c r="H1589" s="1">
        <v>36</v>
      </c>
      <c r="I1589" s="7">
        <f>TIME(0,Tabla1[[#This Row],[Tiempo de Preparación]],0)</f>
        <v>2.5000000000000001E-2</v>
      </c>
      <c r="J1589" s="16">
        <f>Tabla1[[#This Row],[Precio Unitario]]*Tabla1[[#This Row],[Cantidad Ordenada]]</f>
        <v>70</v>
      </c>
      <c r="K1589" s="3">
        <f>Tabla1[[#This Row],[Costo Unitario]]*Tabla1[[#This Row],[Cantidad Ordenada]]</f>
        <v>42</v>
      </c>
      <c r="L1589" s="3">
        <f>(Tabla1[[#This Row],[Precio Unitario]]-Tabla1[[#This Row],[Costo Unitario]])*Tabla1[[#This Row],[Cantidad Ordenada]]</f>
        <v>28</v>
      </c>
      <c r="M1589" s="20">
        <v>0.1</v>
      </c>
      <c r="N1589" s="5">
        <f>Tabla1[[#This Row],[Total del Pedido]]*M1589</f>
        <v>7</v>
      </c>
      <c r="O1589" s="5">
        <f>Tabla1[[#This Row],[Total del Pedido]]-(Tabla1[[#This Row],[Costo Total]]+N1589)</f>
        <v>21</v>
      </c>
    </row>
    <row r="1590" spans="1:15" x14ac:dyDescent="0.25">
      <c r="A1590" s="1">
        <v>647</v>
      </c>
      <c r="B1590" s="1">
        <v>12</v>
      </c>
      <c r="C1590" s="1" t="s">
        <v>21</v>
      </c>
      <c r="D1590" s="1" t="s">
        <v>42</v>
      </c>
      <c r="E1590" s="2">
        <v>10</v>
      </c>
      <c r="F1590" s="2">
        <v>18</v>
      </c>
      <c r="G1590" s="1">
        <v>2</v>
      </c>
      <c r="H1590" s="1">
        <v>13</v>
      </c>
      <c r="I1590" s="7">
        <f>TIME(0,Tabla1[[#This Row],[Tiempo de Preparación]],0)</f>
        <v>9.0277777777777769E-3</v>
      </c>
      <c r="J1590" s="16">
        <f>Tabla1[[#This Row],[Precio Unitario]]*Tabla1[[#This Row],[Cantidad Ordenada]]</f>
        <v>36</v>
      </c>
      <c r="K1590" s="3">
        <f>Tabla1[[#This Row],[Costo Unitario]]*Tabla1[[#This Row],[Cantidad Ordenada]]</f>
        <v>20</v>
      </c>
      <c r="L1590" s="3">
        <f>(Tabla1[[#This Row],[Precio Unitario]]-Tabla1[[#This Row],[Costo Unitario]])*Tabla1[[#This Row],[Cantidad Ordenada]]</f>
        <v>16</v>
      </c>
      <c r="M1590" s="20">
        <v>0.1</v>
      </c>
      <c r="N1590" s="5">
        <f>Tabla1[[#This Row],[Total del Pedido]]*M1590</f>
        <v>3.6</v>
      </c>
      <c r="O1590" s="5">
        <f>Tabla1[[#This Row],[Total del Pedido]]-(Tabla1[[#This Row],[Costo Total]]+N1590)</f>
        <v>12.399999999999999</v>
      </c>
    </row>
    <row r="1591" spans="1:15" x14ac:dyDescent="0.25">
      <c r="A1591" s="1">
        <v>647</v>
      </c>
      <c r="B1591" s="1">
        <v>12</v>
      </c>
      <c r="C1591" s="1" t="s">
        <v>6</v>
      </c>
      <c r="D1591" s="1" t="s">
        <v>27</v>
      </c>
      <c r="E1591" s="2">
        <v>19</v>
      </c>
      <c r="F1591" s="2">
        <v>31</v>
      </c>
      <c r="G1591" s="1">
        <v>2</v>
      </c>
      <c r="H1591" s="1">
        <v>26</v>
      </c>
      <c r="I1591" s="7">
        <f>TIME(0,Tabla1[[#This Row],[Tiempo de Preparación]],0)</f>
        <v>1.8055555555555554E-2</v>
      </c>
      <c r="J1591" s="16">
        <f>Tabla1[[#This Row],[Precio Unitario]]*Tabla1[[#This Row],[Cantidad Ordenada]]</f>
        <v>62</v>
      </c>
      <c r="K1591" s="3">
        <f>Tabla1[[#This Row],[Costo Unitario]]*Tabla1[[#This Row],[Cantidad Ordenada]]</f>
        <v>38</v>
      </c>
      <c r="L1591" s="3">
        <f>(Tabla1[[#This Row],[Precio Unitario]]-Tabla1[[#This Row],[Costo Unitario]])*Tabla1[[#This Row],[Cantidad Ordenada]]</f>
        <v>24</v>
      </c>
      <c r="M1591" s="20">
        <v>0.1</v>
      </c>
      <c r="N1591" s="5">
        <f>Tabla1[[#This Row],[Total del Pedido]]*M1591</f>
        <v>6.2</v>
      </c>
      <c r="O1591" s="5">
        <f>Tabla1[[#This Row],[Total del Pedido]]-(Tabla1[[#This Row],[Costo Total]]+N1591)</f>
        <v>17.799999999999997</v>
      </c>
    </row>
    <row r="1592" spans="1:15" x14ac:dyDescent="0.25">
      <c r="A1592" s="1">
        <v>648</v>
      </c>
      <c r="B1592" s="1">
        <v>9</v>
      </c>
      <c r="C1592" s="1" t="s">
        <v>12</v>
      </c>
      <c r="D1592" s="1" t="s">
        <v>33</v>
      </c>
      <c r="E1592" s="2">
        <v>16</v>
      </c>
      <c r="F1592" s="2">
        <v>28</v>
      </c>
      <c r="G1592" s="1">
        <v>2</v>
      </c>
      <c r="H1592" s="1">
        <v>47</v>
      </c>
      <c r="I1592" s="7">
        <f>TIME(0,Tabla1[[#This Row],[Tiempo de Preparación]],0)</f>
        <v>3.2638888888888891E-2</v>
      </c>
      <c r="J1592" s="16">
        <f>Tabla1[[#This Row],[Precio Unitario]]*Tabla1[[#This Row],[Cantidad Ordenada]]</f>
        <v>56</v>
      </c>
      <c r="K1592" s="3">
        <f>Tabla1[[#This Row],[Costo Unitario]]*Tabla1[[#This Row],[Cantidad Ordenada]]</f>
        <v>32</v>
      </c>
      <c r="L1592" s="3">
        <f>(Tabla1[[#This Row],[Precio Unitario]]-Tabla1[[#This Row],[Costo Unitario]])*Tabla1[[#This Row],[Cantidad Ordenada]]</f>
        <v>24</v>
      </c>
      <c r="M1592" s="20">
        <v>0.1</v>
      </c>
      <c r="N1592" s="5">
        <f>Tabla1[[#This Row],[Total del Pedido]]*M1592</f>
        <v>5.6000000000000005</v>
      </c>
      <c r="O1592" s="5">
        <f>Tabla1[[#This Row],[Total del Pedido]]-(Tabla1[[#This Row],[Costo Total]]+N1592)</f>
        <v>18.399999999999999</v>
      </c>
    </row>
    <row r="1593" spans="1:15" x14ac:dyDescent="0.25">
      <c r="A1593" s="1">
        <v>649</v>
      </c>
      <c r="B1593" s="1">
        <v>9</v>
      </c>
      <c r="C1593" s="1" t="s">
        <v>10</v>
      </c>
      <c r="D1593" s="1" t="s">
        <v>31</v>
      </c>
      <c r="E1593" s="2">
        <v>17</v>
      </c>
      <c r="F1593" s="2">
        <v>29</v>
      </c>
      <c r="G1593" s="1">
        <v>3</v>
      </c>
      <c r="H1593" s="1">
        <v>22</v>
      </c>
      <c r="I1593" s="7">
        <f>TIME(0,Tabla1[[#This Row],[Tiempo de Preparación]],0)</f>
        <v>1.5277777777777777E-2</v>
      </c>
      <c r="J1593" s="16">
        <f>Tabla1[[#This Row],[Precio Unitario]]*Tabla1[[#This Row],[Cantidad Ordenada]]</f>
        <v>87</v>
      </c>
      <c r="K1593" s="3">
        <f>Tabla1[[#This Row],[Costo Unitario]]*Tabla1[[#This Row],[Cantidad Ordenada]]</f>
        <v>51</v>
      </c>
      <c r="L1593" s="3">
        <f>(Tabla1[[#This Row],[Precio Unitario]]-Tabla1[[#This Row],[Costo Unitario]])*Tabla1[[#This Row],[Cantidad Ordenada]]</f>
        <v>36</v>
      </c>
      <c r="M1593" s="20">
        <v>0.1</v>
      </c>
      <c r="N1593" s="5">
        <f>Tabla1[[#This Row],[Total del Pedido]]*M1593</f>
        <v>8.7000000000000011</v>
      </c>
      <c r="O1593" s="5">
        <f>Tabla1[[#This Row],[Total del Pedido]]-(Tabla1[[#This Row],[Costo Total]]+N1593)</f>
        <v>27.299999999999997</v>
      </c>
    </row>
    <row r="1594" spans="1:15" x14ac:dyDescent="0.25">
      <c r="A1594" s="1">
        <v>649</v>
      </c>
      <c r="B1594" s="1">
        <v>9</v>
      </c>
      <c r="C1594" s="1" t="s">
        <v>12</v>
      </c>
      <c r="D1594" s="1" t="s">
        <v>33</v>
      </c>
      <c r="E1594" s="2">
        <v>16</v>
      </c>
      <c r="F1594" s="2">
        <v>28</v>
      </c>
      <c r="G1594" s="1">
        <v>3</v>
      </c>
      <c r="H1594" s="1">
        <v>40</v>
      </c>
      <c r="I1594" s="7">
        <f>TIME(0,Tabla1[[#This Row],[Tiempo de Preparación]],0)</f>
        <v>2.7777777777777776E-2</v>
      </c>
      <c r="J1594" s="16">
        <f>Tabla1[[#This Row],[Precio Unitario]]*Tabla1[[#This Row],[Cantidad Ordenada]]</f>
        <v>84</v>
      </c>
      <c r="K1594" s="3">
        <f>Tabla1[[#This Row],[Costo Unitario]]*Tabla1[[#This Row],[Cantidad Ordenada]]</f>
        <v>48</v>
      </c>
      <c r="L1594" s="3">
        <f>(Tabla1[[#This Row],[Precio Unitario]]-Tabla1[[#This Row],[Costo Unitario]])*Tabla1[[#This Row],[Cantidad Ordenada]]</f>
        <v>36</v>
      </c>
      <c r="M1594" s="20">
        <v>0.1</v>
      </c>
      <c r="N1594" s="5">
        <f>Tabla1[[#This Row],[Total del Pedido]]*M1594</f>
        <v>8.4</v>
      </c>
      <c r="O1594" s="5">
        <f>Tabla1[[#This Row],[Total del Pedido]]-(Tabla1[[#This Row],[Costo Total]]+N1594)</f>
        <v>27.6</v>
      </c>
    </row>
    <row r="1595" spans="1:15" x14ac:dyDescent="0.25">
      <c r="A1595" s="1">
        <v>649</v>
      </c>
      <c r="B1595" s="1">
        <v>9</v>
      </c>
      <c r="C1595" s="1" t="s">
        <v>23</v>
      </c>
      <c r="D1595" s="1" t="s">
        <v>44</v>
      </c>
      <c r="E1595" s="2">
        <v>15</v>
      </c>
      <c r="F1595" s="2">
        <v>25</v>
      </c>
      <c r="G1595" s="1">
        <v>1</v>
      </c>
      <c r="H1595" s="1">
        <v>32</v>
      </c>
      <c r="I1595" s="7">
        <f>TIME(0,Tabla1[[#This Row],[Tiempo de Preparación]],0)</f>
        <v>2.2222222222222223E-2</v>
      </c>
      <c r="J1595" s="16">
        <f>Tabla1[[#This Row],[Precio Unitario]]*Tabla1[[#This Row],[Cantidad Ordenada]]</f>
        <v>25</v>
      </c>
      <c r="K1595" s="3">
        <f>Tabla1[[#This Row],[Costo Unitario]]*Tabla1[[#This Row],[Cantidad Ordenada]]</f>
        <v>15</v>
      </c>
      <c r="L1595" s="3">
        <f>(Tabla1[[#This Row],[Precio Unitario]]-Tabla1[[#This Row],[Costo Unitario]])*Tabla1[[#This Row],[Cantidad Ordenada]]</f>
        <v>10</v>
      </c>
      <c r="M1595" s="20">
        <v>0.1</v>
      </c>
      <c r="N1595" s="5">
        <f>Tabla1[[#This Row],[Total del Pedido]]*M1595</f>
        <v>2.5</v>
      </c>
      <c r="O1595" s="5">
        <f>Tabla1[[#This Row],[Total del Pedido]]-(Tabla1[[#This Row],[Costo Total]]+N1595)</f>
        <v>7.5</v>
      </c>
    </row>
    <row r="1596" spans="1:15" x14ac:dyDescent="0.25">
      <c r="A1596" s="1">
        <v>649</v>
      </c>
      <c r="B1596" s="1">
        <v>9</v>
      </c>
      <c r="C1596" s="1" t="s">
        <v>18</v>
      </c>
      <c r="D1596" s="1" t="s">
        <v>39</v>
      </c>
      <c r="E1596" s="2">
        <v>12</v>
      </c>
      <c r="F1596" s="2">
        <v>20</v>
      </c>
      <c r="G1596" s="1">
        <v>3</v>
      </c>
      <c r="H1596" s="1">
        <v>15</v>
      </c>
      <c r="I1596" s="7">
        <f>TIME(0,Tabla1[[#This Row],[Tiempo de Preparación]],0)</f>
        <v>1.0416666666666666E-2</v>
      </c>
      <c r="J1596" s="16">
        <f>Tabla1[[#This Row],[Precio Unitario]]*Tabla1[[#This Row],[Cantidad Ordenada]]</f>
        <v>60</v>
      </c>
      <c r="K1596" s="3">
        <f>Tabla1[[#This Row],[Costo Unitario]]*Tabla1[[#This Row],[Cantidad Ordenada]]</f>
        <v>36</v>
      </c>
      <c r="L1596" s="3">
        <f>(Tabla1[[#This Row],[Precio Unitario]]-Tabla1[[#This Row],[Costo Unitario]])*Tabla1[[#This Row],[Cantidad Ordenada]]</f>
        <v>24</v>
      </c>
      <c r="M1596" s="20">
        <v>0.1</v>
      </c>
      <c r="N1596" s="5">
        <f>Tabla1[[#This Row],[Total del Pedido]]*M1596</f>
        <v>6</v>
      </c>
      <c r="O1596" s="5">
        <f>Tabla1[[#This Row],[Total del Pedido]]-(Tabla1[[#This Row],[Costo Total]]+N1596)</f>
        <v>18</v>
      </c>
    </row>
    <row r="1597" spans="1:15" x14ac:dyDescent="0.25">
      <c r="A1597" s="1">
        <v>650</v>
      </c>
      <c r="B1597" s="1">
        <v>11</v>
      </c>
      <c r="C1597" s="1" t="s">
        <v>20</v>
      </c>
      <c r="D1597" s="1" t="s">
        <v>41</v>
      </c>
      <c r="E1597" s="2">
        <v>13</v>
      </c>
      <c r="F1597" s="2">
        <v>21</v>
      </c>
      <c r="G1597" s="1">
        <v>2</v>
      </c>
      <c r="H1597" s="1">
        <v>18</v>
      </c>
      <c r="I1597" s="7">
        <f>TIME(0,Tabla1[[#This Row],[Tiempo de Preparación]],0)</f>
        <v>1.2500000000000001E-2</v>
      </c>
      <c r="J1597" s="16">
        <f>Tabla1[[#This Row],[Precio Unitario]]*Tabla1[[#This Row],[Cantidad Ordenada]]</f>
        <v>42</v>
      </c>
      <c r="K1597" s="3">
        <f>Tabla1[[#This Row],[Costo Unitario]]*Tabla1[[#This Row],[Cantidad Ordenada]]</f>
        <v>26</v>
      </c>
      <c r="L1597" s="3">
        <f>(Tabla1[[#This Row],[Precio Unitario]]-Tabla1[[#This Row],[Costo Unitario]])*Tabla1[[#This Row],[Cantidad Ordenada]]</f>
        <v>16</v>
      </c>
      <c r="M1597" s="20">
        <v>0.1</v>
      </c>
      <c r="N1597" s="5">
        <f>Tabla1[[#This Row],[Total del Pedido]]*M1597</f>
        <v>4.2</v>
      </c>
      <c r="O1597" s="5">
        <f>Tabla1[[#This Row],[Total del Pedido]]-(Tabla1[[#This Row],[Costo Total]]+N1597)</f>
        <v>11.8</v>
      </c>
    </row>
    <row r="1598" spans="1:15" x14ac:dyDescent="0.25">
      <c r="A1598" s="1">
        <v>650</v>
      </c>
      <c r="B1598" s="1">
        <v>11</v>
      </c>
      <c r="C1598" s="1" t="s">
        <v>10</v>
      </c>
      <c r="D1598" s="1" t="s">
        <v>31</v>
      </c>
      <c r="E1598" s="2">
        <v>17</v>
      </c>
      <c r="F1598" s="2">
        <v>29</v>
      </c>
      <c r="G1598" s="1">
        <v>2</v>
      </c>
      <c r="H1598" s="1">
        <v>35</v>
      </c>
      <c r="I1598" s="7">
        <f>TIME(0,Tabla1[[#This Row],[Tiempo de Preparación]],0)</f>
        <v>2.4305555555555556E-2</v>
      </c>
      <c r="J1598" s="16">
        <f>Tabla1[[#This Row],[Precio Unitario]]*Tabla1[[#This Row],[Cantidad Ordenada]]</f>
        <v>58</v>
      </c>
      <c r="K1598" s="3">
        <f>Tabla1[[#This Row],[Costo Unitario]]*Tabla1[[#This Row],[Cantidad Ordenada]]</f>
        <v>34</v>
      </c>
      <c r="L1598" s="3">
        <f>(Tabla1[[#This Row],[Precio Unitario]]-Tabla1[[#This Row],[Costo Unitario]])*Tabla1[[#This Row],[Cantidad Ordenada]]</f>
        <v>24</v>
      </c>
      <c r="M1598" s="20">
        <v>0.1</v>
      </c>
      <c r="N1598" s="5">
        <f>Tabla1[[#This Row],[Total del Pedido]]*M1598</f>
        <v>5.8000000000000007</v>
      </c>
      <c r="O1598" s="5">
        <f>Tabla1[[#This Row],[Total del Pedido]]-(Tabla1[[#This Row],[Costo Total]]+N1598)</f>
        <v>18.200000000000003</v>
      </c>
    </row>
    <row r="1599" spans="1:15" x14ac:dyDescent="0.25">
      <c r="A1599" s="1">
        <v>650</v>
      </c>
      <c r="B1599" s="1">
        <v>11</v>
      </c>
      <c r="C1599" s="1" t="s">
        <v>15</v>
      </c>
      <c r="D1599" s="1" t="s">
        <v>36</v>
      </c>
      <c r="E1599" s="2">
        <v>19</v>
      </c>
      <c r="F1599" s="2">
        <v>32</v>
      </c>
      <c r="G1599" s="1">
        <v>1</v>
      </c>
      <c r="H1599" s="1">
        <v>12</v>
      </c>
      <c r="I1599" s="7">
        <f>TIME(0,Tabla1[[#This Row],[Tiempo de Preparación]],0)</f>
        <v>8.3333333333333332E-3</v>
      </c>
      <c r="J1599" s="16">
        <f>Tabla1[[#This Row],[Precio Unitario]]*Tabla1[[#This Row],[Cantidad Ordenada]]</f>
        <v>32</v>
      </c>
      <c r="K1599" s="3">
        <f>Tabla1[[#This Row],[Costo Unitario]]*Tabla1[[#This Row],[Cantidad Ordenada]]</f>
        <v>19</v>
      </c>
      <c r="L1599" s="3">
        <f>(Tabla1[[#This Row],[Precio Unitario]]-Tabla1[[#This Row],[Costo Unitario]])*Tabla1[[#This Row],[Cantidad Ordenada]]</f>
        <v>13</v>
      </c>
      <c r="M1599" s="20">
        <v>0.1</v>
      </c>
      <c r="N1599" s="5">
        <f>Tabla1[[#This Row],[Total del Pedido]]*M1599</f>
        <v>3.2</v>
      </c>
      <c r="O1599" s="5">
        <f>Tabla1[[#This Row],[Total del Pedido]]-(Tabla1[[#This Row],[Costo Total]]+N1599)</f>
        <v>9.8000000000000007</v>
      </c>
    </row>
    <row r="1600" spans="1:15" x14ac:dyDescent="0.25">
      <c r="A1600" s="1">
        <v>650</v>
      </c>
      <c r="B1600" s="1">
        <v>11</v>
      </c>
      <c r="C1600" s="1" t="s">
        <v>14</v>
      </c>
      <c r="D1600" s="1" t="s">
        <v>35</v>
      </c>
      <c r="E1600" s="2">
        <v>21</v>
      </c>
      <c r="F1600" s="2">
        <v>35</v>
      </c>
      <c r="G1600" s="1">
        <v>3</v>
      </c>
      <c r="H1600" s="1">
        <v>11</v>
      </c>
      <c r="I1600" s="7">
        <f>TIME(0,Tabla1[[#This Row],[Tiempo de Preparación]],0)</f>
        <v>7.6388888888888886E-3</v>
      </c>
      <c r="J1600" s="16">
        <f>Tabla1[[#This Row],[Precio Unitario]]*Tabla1[[#This Row],[Cantidad Ordenada]]</f>
        <v>105</v>
      </c>
      <c r="K1600" s="3">
        <f>Tabla1[[#This Row],[Costo Unitario]]*Tabla1[[#This Row],[Cantidad Ordenada]]</f>
        <v>63</v>
      </c>
      <c r="L1600" s="3">
        <f>(Tabla1[[#This Row],[Precio Unitario]]-Tabla1[[#This Row],[Costo Unitario]])*Tabla1[[#This Row],[Cantidad Ordenada]]</f>
        <v>42</v>
      </c>
      <c r="M1600" s="20">
        <v>0.1</v>
      </c>
      <c r="N1600" s="5">
        <f>Tabla1[[#This Row],[Total del Pedido]]*M1600</f>
        <v>10.5</v>
      </c>
      <c r="O1600" s="5">
        <f>Tabla1[[#This Row],[Total del Pedido]]-(Tabla1[[#This Row],[Costo Total]]+N1600)</f>
        <v>31.5</v>
      </c>
    </row>
    <row r="1601" spans="1:15" x14ac:dyDescent="0.25">
      <c r="A1601" s="1">
        <v>651</v>
      </c>
      <c r="B1601" s="1">
        <v>16</v>
      </c>
      <c r="C1601" s="1" t="s">
        <v>8</v>
      </c>
      <c r="D1601" s="1" t="s">
        <v>29</v>
      </c>
      <c r="E1601" s="2">
        <v>25</v>
      </c>
      <c r="F1601" s="2">
        <v>40</v>
      </c>
      <c r="G1601" s="1">
        <v>2</v>
      </c>
      <c r="H1601" s="1">
        <v>50</v>
      </c>
      <c r="I1601" s="7">
        <f>TIME(0,Tabla1[[#This Row],[Tiempo de Preparación]],0)</f>
        <v>3.4722222222222224E-2</v>
      </c>
      <c r="J1601" s="16">
        <f>Tabla1[[#This Row],[Precio Unitario]]*Tabla1[[#This Row],[Cantidad Ordenada]]</f>
        <v>80</v>
      </c>
      <c r="K1601" s="3">
        <f>Tabla1[[#This Row],[Costo Unitario]]*Tabla1[[#This Row],[Cantidad Ordenada]]</f>
        <v>50</v>
      </c>
      <c r="L1601" s="3">
        <f>(Tabla1[[#This Row],[Precio Unitario]]-Tabla1[[#This Row],[Costo Unitario]])*Tabla1[[#This Row],[Cantidad Ordenada]]</f>
        <v>30</v>
      </c>
      <c r="M1601" s="20">
        <v>0.1</v>
      </c>
      <c r="N1601" s="5">
        <f>Tabla1[[#This Row],[Total del Pedido]]*M1601</f>
        <v>8</v>
      </c>
      <c r="O1601" s="5">
        <f>Tabla1[[#This Row],[Total del Pedido]]-(Tabla1[[#This Row],[Costo Total]]+N1601)</f>
        <v>22</v>
      </c>
    </row>
    <row r="1602" spans="1:15" x14ac:dyDescent="0.25">
      <c r="A1602" s="1">
        <v>651</v>
      </c>
      <c r="B1602" s="1">
        <v>16</v>
      </c>
      <c r="C1602" s="1" t="s">
        <v>20</v>
      </c>
      <c r="D1602" s="1" t="s">
        <v>41</v>
      </c>
      <c r="E1602" s="2">
        <v>13</v>
      </c>
      <c r="F1602" s="2">
        <v>21</v>
      </c>
      <c r="G1602" s="1">
        <v>3</v>
      </c>
      <c r="H1602" s="1">
        <v>9</v>
      </c>
      <c r="I1602" s="7">
        <f>TIME(0,Tabla1[[#This Row],[Tiempo de Preparación]],0)</f>
        <v>6.2500000000000003E-3</v>
      </c>
      <c r="J1602" s="16">
        <f>Tabla1[[#This Row],[Precio Unitario]]*Tabla1[[#This Row],[Cantidad Ordenada]]</f>
        <v>63</v>
      </c>
      <c r="K1602" s="3">
        <f>Tabla1[[#This Row],[Costo Unitario]]*Tabla1[[#This Row],[Cantidad Ordenada]]</f>
        <v>39</v>
      </c>
      <c r="L1602" s="3">
        <f>(Tabla1[[#This Row],[Precio Unitario]]-Tabla1[[#This Row],[Costo Unitario]])*Tabla1[[#This Row],[Cantidad Ordenada]]</f>
        <v>24</v>
      </c>
      <c r="M1602" s="20">
        <v>0.1</v>
      </c>
      <c r="N1602" s="5">
        <f>Tabla1[[#This Row],[Total del Pedido]]*M1602</f>
        <v>6.3000000000000007</v>
      </c>
      <c r="O1602" s="5">
        <f>Tabla1[[#This Row],[Total del Pedido]]-(Tabla1[[#This Row],[Costo Total]]+N1602)</f>
        <v>17.700000000000003</v>
      </c>
    </row>
    <row r="1603" spans="1:15" x14ac:dyDescent="0.25">
      <c r="A1603" s="1">
        <v>651</v>
      </c>
      <c r="B1603" s="1">
        <v>16</v>
      </c>
      <c r="C1603" s="1" t="s">
        <v>11</v>
      </c>
      <c r="D1603" s="1" t="s">
        <v>32</v>
      </c>
      <c r="E1603" s="2">
        <v>20</v>
      </c>
      <c r="F1603" s="2">
        <v>33</v>
      </c>
      <c r="G1603" s="1">
        <v>2</v>
      </c>
      <c r="H1603" s="1">
        <v>29</v>
      </c>
      <c r="I1603" s="7">
        <f>TIME(0,Tabla1[[#This Row],[Tiempo de Preparación]],0)</f>
        <v>2.013888888888889E-2</v>
      </c>
      <c r="J1603" s="16">
        <f>Tabla1[[#This Row],[Precio Unitario]]*Tabla1[[#This Row],[Cantidad Ordenada]]</f>
        <v>66</v>
      </c>
      <c r="K1603" s="3">
        <f>Tabla1[[#This Row],[Costo Unitario]]*Tabla1[[#This Row],[Cantidad Ordenada]]</f>
        <v>40</v>
      </c>
      <c r="L1603" s="3">
        <f>(Tabla1[[#This Row],[Precio Unitario]]-Tabla1[[#This Row],[Costo Unitario]])*Tabla1[[#This Row],[Cantidad Ordenada]]</f>
        <v>26</v>
      </c>
      <c r="M1603" s="20">
        <v>0.1</v>
      </c>
      <c r="N1603" s="5">
        <f>Tabla1[[#This Row],[Total del Pedido]]*M1603</f>
        <v>6.6000000000000005</v>
      </c>
      <c r="O1603" s="5">
        <f>Tabla1[[#This Row],[Total del Pedido]]-(Tabla1[[#This Row],[Costo Total]]+N1603)</f>
        <v>19.399999999999999</v>
      </c>
    </row>
    <row r="1604" spans="1:15" x14ac:dyDescent="0.25">
      <c r="A1604" s="1">
        <v>652</v>
      </c>
      <c r="B1604" s="1">
        <v>14</v>
      </c>
      <c r="C1604" s="1" t="s">
        <v>6</v>
      </c>
      <c r="D1604" s="1" t="s">
        <v>27</v>
      </c>
      <c r="E1604" s="2">
        <v>19</v>
      </c>
      <c r="F1604" s="2">
        <v>31</v>
      </c>
      <c r="G1604" s="1">
        <v>2</v>
      </c>
      <c r="H1604" s="1">
        <v>12</v>
      </c>
      <c r="I1604" s="7">
        <f>TIME(0,Tabla1[[#This Row],[Tiempo de Preparación]],0)</f>
        <v>8.3333333333333332E-3</v>
      </c>
      <c r="J1604" s="16">
        <f>Tabla1[[#This Row],[Precio Unitario]]*Tabla1[[#This Row],[Cantidad Ordenada]]</f>
        <v>62</v>
      </c>
      <c r="K1604" s="3">
        <f>Tabla1[[#This Row],[Costo Unitario]]*Tabla1[[#This Row],[Cantidad Ordenada]]</f>
        <v>38</v>
      </c>
      <c r="L1604" s="3">
        <f>(Tabla1[[#This Row],[Precio Unitario]]-Tabla1[[#This Row],[Costo Unitario]])*Tabla1[[#This Row],[Cantidad Ordenada]]</f>
        <v>24</v>
      </c>
      <c r="M1604" s="20">
        <v>0.1</v>
      </c>
      <c r="N1604" s="5">
        <f>Tabla1[[#This Row],[Total del Pedido]]*M1604</f>
        <v>6.2</v>
      </c>
      <c r="O1604" s="5">
        <f>Tabla1[[#This Row],[Total del Pedido]]-(Tabla1[[#This Row],[Costo Total]]+N1604)</f>
        <v>17.799999999999997</v>
      </c>
    </row>
    <row r="1605" spans="1:15" x14ac:dyDescent="0.25">
      <c r="A1605" s="1">
        <v>652</v>
      </c>
      <c r="B1605" s="1">
        <v>14</v>
      </c>
      <c r="C1605" s="1" t="s">
        <v>9</v>
      </c>
      <c r="D1605" s="1" t="s">
        <v>30</v>
      </c>
      <c r="E1605" s="2">
        <v>22</v>
      </c>
      <c r="F1605" s="2">
        <v>36</v>
      </c>
      <c r="G1605" s="1">
        <v>3</v>
      </c>
      <c r="H1605" s="1">
        <v>38</v>
      </c>
      <c r="I1605" s="7">
        <f>TIME(0,Tabla1[[#This Row],[Tiempo de Preparación]],0)</f>
        <v>2.6388888888888889E-2</v>
      </c>
      <c r="J1605" s="16">
        <f>Tabla1[[#This Row],[Precio Unitario]]*Tabla1[[#This Row],[Cantidad Ordenada]]</f>
        <v>108</v>
      </c>
      <c r="K1605" s="3">
        <f>Tabla1[[#This Row],[Costo Unitario]]*Tabla1[[#This Row],[Cantidad Ordenada]]</f>
        <v>66</v>
      </c>
      <c r="L1605" s="3">
        <f>(Tabla1[[#This Row],[Precio Unitario]]-Tabla1[[#This Row],[Costo Unitario]])*Tabla1[[#This Row],[Cantidad Ordenada]]</f>
        <v>42</v>
      </c>
      <c r="M1605" s="20">
        <v>0.1</v>
      </c>
      <c r="N1605" s="5">
        <f>Tabla1[[#This Row],[Total del Pedido]]*M1605</f>
        <v>10.8</v>
      </c>
      <c r="O1605" s="5">
        <f>Tabla1[[#This Row],[Total del Pedido]]-(Tabla1[[#This Row],[Costo Total]]+N1605)</f>
        <v>31.200000000000003</v>
      </c>
    </row>
    <row r="1606" spans="1:15" x14ac:dyDescent="0.25">
      <c r="A1606" s="1">
        <v>653</v>
      </c>
      <c r="B1606" s="1">
        <v>13</v>
      </c>
      <c r="C1606" s="1" t="s">
        <v>12</v>
      </c>
      <c r="D1606" s="1" t="s">
        <v>33</v>
      </c>
      <c r="E1606" s="2">
        <v>16</v>
      </c>
      <c r="F1606" s="2">
        <v>28</v>
      </c>
      <c r="G1606" s="1">
        <v>3</v>
      </c>
      <c r="H1606" s="1">
        <v>51</v>
      </c>
      <c r="I1606" s="7">
        <f>TIME(0,Tabla1[[#This Row],[Tiempo de Preparación]],0)</f>
        <v>3.5416666666666666E-2</v>
      </c>
      <c r="J1606" s="16">
        <f>Tabla1[[#This Row],[Precio Unitario]]*Tabla1[[#This Row],[Cantidad Ordenada]]</f>
        <v>84</v>
      </c>
      <c r="K1606" s="3">
        <f>Tabla1[[#This Row],[Costo Unitario]]*Tabla1[[#This Row],[Cantidad Ordenada]]</f>
        <v>48</v>
      </c>
      <c r="L1606" s="3">
        <f>(Tabla1[[#This Row],[Precio Unitario]]-Tabla1[[#This Row],[Costo Unitario]])*Tabla1[[#This Row],[Cantidad Ordenada]]</f>
        <v>36</v>
      </c>
      <c r="M1606" s="20">
        <v>0.1</v>
      </c>
      <c r="N1606" s="5">
        <f>Tabla1[[#This Row],[Total del Pedido]]*M1606</f>
        <v>8.4</v>
      </c>
      <c r="O1606" s="5">
        <f>Tabla1[[#This Row],[Total del Pedido]]-(Tabla1[[#This Row],[Costo Total]]+N1606)</f>
        <v>27.6</v>
      </c>
    </row>
    <row r="1607" spans="1:15" x14ac:dyDescent="0.25">
      <c r="A1607" s="1">
        <v>653</v>
      </c>
      <c r="B1607" s="1">
        <v>13</v>
      </c>
      <c r="C1607" s="1" t="s">
        <v>5</v>
      </c>
      <c r="D1607" s="1" t="s">
        <v>26</v>
      </c>
      <c r="E1607" s="2">
        <v>18</v>
      </c>
      <c r="F1607" s="2">
        <v>30</v>
      </c>
      <c r="G1607" s="1">
        <v>3</v>
      </c>
      <c r="H1607" s="1">
        <v>46</v>
      </c>
      <c r="I1607" s="7">
        <f>TIME(0,Tabla1[[#This Row],[Tiempo de Preparación]],0)</f>
        <v>3.1944444444444442E-2</v>
      </c>
      <c r="J1607" s="16">
        <f>Tabla1[[#This Row],[Precio Unitario]]*Tabla1[[#This Row],[Cantidad Ordenada]]</f>
        <v>90</v>
      </c>
      <c r="K1607" s="3">
        <f>Tabla1[[#This Row],[Costo Unitario]]*Tabla1[[#This Row],[Cantidad Ordenada]]</f>
        <v>54</v>
      </c>
      <c r="L1607" s="3">
        <f>(Tabla1[[#This Row],[Precio Unitario]]-Tabla1[[#This Row],[Costo Unitario]])*Tabla1[[#This Row],[Cantidad Ordenada]]</f>
        <v>36</v>
      </c>
      <c r="M1607" s="20">
        <v>0.1</v>
      </c>
      <c r="N1607" s="5">
        <f>Tabla1[[#This Row],[Total del Pedido]]*M1607</f>
        <v>9</v>
      </c>
      <c r="O1607" s="5">
        <f>Tabla1[[#This Row],[Total del Pedido]]-(Tabla1[[#This Row],[Costo Total]]+N1607)</f>
        <v>27</v>
      </c>
    </row>
    <row r="1608" spans="1:15" x14ac:dyDescent="0.25">
      <c r="A1608" s="1">
        <v>653</v>
      </c>
      <c r="B1608" s="1">
        <v>13</v>
      </c>
      <c r="C1608" s="1" t="s">
        <v>14</v>
      </c>
      <c r="D1608" s="1" t="s">
        <v>35</v>
      </c>
      <c r="E1608" s="2">
        <v>21</v>
      </c>
      <c r="F1608" s="2">
        <v>35</v>
      </c>
      <c r="G1608" s="1">
        <v>2</v>
      </c>
      <c r="H1608" s="1">
        <v>53</v>
      </c>
      <c r="I1608" s="7">
        <f>TIME(0,Tabla1[[#This Row],[Tiempo de Preparación]],0)</f>
        <v>3.6805555555555557E-2</v>
      </c>
      <c r="J1608" s="16">
        <f>Tabla1[[#This Row],[Precio Unitario]]*Tabla1[[#This Row],[Cantidad Ordenada]]</f>
        <v>70</v>
      </c>
      <c r="K1608" s="3">
        <f>Tabla1[[#This Row],[Costo Unitario]]*Tabla1[[#This Row],[Cantidad Ordenada]]</f>
        <v>42</v>
      </c>
      <c r="L1608" s="3">
        <f>(Tabla1[[#This Row],[Precio Unitario]]-Tabla1[[#This Row],[Costo Unitario]])*Tabla1[[#This Row],[Cantidad Ordenada]]</f>
        <v>28</v>
      </c>
      <c r="M1608" s="20">
        <v>0.1</v>
      </c>
      <c r="N1608" s="5">
        <f>Tabla1[[#This Row],[Total del Pedido]]*M1608</f>
        <v>7</v>
      </c>
      <c r="O1608" s="5">
        <f>Tabla1[[#This Row],[Total del Pedido]]-(Tabla1[[#This Row],[Costo Total]]+N1608)</f>
        <v>21</v>
      </c>
    </row>
    <row r="1609" spans="1:15" x14ac:dyDescent="0.25">
      <c r="A1609" s="1">
        <v>654</v>
      </c>
      <c r="B1609" s="1">
        <v>12</v>
      </c>
      <c r="C1609" s="1" t="s">
        <v>16</v>
      </c>
      <c r="D1609" s="1" t="s">
        <v>37</v>
      </c>
      <c r="E1609" s="2">
        <v>13</v>
      </c>
      <c r="F1609" s="2">
        <v>22</v>
      </c>
      <c r="G1609" s="1">
        <v>1</v>
      </c>
      <c r="H1609" s="1">
        <v>31</v>
      </c>
      <c r="I1609" s="7">
        <f>TIME(0,Tabla1[[#This Row],[Tiempo de Preparación]],0)</f>
        <v>2.1527777777777778E-2</v>
      </c>
      <c r="J1609" s="16">
        <f>Tabla1[[#This Row],[Precio Unitario]]*Tabla1[[#This Row],[Cantidad Ordenada]]</f>
        <v>22</v>
      </c>
      <c r="K1609" s="3">
        <f>Tabla1[[#This Row],[Costo Unitario]]*Tabla1[[#This Row],[Cantidad Ordenada]]</f>
        <v>13</v>
      </c>
      <c r="L1609" s="3">
        <f>(Tabla1[[#This Row],[Precio Unitario]]-Tabla1[[#This Row],[Costo Unitario]])*Tabla1[[#This Row],[Cantidad Ordenada]]</f>
        <v>9</v>
      </c>
      <c r="M1609" s="20">
        <v>0.1</v>
      </c>
      <c r="N1609" s="5">
        <f>Tabla1[[#This Row],[Total del Pedido]]*M1609</f>
        <v>2.2000000000000002</v>
      </c>
      <c r="O1609" s="5">
        <f>Tabla1[[#This Row],[Total del Pedido]]-(Tabla1[[#This Row],[Costo Total]]+N1609)</f>
        <v>6.8000000000000007</v>
      </c>
    </row>
    <row r="1610" spans="1:15" x14ac:dyDescent="0.25">
      <c r="A1610" s="1">
        <v>654</v>
      </c>
      <c r="B1610" s="1">
        <v>12</v>
      </c>
      <c r="C1610" s="1" t="s">
        <v>18</v>
      </c>
      <c r="D1610" s="1" t="s">
        <v>39</v>
      </c>
      <c r="E1610" s="2">
        <v>12</v>
      </c>
      <c r="F1610" s="2">
        <v>20</v>
      </c>
      <c r="G1610" s="1">
        <v>1</v>
      </c>
      <c r="H1610" s="1">
        <v>13</v>
      </c>
      <c r="I1610" s="7">
        <f>TIME(0,Tabla1[[#This Row],[Tiempo de Preparación]],0)</f>
        <v>9.0277777777777769E-3</v>
      </c>
      <c r="J1610" s="16">
        <f>Tabla1[[#This Row],[Precio Unitario]]*Tabla1[[#This Row],[Cantidad Ordenada]]</f>
        <v>20</v>
      </c>
      <c r="K1610" s="3">
        <f>Tabla1[[#This Row],[Costo Unitario]]*Tabla1[[#This Row],[Cantidad Ordenada]]</f>
        <v>12</v>
      </c>
      <c r="L1610" s="3">
        <f>(Tabla1[[#This Row],[Precio Unitario]]-Tabla1[[#This Row],[Costo Unitario]])*Tabla1[[#This Row],[Cantidad Ordenada]]</f>
        <v>8</v>
      </c>
      <c r="M1610" s="20">
        <v>0.1</v>
      </c>
      <c r="N1610" s="5">
        <f>Tabla1[[#This Row],[Total del Pedido]]*M1610</f>
        <v>2</v>
      </c>
      <c r="O1610" s="5">
        <f>Tabla1[[#This Row],[Total del Pedido]]-(Tabla1[[#This Row],[Costo Total]]+N1610)</f>
        <v>6</v>
      </c>
    </row>
    <row r="1611" spans="1:15" x14ac:dyDescent="0.25">
      <c r="A1611" s="1">
        <v>655</v>
      </c>
      <c r="B1611" s="1">
        <v>5</v>
      </c>
      <c r="C1611" s="1" t="s">
        <v>6</v>
      </c>
      <c r="D1611" s="1" t="s">
        <v>27</v>
      </c>
      <c r="E1611" s="2">
        <v>19</v>
      </c>
      <c r="F1611" s="2">
        <v>31</v>
      </c>
      <c r="G1611" s="1">
        <v>3</v>
      </c>
      <c r="H1611" s="1">
        <v>36</v>
      </c>
      <c r="I1611" s="7">
        <f>TIME(0,Tabla1[[#This Row],[Tiempo de Preparación]],0)</f>
        <v>2.5000000000000001E-2</v>
      </c>
      <c r="J1611" s="16">
        <f>Tabla1[[#This Row],[Precio Unitario]]*Tabla1[[#This Row],[Cantidad Ordenada]]</f>
        <v>93</v>
      </c>
      <c r="K1611" s="3">
        <f>Tabla1[[#This Row],[Costo Unitario]]*Tabla1[[#This Row],[Cantidad Ordenada]]</f>
        <v>57</v>
      </c>
      <c r="L1611" s="3">
        <f>(Tabla1[[#This Row],[Precio Unitario]]-Tabla1[[#This Row],[Costo Unitario]])*Tabla1[[#This Row],[Cantidad Ordenada]]</f>
        <v>36</v>
      </c>
      <c r="M1611" s="20">
        <v>0.1</v>
      </c>
      <c r="N1611" s="5">
        <f>Tabla1[[#This Row],[Total del Pedido]]*M1611</f>
        <v>9.3000000000000007</v>
      </c>
      <c r="O1611" s="5">
        <f>Tabla1[[#This Row],[Total del Pedido]]-(Tabla1[[#This Row],[Costo Total]]+N1611)</f>
        <v>26.700000000000003</v>
      </c>
    </row>
    <row r="1612" spans="1:15" x14ac:dyDescent="0.25">
      <c r="A1612" s="1">
        <v>656</v>
      </c>
      <c r="B1612" s="1">
        <v>19</v>
      </c>
      <c r="C1612" s="1" t="s">
        <v>19</v>
      </c>
      <c r="D1612" s="1" t="s">
        <v>40</v>
      </c>
      <c r="E1612" s="2">
        <v>14</v>
      </c>
      <c r="F1612" s="2">
        <v>23</v>
      </c>
      <c r="G1612" s="1">
        <v>1</v>
      </c>
      <c r="H1612" s="1">
        <v>13</v>
      </c>
      <c r="I1612" s="7">
        <f>TIME(0,Tabla1[[#This Row],[Tiempo de Preparación]],0)</f>
        <v>9.0277777777777769E-3</v>
      </c>
      <c r="J1612" s="16">
        <f>Tabla1[[#This Row],[Precio Unitario]]*Tabla1[[#This Row],[Cantidad Ordenada]]</f>
        <v>23</v>
      </c>
      <c r="K1612" s="3">
        <f>Tabla1[[#This Row],[Costo Unitario]]*Tabla1[[#This Row],[Cantidad Ordenada]]</f>
        <v>14</v>
      </c>
      <c r="L1612" s="3">
        <f>(Tabla1[[#This Row],[Precio Unitario]]-Tabla1[[#This Row],[Costo Unitario]])*Tabla1[[#This Row],[Cantidad Ordenada]]</f>
        <v>9</v>
      </c>
      <c r="M1612" s="20">
        <v>0.1</v>
      </c>
      <c r="N1612" s="5">
        <f>Tabla1[[#This Row],[Total del Pedido]]*M1612</f>
        <v>2.3000000000000003</v>
      </c>
      <c r="O1612" s="5">
        <f>Tabla1[[#This Row],[Total del Pedido]]-(Tabla1[[#This Row],[Costo Total]]+N1612)</f>
        <v>6.6999999999999993</v>
      </c>
    </row>
    <row r="1613" spans="1:15" x14ac:dyDescent="0.25">
      <c r="A1613" s="1">
        <v>656</v>
      </c>
      <c r="B1613" s="1">
        <v>19</v>
      </c>
      <c r="C1613" s="1" t="s">
        <v>18</v>
      </c>
      <c r="D1613" s="1" t="s">
        <v>39</v>
      </c>
      <c r="E1613" s="2">
        <v>12</v>
      </c>
      <c r="F1613" s="2">
        <v>20</v>
      </c>
      <c r="G1613" s="1">
        <v>3</v>
      </c>
      <c r="H1613" s="1">
        <v>44</v>
      </c>
      <c r="I1613" s="7">
        <f>TIME(0,Tabla1[[#This Row],[Tiempo de Preparación]],0)</f>
        <v>3.0555555555555555E-2</v>
      </c>
      <c r="J1613" s="16">
        <f>Tabla1[[#This Row],[Precio Unitario]]*Tabla1[[#This Row],[Cantidad Ordenada]]</f>
        <v>60</v>
      </c>
      <c r="K1613" s="3">
        <f>Tabla1[[#This Row],[Costo Unitario]]*Tabla1[[#This Row],[Cantidad Ordenada]]</f>
        <v>36</v>
      </c>
      <c r="L1613" s="3">
        <f>(Tabla1[[#This Row],[Precio Unitario]]-Tabla1[[#This Row],[Costo Unitario]])*Tabla1[[#This Row],[Cantidad Ordenada]]</f>
        <v>24</v>
      </c>
      <c r="M1613" s="20">
        <v>0.1</v>
      </c>
      <c r="N1613" s="5">
        <f>Tabla1[[#This Row],[Total del Pedido]]*M1613</f>
        <v>6</v>
      </c>
      <c r="O1613" s="5">
        <f>Tabla1[[#This Row],[Total del Pedido]]-(Tabla1[[#This Row],[Costo Total]]+N1613)</f>
        <v>18</v>
      </c>
    </row>
    <row r="1614" spans="1:15" x14ac:dyDescent="0.25">
      <c r="A1614" s="1">
        <v>656</v>
      </c>
      <c r="B1614" s="1">
        <v>19</v>
      </c>
      <c r="C1614" s="1" t="s">
        <v>13</v>
      </c>
      <c r="D1614" s="1" t="s">
        <v>34</v>
      </c>
      <c r="E1614" s="2">
        <v>11</v>
      </c>
      <c r="F1614" s="2">
        <v>19</v>
      </c>
      <c r="G1614" s="1">
        <v>2</v>
      </c>
      <c r="H1614" s="1">
        <v>39</v>
      </c>
      <c r="I1614" s="7">
        <f>TIME(0,Tabla1[[#This Row],[Tiempo de Preparación]],0)</f>
        <v>2.7083333333333334E-2</v>
      </c>
      <c r="J1614" s="16">
        <f>Tabla1[[#This Row],[Precio Unitario]]*Tabla1[[#This Row],[Cantidad Ordenada]]</f>
        <v>38</v>
      </c>
      <c r="K1614" s="3">
        <f>Tabla1[[#This Row],[Costo Unitario]]*Tabla1[[#This Row],[Cantidad Ordenada]]</f>
        <v>22</v>
      </c>
      <c r="L1614" s="3">
        <f>(Tabla1[[#This Row],[Precio Unitario]]-Tabla1[[#This Row],[Costo Unitario]])*Tabla1[[#This Row],[Cantidad Ordenada]]</f>
        <v>16</v>
      </c>
      <c r="M1614" s="20">
        <v>0.1</v>
      </c>
      <c r="N1614" s="5">
        <f>Tabla1[[#This Row],[Total del Pedido]]*M1614</f>
        <v>3.8000000000000003</v>
      </c>
      <c r="O1614" s="5">
        <f>Tabla1[[#This Row],[Total del Pedido]]-(Tabla1[[#This Row],[Costo Total]]+N1614)</f>
        <v>12.2</v>
      </c>
    </row>
    <row r="1615" spans="1:15" x14ac:dyDescent="0.25">
      <c r="A1615" s="1">
        <v>656</v>
      </c>
      <c r="B1615" s="1">
        <v>19</v>
      </c>
      <c r="C1615" s="1" t="s">
        <v>9</v>
      </c>
      <c r="D1615" s="1" t="s">
        <v>30</v>
      </c>
      <c r="E1615" s="2">
        <v>22</v>
      </c>
      <c r="F1615" s="2">
        <v>36</v>
      </c>
      <c r="G1615" s="1">
        <v>1</v>
      </c>
      <c r="H1615" s="1">
        <v>14</v>
      </c>
      <c r="I1615" s="7">
        <f>TIME(0,Tabla1[[#This Row],[Tiempo de Preparación]],0)</f>
        <v>9.7222222222222224E-3</v>
      </c>
      <c r="J1615" s="16">
        <f>Tabla1[[#This Row],[Precio Unitario]]*Tabla1[[#This Row],[Cantidad Ordenada]]</f>
        <v>36</v>
      </c>
      <c r="K1615" s="3">
        <f>Tabla1[[#This Row],[Costo Unitario]]*Tabla1[[#This Row],[Cantidad Ordenada]]</f>
        <v>22</v>
      </c>
      <c r="L1615" s="3">
        <f>(Tabla1[[#This Row],[Precio Unitario]]-Tabla1[[#This Row],[Costo Unitario]])*Tabla1[[#This Row],[Cantidad Ordenada]]</f>
        <v>14</v>
      </c>
      <c r="M1615" s="20">
        <v>0.1</v>
      </c>
      <c r="N1615" s="5">
        <f>Tabla1[[#This Row],[Total del Pedido]]*M1615</f>
        <v>3.6</v>
      </c>
      <c r="O1615" s="5">
        <f>Tabla1[[#This Row],[Total del Pedido]]-(Tabla1[[#This Row],[Costo Total]]+N1615)</f>
        <v>10.399999999999999</v>
      </c>
    </row>
    <row r="1616" spans="1:15" x14ac:dyDescent="0.25">
      <c r="A1616" s="1">
        <v>657</v>
      </c>
      <c r="B1616" s="1">
        <v>1</v>
      </c>
      <c r="C1616" s="1" t="s">
        <v>8</v>
      </c>
      <c r="D1616" s="1" t="s">
        <v>29</v>
      </c>
      <c r="E1616" s="2">
        <v>25</v>
      </c>
      <c r="F1616" s="2">
        <v>40</v>
      </c>
      <c r="G1616" s="1">
        <v>2</v>
      </c>
      <c r="H1616" s="1">
        <v>55</v>
      </c>
      <c r="I1616" s="7">
        <f>TIME(0,Tabla1[[#This Row],[Tiempo de Preparación]],0)</f>
        <v>3.8194444444444448E-2</v>
      </c>
      <c r="J1616" s="16">
        <f>Tabla1[[#This Row],[Precio Unitario]]*Tabla1[[#This Row],[Cantidad Ordenada]]</f>
        <v>80</v>
      </c>
      <c r="K1616" s="3">
        <f>Tabla1[[#This Row],[Costo Unitario]]*Tabla1[[#This Row],[Cantidad Ordenada]]</f>
        <v>50</v>
      </c>
      <c r="L1616" s="3">
        <f>(Tabla1[[#This Row],[Precio Unitario]]-Tabla1[[#This Row],[Costo Unitario]])*Tabla1[[#This Row],[Cantidad Ordenada]]</f>
        <v>30</v>
      </c>
      <c r="M1616" s="20">
        <v>0.1</v>
      </c>
      <c r="N1616" s="5">
        <f>Tabla1[[#This Row],[Total del Pedido]]*M1616</f>
        <v>8</v>
      </c>
      <c r="O1616" s="5">
        <f>Tabla1[[#This Row],[Total del Pedido]]-(Tabla1[[#This Row],[Costo Total]]+N1616)</f>
        <v>22</v>
      </c>
    </row>
    <row r="1617" spans="1:15" x14ac:dyDescent="0.25">
      <c r="A1617" s="1">
        <v>657</v>
      </c>
      <c r="B1617" s="1">
        <v>1</v>
      </c>
      <c r="C1617" s="1" t="s">
        <v>19</v>
      </c>
      <c r="D1617" s="1" t="s">
        <v>40</v>
      </c>
      <c r="E1617" s="2">
        <v>14</v>
      </c>
      <c r="F1617" s="2">
        <v>23</v>
      </c>
      <c r="G1617" s="1">
        <v>2</v>
      </c>
      <c r="H1617" s="1">
        <v>39</v>
      </c>
      <c r="I1617" s="7">
        <f>TIME(0,Tabla1[[#This Row],[Tiempo de Preparación]],0)</f>
        <v>2.7083333333333334E-2</v>
      </c>
      <c r="J1617" s="16">
        <f>Tabla1[[#This Row],[Precio Unitario]]*Tabla1[[#This Row],[Cantidad Ordenada]]</f>
        <v>46</v>
      </c>
      <c r="K1617" s="3">
        <f>Tabla1[[#This Row],[Costo Unitario]]*Tabla1[[#This Row],[Cantidad Ordenada]]</f>
        <v>28</v>
      </c>
      <c r="L1617" s="3">
        <f>(Tabla1[[#This Row],[Precio Unitario]]-Tabla1[[#This Row],[Costo Unitario]])*Tabla1[[#This Row],[Cantidad Ordenada]]</f>
        <v>18</v>
      </c>
      <c r="M1617" s="20">
        <v>0.1</v>
      </c>
      <c r="N1617" s="5">
        <f>Tabla1[[#This Row],[Total del Pedido]]*M1617</f>
        <v>4.6000000000000005</v>
      </c>
      <c r="O1617" s="5">
        <f>Tabla1[[#This Row],[Total del Pedido]]-(Tabla1[[#This Row],[Costo Total]]+N1617)</f>
        <v>13.399999999999999</v>
      </c>
    </row>
    <row r="1618" spans="1:15" x14ac:dyDescent="0.25">
      <c r="A1618" s="1">
        <v>657</v>
      </c>
      <c r="B1618" s="1">
        <v>1</v>
      </c>
      <c r="C1618" s="1" t="s">
        <v>14</v>
      </c>
      <c r="D1618" s="1" t="s">
        <v>35</v>
      </c>
      <c r="E1618" s="2">
        <v>21</v>
      </c>
      <c r="F1618" s="2">
        <v>35</v>
      </c>
      <c r="G1618" s="1">
        <v>2</v>
      </c>
      <c r="H1618" s="1">
        <v>40</v>
      </c>
      <c r="I1618" s="7">
        <f>TIME(0,Tabla1[[#This Row],[Tiempo de Preparación]],0)</f>
        <v>2.7777777777777776E-2</v>
      </c>
      <c r="J1618" s="16">
        <f>Tabla1[[#This Row],[Precio Unitario]]*Tabla1[[#This Row],[Cantidad Ordenada]]</f>
        <v>70</v>
      </c>
      <c r="K1618" s="3">
        <f>Tabla1[[#This Row],[Costo Unitario]]*Tabla1[[#This Row],[Cantidad Ordenada]]</f>
        <v>42</v>
      </c>
      <c r="L1618" s="3">
        <f>(Tabla1[[#This Row],[Precio Unitario]]-Tabla1[[#This Row],[Costo Unitario]])*Tabla1[[#This Row],[Cantidad Ordenada]]</f>
        <v>28</v>
      </c>
      <c r="M1618" s="20">
        <v>0.1</v>
      </c>
      <c r="N1618" s="5">
        <f>Tabla1[[#This Row],[Total del Pedido]]*M1618</f>
        <v>7</v>
      </c>
      <c r="O1618" s="5">
        <f>Tabla1[[#This Row],[Total del Pedido]]-(Tabla1[[#This Row],[Costo Total]]+N1618)</f>
        <v>21</v>
      </c>
    </row>
    <row r="1619" spans="1:15" x14ac:dyDescent="0.25">
      <c r="A1619" s="1">
        <v>658</v>
      </c>
      <c r="B1619" s="1">
        <v>19</v>
      </c>
      <c r="C1619" s="1" t="s">
        <v>15</v>
      </c>
      <c r="D1619" s="1" t="s">
        <v>36</v>
      </c>
      <c r="E1619" s="2">
        <v>19</v>
      </c>
      <c r="F1619" s="2">
        <v>32</v>
      </c>
      <c r="G1619" s="1">
        <v>1</v>
      </c>
      <c r="H1619" s="1">
        <v>21</v>
      </c>
      <c r="I1619" s="7">
        <f>TIME(0,Tabla1[[#This Row],[Tiempo de Preparación]],0)</f>
        <v>1.4583333333333334E-2</v>
      </c>
      <c r="J1619" s="16">
        <f>Tabla1[[#This Row],[Precio Unitario]]*Tabla1[[#This Row],[Cantidad Ordenada]]</f>
        <v>32</v>
      </c>
      <c r="K1619" s="3">
        <f>Tabla1[[#This Row],[Costo Unitario]]*Tabla1[[#This Row],[Cantidad Ordenada]]</f>
        <v>19</v>
      </c>
      <c r="L1619" s="3">
        <f>(Tabla1[[#This Row],[Precio Unitario]]-Tabla1[[#This Row],[Costo Unitario]])*Tabla1[[#This Row],[Cantidad Ordenada]]</f>
        <v>13</v>
      </c>
      <c r="M1619" s="20">
        <v>0.1</v>
      </c>
      <c r="N1619" s="5">
        <f>Tabla1[[#This Row],[Total del Pedido]]*M1619</f>
        <v>3.2</v>
      </c>
      <c r="O1619" s="5">
        <f>Tabla1[[#This Row],[Total del Pedido]]-(Tabla1[[#This Row],[Costo Total]]+N1619)</f>
        <v>9.8000000000000007</v>
      </c>
    </row>
    <row r="1620" spans="1:15" x14ac:dyDescent="0.25">
      <c r="A1620" s="1">
        <v>658</v>
      </c>
      <c r="B1620" s="1">
        <v>19</v>
      </c>
      <c r="C1620" s="1" t="s">
        <v>7</v>
      </c>
      <c r="D1620" s="1" t="s">
        <v>28</v>
      </c>
      <c r="E1620" s="2">
        <v>16</v>
      </c>
      <c r="F1620" s="2">
        <v>27</v>
      </c>
      <c r="G1620" s="1">
        <v>2</v>
      </c>
      <c r="H1620" s="1">
        <v>27</v>
      </c>
      <c r="I1620" s="7">
        <f>TIME(0,Tabla1[[#This Row],[Tiempo de Preparación]],0)</f>
        <v>1.8749999999999999E-2</v>
      </c>
      <c r="J1620" s="16">
        <f>Tabla1[[#This Row],[Precio Unitario]]*Tabla1[[#This Row],[Cantidad Ordenada]]</f>
        <v>54</v>
      </c>
      <c r="K1620" s="3">
        <f>Tabla1[[#This Row],[Costo Unitario]]*Tabla1[[#This Row],[Cantidad Ordenada]]</f>
        <v>32</v>
      </c>
      <c r="L1620" s="3">
        <f>(Tabla1[[#This Row],[Precio Unitario]]-Tabla1[[#This Row],[Costo Unitario]])*Tabla1[[#This Row],[Cantidad Ordenada]]</f>
        <v>22</v>
      </c>
      <c r="M1620" s="20">
        <v>0.1</v>
      </c>
      <c r="N1620" s="5">
        <f>Tabla1[[#This Row],[Total del Pedido]]*M1620</f>
        <v>5.4</v>
      </c>
      <c r="O1620" s="5">
        <f>Tabla1[[#This Row],[Total del Pedido]]-(Tabla1[[#This Row],[Costo Total]]+N1620)</f>
        <v>16.600000000000001</v>
      </c>
    </row>
    <row r="1621" spans="1:15" x14ac:dyDescent="0.25">
      <c r="A1621" s="1">
        <v>659</v>
      </c>
      <c r="B1621" s="1">
        <v>9</v>
      </c>
      <c r="C1621" s="1" t="s">
        <v>10</v>
      </c>
      <c r="D1621" s="1" t="s">
        <v>31</v>
      </c>
      <c r="E1621" s="2">
        <v>17</v>
      </c>
      <c r="F1621" s="2">
        <v>29</v>
      </c>
      <c r="G1621" s="1">
        <v>3</v>
      </c>
      <c r="H1621" s="1">
        <v>31</v>
      </c>
      <c r="I1621" s="7">
        <f>TIME(0,Tabla1[[#This Row],[Tiempo de Preparación]],0)</f>
        <v>2.1527777777777778E-2</v>
      </c>
      <c r="J1621" s="16">
        <f>Tabla1[[#This Row],[Precio Unitario]]*Tabla1[[#This Row],[Cantidad Ordenada]]</f>
        <v>87</v>
      </c>
      <c r="K1621" s="3">
        <f>Tabla1[[#This Row],[Costo Unitario]]*Tabla1[[#This Row],[Cantidad Ordenada]]</f>
        <v>51</v>
      </c>
      <c r="L1621" s="3">
        <f>(Tabla1[[#This Row],[Precio Unitario]]-Tabla1[[#This Row],[Costo Unitario]])*Tabla1[[#This Row],[Cantidad Ordenada]]</f>
        <v>36</v>
      </c>
      <c r="M1621" s="20">
        <v>0.1</v>
      </c>
      <c r="N1621" s="5">
        <f>Tabla1[[#This Row],[Total del Pedido]]*M1621</f>
        <v>8.7000000000000011</v>
      </c>
      <c r="O1621" s="5">
        <f>Tabla1[[#This Row],[Total del Pedido]]-(Tabla1[[#This Row],[Costo Total]]+N1621)</f>
        <v>27.299999999999997</v>
      </c>
    </row>
    <row r="1622" spans="1:15" x14ac:dyDescent="0.25">
      <c r="A1622" s="1">
        <v>660</v>
      </c>
      <c r="B1622" s="1">
        <v>19</v>
      </c>
      <c r="C1622" s="1" t="s">
        <v>13</v>
      </c>
      <c r="D1622" s="1" t="s">
        <v>34</v>
      </c>
      <c r="E1622" s="2">
        <v>11</v>
      </c>
      <c r="F1622" s="2">
        <v>19</v>
      </c>
      <c r="G1622" s="1">
        <v>2</v>
      </c>
      <c r="H1622" s="1">
        <v>24</v>
      </c>
      <c r="I1622" s="7">
        <f>TIME(0,Tabla1[[#This Row],[Tiempo de Preparación]],0)</f>
        <v>1.6666666666666666E-2</v>
      </c>
      <c r="J1622" s="16">
        <f>Tabla1[[#This Row],[Precio Unitario]]*Tabla1[[#This Row],[Cantidad Ordenada]]</f>
        <v>38</v>
      </c>
      <c r="K1622" s="3">
        <f>Tabla1[[#This Row],[Costo Unitario]]*Tabla1[[#This Row],[Cantidad Ordenada]]</f>
        <v>22</v>
      </c>
      <c r="L1622" s="3">
        <f>(Tabla1[[#This Row],[Precio Unitario]]-Tabla1[[#This Row],[Costo Unitario]])*Tabla1[[#This Row],[Cantidad Ordenada]]</f>
        <v>16</v>
      </c>
      <c r="M1622" s="20">
        <v>0.1</v>
      </c>
      <c r="N1622" s="5">
        <f>Tabla1[[#This Row],[Total del Pedido]]*M1622</f>
        <v>3.8000000000000003</v>
      </c>
      <c r="O1622" s="5">
        <f>Tabla1[[#This Row],[Total del Pedido]]-(Tabla1[[#This Row],[Costo Total]]+N1622)</f>
        <v>12.2</v>
      </c>
    </row>
    <row r="1623" spans="1:15" x14ac:dyDescent="0.25">
      <c r="A1623" s="1">
        <v>660</v>
      </c>
      <c r="B1623" s="1">
        <v>19</v>
      </c>
      <c r="C1623" s="1" t="s">
        <v>5</v>
      </c>
      <c r="D1623" s="1" t="s">
        <v>26</v>
      </c>
      <c r="E1623" s="2">
        <v>18</v>
      </c>
      <c r="F1623" s="2">
        <v>30</v>
      </c>
      <c r="G1623" s="1">
        <v>3</v>
      </c>
      <c r="H1623" s="1">
        <v>16</v>
      </c>
      <c r="I1623" s="7">
        <f>TIME(0,Tabla1[[#This Row],[Tiempo de Preparación]],0)</f>
        <v>1.1111111111111112E-2</v>
      </c>
      <c r="J1623" s="16">
        <f>Tabla1[[#This Row],[Precio Unitario]]*Tabla1[[#This Row],[Cantidad Ordenada]]</f>
        <v>90</v>
      </c>
      <c r="K1623" s="3">
        <f>Tabla1[[#This Row],[Costo Unitario]]*Tabla1[[#This Row],[Cantidad Ordenada]]</f>
        <v>54</v>
      </c>
      <c r="L1623" s="3">
        <f>(Tabla1[[#This Row],[Precio Unitario]]-Tabla1[[#This Row],[Costo Unitario]])*Tabla1[[#This Row],[Cantidad Ordenada]]</f>
        <v>36</v>
      </c>
      <c r="M1623" s="20">
        <v>0.1</v>
      </c>
      <c r="N1623" s="5">
        <f>Tabla1[[#This Row],[Total del Pedido]]*M1623</f>
        <v>9</v>
      </c>
      <c r="O1623" s="5">
        <f>Tabla1[[#This Row],[Total del Pedido]]-(Tabla1[[#This Row],[Costo Total]]+N1623)</f>
        <v>27</v>
      </c>
    </row>
    <row r="1624" spans="1:15" x14ac:dyDescent="0.25">
      <c r="A1624" s="1">
        <v>660</v>
      </c>
      <c r="B1624" s="1">
        <v>19</v>
      </c>
      <c r="C1624" s="1" t="s">
        <v>8</v>
      </c>
      <c r="D1624" s="1" t="s">
        <v>29</v>
      </c>
      <c r="E1624" s="2">
        <v>25</v>
      </c>
      <c r="F1624" s="2">
        <v>40</v>
      </c>
      <c r="G1624" s="1">
        <v>2</v>
      </c>
      <c r="H1624" s="1">
        <v>5</v>
      </c>
      <c r="I1624" s="7">
        <f>TIME(0,Tabla1[[#This Row],[Tiempo de Preparación]],0)</f>
        <v>3.472222222222222E-3</v>
      </c>
      <c r="J1624" s="16">
        <f>Tabla1[[#This Row],[Precio Unitario]]*Tabla1[[#This Row],[Cantidad Ordenada]]</f>
        <v>80</v>
      </c>
      <c r="K1624" s="3">
        <f>Tabla1[[#This Row],[Costo Unitario]]*Tabla1[[#This Row],[Cantidad Ordenada]]</f>
        <v>50</v>
      </c>
      <c r="L1624" s="3">
        <f>(Tabla1[[#This Row],[Precio Unitario]]-Tabla1[[#This Row],[Costo Unitario]])*Tabla1[[#This Row],[Cantidad Ordenada]]</f>
        <v>30</v>
      </c>
      <c r="M1624" s="20">
        <v>0.1</v>
      </c>
      <c r="N1624" s="5">
        <f>Tabla1[[#This Row],[Total del Pedido]]*M1624</f>
        <v>8</v>
      </c>
      <c r="O1624" s="5">
        <f>Tabla1[[#This Row],[Total del Pedido]]-(Tabla1[[#This Row],[Costo Total]]+N1624)</f>
        <v>22</v>
      </c>
    </row>
    <row r="1625" spans="1:15" x14ac:dyDescent="0.25">
      <c r="A1625" s="1">
        <v>661</v>
      </c>
      <c r="B1625" s="1">
        <v>16</v>
      </c>
      <c r="C1625" s="1" t="s">
        <v>19</v>
      </c>
      <c r="D1625" s="1" t="s">
        <v>40</v>
      </c>
      <c r="E1625" s="2">
        <v>14</v>
      </c>
      <c r="F1625" s="2">
        <v>23</v>
      </c>
      <c r="G1625" s="1">
        <v>3</v>
      </c>
      <c r="H1625" s="1">
        <v>56</v>
      </c>
      <c r="I1625" s="7">
        <f>TIME(0,Tabla1[[#This Row],[Tiempo de Preparación]],0)</f>
        <v>3.888888888888889E-2</v>
      </c>
      <c r="J1625" s="16">
        <f>Tabla1[[#This Row],[Precio Unitario]]*Tabla1[[#This Row],[Cantidad Ordenada]]</f>
        <v>69</v>
      </c>
      <c r="K1625" s="3">
        <f>Tabla1[[#This Row],[Costo Unitario]]*Tabla1[[#This Row],[Cantidad Ordenada]]</f>
        <v>42</v>
      </c>
      <c r="L1625" s="3">
        <f>(Tabla1[[#This Row],[Precio Unitario]]-Tabla1[[#This Row],[Costo Unitario]])*Tabla1[[#This Row],[Cantidad Ordenada]]</f>
        <v>27</v>
      </c>
      <c r="M1625" s="20">
        <v>0.1</v>
      </c>
      <c r="N1625" s="5">
        <f>Tabla1[[#This Row],[Total del Pedido]]*M1625</f>
        <v>6.9</v>
      </c>
      <c r="O1625" s="5">
        <f>Tabla1[[#This Row],[Total del Pedido]]-(Tabla1[[#This Row],[Costo Total]]+N1625)</f>
        <v>20.100000000000001</v>
      </c>
    </row>
    <row r="1626" spans="1:15" x14ac:dyDescent="0.25">
      <c r="A1626" s="1">
        <v>661</v>
      </c>
      <c r="B1626" s="1">
        <v>16</v>
      </c>
      <c r="C1626" s="1" t="s">
        <v>6</v>
      </c>
      <c r="D1626" s="1" t="s">
        <v>27</v>
      </c>
      <c r="E1626" s="2">
        <v>19</v>
      </c>
      <c r="F1626" s="2">
        <v>31</v>
      </c>
      <c r="G1626" s="1">
        <v>1</v>
      </c>
      <c r="H1626" s="1">
        <v>22</v>
      </c>
      <c r="I1626" s="7">
        <f>TIME(0,Tabla1[[#This Row],[Tiempo de Preparación]],0)</f>
        <v>1.5277777777777777E-2</v>
      </c>
      <c r="J1626" s="16">
        <f>Tabla1[[#This Row],[Precio Unitario]]*Tabla1[[#This Row],[Cantidad Ordenada]]</f>
        <v>31</v>
      </c>
      <c r="K1626" s="3">
        <f>Tabla1[[#This Row],[Costo Unitario]]*Tabla1[[#This Row],[Cantidad Ordenada]]</f>
        <v>19</v>
      </c>
      <c r="L1626" s="3">
        <f>(Tabla1[[#This Row],[Precio Unitario]]-Tabla1[[#This Row],[Costo Unitario]])*Tabla1[[#This Row],[Cantidad Ordenada]]</f>
        <v>12</v>
      </c>
      <c r="M1626" s="20">
        <v>0.1</v>
      </c>
      <c r="N1626" s="5">
        <f>Tabla1[[#This Row],[Total del Pedido]]*M1626</f>
        <v>3.1</v>
      </c>
      <c r="O1626" s="5">
        <f>Tabla1[[#This Row],[Total del Pedido]]-(Tabla1[[#This Row],[Costo Total]]+N1626)</f>
        <v>8.8999999999999986</v>
      </c>
    </row>
    <row r="1627" spans="1:15" x14ac:dyDescent="0.25">
      <c r="A1627" s="1">
        <v>661</v>
      </c>
      <c r="B1627" s="1">
        <v>16</v>
      </c>
      <c r="C1627" s="1" t="s">
        <v>23</v>
      </c>
      <c r="D1627" s="1" t="s">
        <v>44</v>
      </c>
      <c r="E1627" s="2">
        <v>15</v>
      </c>
      <c r="F1627" s="2">
        <v>25</v>
      </c>
      <c r="G1627" s="1">
        <v>2</v>
      </c>
      <c r="H1627" s="1">
        <v>30</v>
      </c>
      <c r="I1627" s="7">
        <f>TIME(0,Tabla1[[#This Row],[Tiempo de Preparación]],0)</f>
        <v>2.0833333333333332E-2</v>
      </c>
      <c r="J1627" s="16">
        <f>Tabla1[[#This Row],[Precio Unitario]]*Tabla1[[#This Row],[Cantidad Ordenada]]</f>
        <v>50</v>
      </c>
      <c r="K1627" s="3">
        <f>Tabla1[[#This Row],[Costo Unitario]]*Tabla1[[#This Row],[Cantidad Ordenada]]</f>
        <v>30</v>
      </c>
      <c r="L1627" s="3">
        <f>(Tabla1[[#This Row],[Precio Unitario]]-Tabla1[[#This Row],[Costo Unitario]])*Tabla1[[#This Row],[Cantidad Ordenada]]</f>
        <v>20</v>
      </c>
      <c r="M1627" s="20">
        <v>0.1</v>
      </c>
      <c r="N1627" s="5">
        <f>Tabla1[[#This Row],[Total del Pedido]]*M1627</f>
        <v>5</v>
      </c>
      <c r="O1627" s="5">
        <f>Tabla1[[#This Row],[Total del Pedido]]-(Tabla1[[#This Row],[Costo Total]]+N1627)</f>
        <v>15</v>
      </c>
    </row>
    <row r="1628" spans="1:15" x14ac:dyDescent="0.25">
      <c r="A1628" s="1">
        <v>661</v>
      </c>
      <c r="B1628" s="1">
        <v>16</v>
      </c>
      <c r="C1628" s="1" t="s">
        <v>12</v>
      </c>
      <c r="D1628" s="1" t="s">
        <v>33</v>
      </c>
      <c r="E1628" s="2">
        <v>16</v>
      </c>
      <c r="F1628" s="2">
        <v>28</v>
      </c>
      <c r="G1628" s="1">
        <v>2</v>
      </c>
      <c r="H1628" s="1">
        <v>27</v>
      </c>
      <c r="I1628" s="7">
        <f>TIME(0,Tabla1[[#This Row],[Tiempo de Preparación]],0)</f>
        <v>1.8749999999999999E-2</v>
      </c>
      <c r="J1628" s="16">
        <f>Tabla1[[#This Row],[Precio Unitario]]*Tabla1[[#This Row],[Cantidad Ordenada]]</f>
        <v>56</v>
      </c>
      <c r="K1628" s="3">
        <f>Tabla1[[#This Row],[Costo Unitario]]*Tabla1[[#This Row],[Cantidad Ordenada]]</f>
        <v>32</v>
      </c>
      <c r="L1628" s="3">
        <f>(Tabla1[[#This Row],[Precio Unitario]]-Tabla1[[#This Row],[Costo Unitario]])*Tabla1[[#This Row],[Cantidad Ordenada]]</f>
        <v>24</v>
      </c>
      <c r="M1628" s="20">
        <v>0.1</v>
      </c>
      <c r="N1628" s="5">
        <f>Tabla1[[#This Row],[Total del Pedido]]*M1628</f>
        <v>5.6000000000000005</v>
      </c>
      <c r="O1628" s="5">
        <f>Tabla1[[#This Row],[Total del Pedido]]-(Tabla1[[#This Row],[Costo Total]]+N1628)</f>
        <v>18.399999999999999</v>
      </c>
    </row>
    <row r="1629" spans="1:15" x14ac:dyDescent="0.25">
      <c r="A1629" s="1">
        <v>662</v>
      </c>
      <c r="B1629" s="1">
        <v>15</v>
      </c>
      <c r="C1629" s="1" t="s">
        <v>4</v>
      </c>
      <c r="D1629" s="1" t="s">
        <v>25</v>
      </c>
      <c r="E1629" s="2">
        <v>14</v>
      </c>
      <c r="F1629" s="2">
        <v>24</v>
      </c>
      <c r="G1629" s="1">
        <v>3</v>
      </c>
      <c r="H1629" s="1">
        <v>34</v>
      </c>
      <c r="I1629" s="7">
        <f>TIME(0,Tabla1[[#This Row],[Tiempo de Preparación]],0)</f>
        <v>2.361111111111111E-2</v>
      </c>
      <c r="J1629" s="16">
        <f>Tabla1[[#This Row],[Precio Unitario]]*Tabla1[[#This Row],[Cantidad Ordenada]]</f>
        <v>72</v>
      </c>
      <c r="K1629" s="3">
        <f>Tabla1[[#This Row],[Costo Unitario]]*Tabla1[[#This Row],[Cantidad Ordenada]]</f>
        <v>42</v>
      </c>
      <c r="L1629" s="3">
        <f>(Tabla1[[#This Row],[Precio Unitario]]-Tabla1[[#This Row],[Costo Unitario]])*Tabla1[[#This Row],[Cantidad Ordenada]]</f>
        <v>30</v>
      </c>
      <c r="M1629" s="20">
        <v>0.1</v>
      </c>
      <c r="N1629" s="5">
        <f>Tabla1[[#This Row],[Total del Pedido]]*M1629</f>
        <v>7.2</v>
      </c>
      <c r="O1629" s="5">
        <f>Tabla1[[#This Row],[Total del Pedido]]-(Tabla1[[#This Row],[Costo Total]]+N1629)</f>
        <v>22.799999999999997</v>
      </c>
    </row>
    <row r="1630" spans="1:15" x14ac:dyDescent="0.25">
      <c r="A1630" s="1">
        <v>662</v>
      </c>
      <c r="B1630" s="1">
        <v>15</v>
      </c>
      <c r="C1630" s="1" t="s">
        <v>23</v>
      </c>
      <c r="D1630" s="1" t="s">
        <v>44</v>
      </c>
      <c r="E1630" s="2">
        <v>15</v>
      </c>
      <c r="F1630" s="2">
        <v>25</v>
      </c>
      <c r="G1630" s="1">
        <v>1</v>
      </c>
      <c r="H1630" s="1">
        <v>10</v>
      </c>
      <c r="I1630" s="7">
        <f>TIME(0,Tabla1[[#This Row],[Tiempo de Preparación]],0)</f>
        <v>6.9444444444444441E-3</v>
      </c>
      <c r="J1630" s="16">
        <f>Tabla1[[#This Row],[Precio Unitario]]*Tabla1[[#This Row],[Cantidad Ordenada]]</f>
        <v>25</v>
      </c>
      <c r="K1630" s="3">
        <f>Tabla1[[#This Row],[Costo Unitario]]*Tabla1[[#This Row],[Cantidad Ordenada]]</f>
        <v>15</v>
      </c>
      <c r="L1630" s="3">
        <f>(Tabla1[[#This Row],[Precio Unitario]]-Tabla1[[#This Row],[Costo Unitario]])*Tabla1[[#This Row],[Cantidad Ordenada]]</f>
        <v>10</v>
      </c>
      <c r="M1630" s="20">
        <v>0.1</v>
      </c>
      <c r="N1630" s="5">
        <f>Tabla1[[#This Row],[Total del Pedido]]*M1630</f>
        <v>2.5</v>
      </c>
      <c r="O1630" s="5">
        <f>Tabla1[[#This Row],[Total del Pedido]]-(Tabla1[[#This Row],[Costo Total]]+N1630)</f>
        <v>7.5</v>
      </c>
    </row>
    <row r="1631" spans="1:15" x14ac:dyDescent="0.25">
      <c r="A1631" s="1">
        <v>662</v>
      </c>
      <c r="B1631" s="1">
        <v>15</v>
      </c>
      <c r="C1631" s="1" t="s">
        <v>9</v>
      </c>
      <c r="D1631" s="1" t="s">
        <v>30</v>
      </c>
      <c r="E1631" s="2">
        <v>22</v>
      </c>
      <c r="F1631" s="2">
        <v>36</v>
      </c>
      <c r="G1631" s="1">
        <v>1</v>
      </c>
      <c r="H1631" s="1">
        <v>41</v>
      </c>
      <c r="I1631" s="7">
        <f>TIME(0,Tabla1[[#This Row],[Tiempo de Preparación]],0)</f>
        <v>2.8472222222222222E-2</v>
      </c>
      <c r="J1631" s="16">
        <f>Tabla1[[#This Row],[Precio Unitario]]*Tabla1[[#This Row],[Cantidad Ordenada]]</f>
        <v>36</v>
      </c>
      <c r="K1631" s="3">
        <f>Tabla1[[#This Row],[Costo Unitario]]*Tabla1[[#This Row],[Cantidad Ordenada]]</f>
        <v>22</v>
      </c>
      <c r="L1631" s="3">
        <f>(Tabla1[[#This Row],[Precio Unitario]]-Tabla1[[#This Row],[Costo Unitario]])*Tabla1[[#This Row],[Cantidad Ordenada]]</f>
        <v>14</v>
      </c>
      <c r="M1631" s="20">
        <v>0.1</v>
      </c>
      <c r="N1631" s="5">
        <f>Tabla1[[#This Row],[Total del Pedido]]*M1631</f>
        <v>3.6</v>
      </c>
      <c r="O1631" s="5">
        <f>Tabla1[[#This Row],[Total del Pedido]]-(Tabla1[[#This Row],[Costo Total]]+N1631)</f>
        <v>10.399999999999999</v>
      </c>
    </row>
    <row r="1632" spans="1:15" x14ac:dyDescent="0.25">
      <c r="A1632" s="1">
        <v>663</v>
      </c>
      <c r="B1632" s="1">
        <v>3</v>
      </c>
      <c r="C1632" s="1" t="s">
        <v>21</v>
      </c>
      <c r="D1632" s="1" t="s">
        <v>42</v>
      </c>
      <c r="E1632" s="2">
        <v>10</v>
      </c>
      <c r="F1632" s="2">
        <v>18</v>
      </c>
      <c r="G1632" s="1">
        <v>2</v>
      </c>
      <c r="H1632" s="1">
        <v>40</v>
      </c>
      <c r="I1632" s="7">
        <f>TIME(0,Tabla1[[#This Row],[Tiempo de Preparación]],0)</f>
        <v>2.7777777777777776E-2</v>
      </c>
      <c r="J1632" s="16">
        <f>Tabla1[[#This Row],[Precio Unitario]]*Tabla1[[#This Row],[Cantidad Ordenada]]</f>
        <v>36</v>
      </c>
      <c r="K1632" s="3">
        <f>Tabla1[[#This Row],[Costo Unitario]]*Tabla1[[#This Row],[Cantidad Ordenada]]</f>
        <v>20</v>
      </c>
      <c r="L1632" s="3">
        <f>(Tabla1[[#This Row],[Precio Unitario]]-Tabla1[[#This Row],[Costo Unitario]])*Tabla1[[#This Row],[Cantidad Ordenada]]</f>
        <v>16</v>
      </c>
      <c r="M1632" s="20">
        <v>0.1</v>
      </c>
      <c r="N1632" s="5">
        <f>Tabla1[[#This Row],[Total del Pedido]]*M1632</f>
        <v>3.6</v>
      </c>
      <c r="O1632" s="5">
        <f>Tabla1[[#This Row],[Total del Pedido]]-(Tabla1[[#This Row],[Costo Total]]+N1632)</f>
        <v>12.399999999999999</v>
      </c>
    </row>
    <row r="1633" spans="1:15" x14ac:dyDescent="0.25">
      <c r="A1633" s="1">
        <v>663</v>
      </c>
      <c r="B1633" s="1">
        <v>3</v>
      </c>
      <c r="C1633" s="1" t="s">
        <v>10</v>
      </c>
      <c r="D1633" s="1" t="s">
        <v>31</v>
      </c>
      <c r="E1633" s="2">
        <v>17</v>
      </c>
      <c r="F1633" s="2">
        <v>29</v>
      </c>
      <c r="G1633" s="1">
        <v>2</v>
      </c>
      <c r="H1633" s="1">
        <v>5</v>
      </c>
      <c r="I1633" s="7">
        <f>TIME(0,Tabla1[[#This Row],[Tiempo de Preparación]],0)</f>
        <v>3.472222222222222E-3</v>
      </c>
      <c r="J1633" s="16">
        <f>Tabla1[[#This Row],[Precio Unitario]]*Tabla1[[#This Row],[Cantidad Ordenada]]</f>
        <v>58</v>
      </c>
      <c r="K1633" s="3">
        <f>Tabla1[[#This Row],[Costo Unitario]]*Tabla1[[#This Row],[Cantidad Ordenada]]</f>
        <v>34</v>
      </c>
      <c r="L1633" s="3">
        <f>(Tabla1[[#This Row],[Precio Unitario]]-Tabla1[[#This Row],[Costo Unitario]])*Tabla1[[#This Row],[Cantidad Ordenada]]</f>
        <v>24</v>
      </c>
      <c r="M1633" s="20">
        <v>0.1</v>
      </c>
      <c r="N1633" s="5">
        <f>Tabla1[[#This Row],[Total del Pedido]]*M1633</f>
        <v>5.8000000000000007</v>
      </c>
      <c r="O1633" s="5">
        <f>Tabla1[[#This Row],[Total del Pedido]]-(Tabla1[[#This Row],[Costo Total]]+N1633)</f>
        <v>18.200000000000003</v>
      </c>
    </row>
    <row r="1634" spans="1:15" x14ac:dyDescent="0.25">
      <c r="A1634" s="1">
        <v>663</v>
      </c>
      <c r="B1634" s="1">
        <v>3</v>
      </c>
      <c r="C1634" s="1" t="s">
        <v>18</v>
      </c>
      <c r="D1634" s="1" t="s">
        <v>39</v>
      </c>
      <c r="E1634" s="2">
        <v>12</v>
      </c>
      <c r="F1634" s="2">
        <v>20</v>
      </c>
      <c r="G1634" s="1">
        <v>1</v>
      </c>
      <c r="H1634" s="1">
        <v>42</v>
      </c>
      <c r="I1634" s="7">
        <f>TIME(0,Tabla1[[#This Row],[Tiempo de Preparación]],0)</f>
        <v>2.9166666666666667E-2</v>
      </c>
      <c r="J1634" s="16">
        <f>Tabla1[[#This Row],[Precio Unitario]]*Tabla1[[#This Row],[Cantidad Ordenada]]</f>
        <v>20</v>
      </c>
      <c r="K1634" s="3">
        <f>Tabla1[[#This Row],[Costo Unitario]]*Tabla1[[#This Row],[Cantidad Ordenada]]</f>
        <v>12</v>
      </c>
      <c r="L1634" s="3">
        <f>(Tabla1[[#This Row],[Precio Unitario]]-Tabla1[[#This Row],[Costo Unitario]])*Tabla1[[#This Row],[Cantidad Ordenada]]</f>
        <v>8</v>
      </c>
      <c r="M1634" s="20">
        <v>0.1</v>
      </c>
      <c r="N1634" s="5">
        <f>Tabla1[[#This Row],[Total del Pedido]]*M1634</f>
        <v>2</v>
      </c>
      <c r="O1634" s="5">
        <f>Tabla1[[#This Row],[Total del Pedido]]-(Tabla1[[#This Row],[Costo Total]]+N1634)</f>
        <v>6</v>
      </c>
    </row>
    <row r="1635" spans="1:15" x14ac:dyDescent="0.25">
      <c r="A1635" s="1">
        <v>664</v>
      </c>
      <c r="B1635" s="1">
        <v>20</v>
      </c>
      <c r="C1635" s="1" t="s">
        <v>21</v>
      </c>
      <c r="D1635" s="1" t="s">
        <v>42</v>
      </c>
      <c r="E1635" s="2">
        <v>10</v>
      </c>
      <c r="F1635" s="2">
        <v>18</v>
      </c>
      <c r="G1635" s="1">
        <v>1</v>
      </c>
      <c r="H1635" s="1">
        <v>9</v>
      </c>
      <c r="I1635" s="7">
        <f>TIME(0,Tabla1[[#This Row],[Tiempo de Preparación]],0)</f>
        <v>6.2500000000000003E-3</v>
      </c>
      <c r="J1635" s="16">
        <f>Tabla1[[#This Row],[Precio Unitario]]*Tabla1[[#This Row],[Cantidad Ordenada]]</f>
        <v>18</v>
      </c>
      <c r="K1635" s="3">
        <f>Tabla1[[#This Row],[Costo Unitario]]*Tabla1[[#This Row],[Cantidad Ordenada]]</f>
        <v>10</v>
      </c>
      <c r="L1635" s="3">
        <f>(Tabla1[[#This Row],[Precio Unitario]]-Tabla1[[#This Row],[Costo Unitario]])*Tabla1[[#This Row],[Cantidad Ordenada]]</f>
        <v>8</v>
      </c>
      <c r="M1635" s="20">
        <v>0.1</v>
      </c>
      <c r="N1635" s="5">
        <f>Tabla1[[#This Row],[Total del Pedido]]*M1635</f>
        <v>1.8</v>
      </c>
      <c r="O1635" s="5">
        <f>Tabla1[[#This Row],[Total del Pedido]]-(Tabla1[[#This Row],[Costo Total]]+N1635)</f>
        <v>6.1999999999999993</v>
      </c>
    </row>
    <row r="1636" spans="1:15" x14ac:dyDescent="0.25">
      <c r="A1636" s="1">
        <v>664</v>
      </c>
      <c r="B1636" s="1">
        <v>20</v>
      </c>
      <c r="C1636" s="1" t="s">
        <v>13</v>
      </c>
      <c r="D1636" s="1" t="s">
        <v>34</v>
      </c>
      <c r="E1636" s="2">
        <v>11</v>
      </c>
      <c r="F1636" s="2">
        <v>19</v>
      </c>
      <c r="G1636" s="1">
        <v>2</v>
      </c>
      <c r="H1636" s="1">
        <v>42</v>
      </c>
      <c r="I1636" s="7">
        <f>TIME(0,Tabla1[[#This Row],[Tiempo de Preparación]],0)</f>
        <v>2.9166666666666667E-2</v>
      </c>
      <c r="J1636" s="16">
        <f>Tabla1[[#This Row],[Precio Unitario]]*Tabla1[[#This Row],[Cantidad Ordenada]]</f>
        <v>38</v>
      </c>
      <c r="K1636" s="3">
        <f>Tabla1[[#This Row],[Costo Unitario]]*Tabla1[[#This Row],[Cantidad Ordenada]]</f>
        <v>22</v>
      </c>
      <c r="L1636" s="3">
        <f>(Tabla1[[#This Row],[Precio Unitario]]-Tabla1[[#This Row],[Costo Unitario]])*Tabla1[[#This Row],[Cantidad Ordenada]]</f>
        <v>16</v>
      </c>
      <c r="M1636" s="20">
        <v>0.1</v>
      </c>
      <c r="N1636" s="5">
        <f>Tabla1[[#This Row],[Total del Pedido]]*M1636</f>
        <v>3.8000000000000003</v>
      </c>
      <c r="O1636" s="5">
        <f>Tabla1[[#This Row],[Total del Pedido]]-(Tabla1[[#This Row],[Costo Total]]+N1636)</f>
        <v>12.2</v>
      </c>
    </row>
    <row r="1637" spans="1:15" x14ac:dyDescent="0.25">
      <c r="A1637" s="1">
        <v>664</v>
      </c>
      <c r="B1637" s="1">
        <v>20</v>
      </c>
      <c r="C1637" s="1" t="s">
        <v>16</v>
      </c>
      <c r="D1637" s="1" t="s">
        <v>37</v>
      </c>
      <c r="E1637" s="2">
        <v>13</v>
      </c>
      <c r="F1637" s="2">
        <v>22</v>
      </c>
      <c r="G1637" s="1">
        <v>3</v>
      </c>
      <c r="H1637" s="1">
        <v>48</v>
      </c>
      <c r="I1637" s="7">
        <f>TIME(0,Tabla1[[#This Row],[Tiempo de Preparación]],0)</f>
        <v>3.3333333333333333E-2</v>
      </c>
      <c r="J1637" s="16">
        <f>Tabla1[[#This Row],[Precio Unitario]]*Tabla1[[#This Row],[Cantidad Ordenada]]</f>
        <v>66</v>
      </c>
      <c r="K1637" s="3">
        <f>Tabla1[[#This Row],[Costo Unitario]]*Tabla1[[#This Row],[Cantidad Ordenada]]</f>
        <v>39</v>
      </c>
      <c r="L1637" s="3">
        <f>(Tabla1[[#This Row],[Precio Unitario]]-Tabla1[[#This Row],[Costo Unitario]])*Tabla1[[#This Row],[Cantidad Ordenada]]</f>
        <v>27</v>
      </c>
      <c r="M1637" s="20">
        <v>0.1</v>
      </c>
      <c r="N1637" s="5">
        <f>Tabla1[[#This Row],[Total del Pedido]]*M1637</f>
        <v>6.6000000000000005</v>
      </c>
      <c r="O1637" s="5">
        <f>Tabla1[[#This Row],[Total del Pedido]]-(Tabla1[[#This Row],[Costo Total]]+N1637)</f>
        <v>20.399999999999999</v>
      </c>
    </row>
    <row r="1638" spans="1:15" x14ac:dyDescent="0.25">
      <c r="A1638" s="1">
        <v>665</v>
      </c>
      <c r="B1638" s="1">
        <v>6</v>
      </c>
      <c r="C1638" s="1" t="s">
        <v>23</v>
      </c>
      <c r="D1638" s="1" t="s">
        <v>44</v>
      </c>
      <c r="E1638" s="2">
        <v>15</v>
      </c>
      <c r="F1638" s="2">
        <v>25</v>
      </c>
      <c r="G1638" s="1">
        <v>3</v>
      </c>
      <c r="H1638" s="1">
        <v>25</v>
      </c>
      <c r="I1638" s="7">
        <f>TIME(0,Tabla1[[#This Row],[Tiempo de Preparación]],0)</f>
        <v>1.7361111111111112E-2</v>
      </c>
      <c r="J1638" s="16">
        <f>Tabla1[[#This Row],[Precio Unitario]]*Tabla1[[#This Row],[Cantidad Ordenada]]</f>
        <v>75</v>
      </c>
      <c r="K1638" s="3">
        <f>Tabla1[[#This Row],[Costo Unitario]]*Tabla1[[#This Row],[Cantidad Ordenada]]</f>
        <v>45</v>
      </c>
      <c r="L1638" s="3">
        <f>(Tabla1[[#This Row],[Precio Unitario]]-Tabla1[[#This Row],[Costo Unitario]])*Tabla1[[#This Row],[Cantidad Ordenada]]</f>
        <v>30</v>
      </c>
      <c r="M1638" s="20">
        <v>0.1</v>
      </c>
      <c r="N1638" s="5">
        <f>Tabla1[[#This Row],[Total del Pedido]]*M1638</f>
        <v>7.5</v>
      </c>
      <c r="O1638" s="5">
        <f>Tabla1[[#This Row],[Total del Pedido]]-(Tabla1[[#This Row],[Costo Total]]+N1638)</f>
        <v>22.5</v>
      </c>
    </row>
    <row r="1639" spans="1:15" x14ac:dyDescent="0.25">
      <c r="A1639" s="1">
        <v>665</v>
      </c>
      <c r="B1639" s="1">
        <v>6</v>
      </c>
      <c r="C1639" s="1" t="s">
        <v>7</v>
      </c>
      <c r="D1639" s="1" t="s">
        <v>28</v>
      </c>
      <c r="E1639" s="2">
        <v>16</v>
      </c>
      <c r="F1639" s="2">
        <v>27</v>
      </c>
      <c r="G1639" s="1">
        <v>2</v>
      </c>
      <c r="H1639" s="1">
        <v>15</v>
      </c>
      <c r="I1639" s="7">
        <f>TIME(0,Tabla1[[#This Row],[Tiempo de Preparación]],0)</f>
        <v>1.0416666666666666E-2</v>
      </c>
      <c r="J1639" s="16">
        <f>Tabla1[[#This Row],[Precio Unitario]]*Tabla1[[#This Row],[Cantidad Ordenada]]</f>
        <v>54</v>
      </c>
      <c r="K1639" s="3">
        <f>Tabla1[[#This Row],[Costo Unitario]]*Tabla1[[#This Row],[Cantidad Ordenada]]</f>
        <v>32</v>
      </c>
      <c r="L1639" s="3">
        <f>(Tabla1[[#This Row],[Precio Unitario]]-Tabla1[[#This Row],[Costo Unitario]])*Tabla1[[#This Row],[Cantidad Ordenada]]</f>
        <v>22</v>
      </c>
      <c r="M1639" s="20">
        <v>0.1</v>
      </c>
      <c r="N1639" s="5">
        <f>Tabla1[[#This Row],[Total del Pedido]]*M1639</f>
        <v>5.4</v>
      </c>
      <c r="O1639" s="5">
        <f>Tabla1[[#This Row],[Total del Pedido]]-(Tabla1[[#This Row],[Costo Total]]+N1639)</f>
        <v>16.600000000000001</v>
      </c>
    </row>
    <row r="1640" spans="1:15" x14ac:dyDescent="0.25">
      <c r="A1640" s="1">
        <v>666</v>
      </c>
      <c r="B1640" s="1">
        <v>8</v>
      </c>
      <c r="C1640" s="1" t="s">
        <v>18</v>
      </c>
      <c r="D1640" s="1" t="s">
        <v>39</v>
      </c>
      <c r="E1640" s="2">
        <v>12</v>
      </c>
      <c r="F1640" s="2">
        <v>20</v>
      </c>
      <c r="G1640" s="1">
        <v>2</v>
      </c>
      <c r="H1640" s="1">
        <v>27</v>
      </c>
      <c r="I1640" s="7">
        <f>TIME(0,Tabla1[[#This Row],[Tiempo de Preparación]],0)</f>
        <v>1.8749999999999999E-2</v>
      </c>
      <c r="J1640" s="16">
        <f>Tabla1[[#This Row],[Precio Unitario]]*Tabla1[[#This Row],[Cantidad Ordenada]]</f>
        <v>40</v>
      </c>
      <c r="K1640" s="3">
        <f>Tabla1[[#This Row],[Costo Unitario]]*Tabla1[[#This Row],[Cantidad Ordenada]]</f>
        <v>24</v>
      </c>
      <c r="L1640" s="3">
        <f>(Tabla1[[#This Row],[Precio Unitario]]-Tabla1[[#This Row],[Costo Unitario]])*Tabla1[[#This Row],[Cantidad Ordenada]]</f>
        <v>16</v>
      </c>
      <c r="M1640" s="20">
        <v>0.1</v>
      </c>
      <c r="N1640" s="5">
        <f>Tabla1[[#This Row],[Total del Pedido]]*M1640</f>
        <v>4</v>
      </c>
      <c r="O1640" s="5">
        <f>Tabla1[[#This Row],[Total del Pedido]]-(Tabla1[[#This Row],[Costo Total]]+N1640)</f>
        <v>12</v>
      </c>
    </row>
    <row r="1641" spans="1:15" x14ac:dyDescent="0.25">
      <c r="A1641" s="1">
        <v>667</v>
      </c>
      <c r="B1641" s="1">
        <v>6</v>
      </c>
      <c r="C1641" s="1" t="s">
        <v>9</v>
      </c>
      <c r="D1641" s="1" t="s">
        <v>30</v>
      </c>
      <c r="E1641" s="2">
        <v>22</v>
      </c>
      <c r="F1641" s="2">
        <v>36</v>
      </c>
      <c r="G1641" s="1">
        <v>1</v>
      </c>
      <c r="H1641" s="1">
        <v>12</v>
      </c>
      <c r="I1641" s="7">
        <f>TIME(0,Tabla1[[#This Row],[Tiempo de Preparación]],0)</f>
        <v>8.3333333333333332E-3</v>
      </c>
      <c r="J1641" s="16">
        <f>Tabla1[[#This Row],[Precio Unitario]]*Tabla1[[#This Row],[Cantidad Ordenada]]</f>
        <v>36</v>
      </c>
      <c r="K1641" s="3">
        <f>Tabla1[[#This Row],[Costo Unitario]]*Tabla1[[#This Row],[Cantidad Ordenada]]</f>
        <v>22</v>
      </c>
      <c r="L1641" s="3">
        <f>(Tabla1[[#This Row],[Precio Unitario]]-Tabla1[[#This Row],[Costo Unitario]])*Tabla1[[#This Row],[Cantidad Ordenada]]</f>
        <v>14</v>
      </c>
      <c r="M1641" s="20">
        <v>0.1</v>
      </c>
      <c r="N1641" s="5">
        <f>Tabla1[[#This Row],[Total del Pedido]]*M1641</f>
        <v>3.6</v>
      </c>
      <c r="O1641" s="5">
        <f>Tabla1[[#This Row],[Total del Pedido]]-(Tabla1[[#This Row],[Costo Total]]+N1641)</f>
        <v>10.399999999999999</v>
      </c>
    </row>
    <row r="1642" spans="1:15" x14ac:dyDescent="0.25">
      <c r="A1642" s="1">
        <v>668</v>
      </c>
      <c r="B1642" s="1">
        <v>12</v>
      </c>
      <c r="C1642" s="1" t="s">
        <v>22</v>
      </c>
      <c r="D1642" s="1" t="s">
        <v>43</v>
      </c>
      <c r="E1642" s="2">
        <v>15</v>
      </c>
      <c r="F1642" s="2">
        <v>26</v>
      </c>
      <c r="G1642" s="1">
        <v>3</v>
      </c>
      <c r="H1642" s="1">
        <v>59</v>
      </c>
      <c r="I1642" s="7">
        <f>TIME(0,Tabla1[[#This Row],[Tiempo de Preparación]],0)</f>
        <v>4.0972222222222222E-2</v>
      </c>
      <c r="J1642" s="16">
        <f>Tabla1[[#This Row],[Precio Unitario]]*Tabla1[[#This Row],[Cantidad Ordenada]]</f>
        <v>78</v>
      </c>
      <c r="K1642" s="3">
        <f>Tabla1[[#This Row],[Costo Unitario]]*Tabla1[[#This Row],[Cantidad Ordenada]]</f>
        <v>45</v>
      </c>
      <c r="L1642" s="3">
        <f>(Tabla1[[#This Row],[Precio Unitario]]-Tabla1[[#This Row],[Costo Unitario]])*Tabla1[[#This Row],[Cantidad Ordenada]]</f>
        <v>33</v>
      </c>
      <c r="M1642" s="20">
        <v>0.1</v>
      </c>
      <c r="N1642" s="5">
        <f>Tabla1[[#This Row],[Total del Pedido]]*M1642</f>
        <v>7.8000000000000007</v>
      </c>
      <c r="O1642" s="5">
        <f>Tabla1[[#This Row],[Total del Pedido]]-(Tabla1[[#This Row],[Costo Total]]+N1642)</f>
        <v>25.200000000000003</v>
      </c>
    </row>
    <row r="1643" spans="1:15" x14ac:dyDescent="0.25">
      <c r="A1643" s="1">
        <v>668</v>
      </c>
      <c r="B1643" s="1">
        <v>12</v>
      </c>
      <c r="C1643" s="1" t="s">
        <v>4</v>
      </c>
      <c r="D1643" s="1" t="s">
        <v>25</v>
      </c>
      <c r="E1643" s="2">
        <v>14</v>
      </c>
      <c r="F1643" s="2">
        <v>24</v>
      </c>
      <c r="G1643" s="1">
        <v>2</v>
      </c>
      <c r="H1643" s="1">
        <v>9</v>
      </c>
      <c r="I1643" s="7">
        <f>TIME(0,Tabla1[[#This Row],[Tiempo de Preparación]],0)</f>
        <v>6.2500000000000003E-3</v>
      </c>
      <c r="J1643" s="16">
        <f>Tabla1[[#This Row],[Precio Unitario]]*Tabla1[[#This Row],[Cantidad Ordenada]]</f>
        <v>48</v>
      </c>
      <c r="K1643" s="3">
        <f>Tabla1[[#This Row],[Costo Unitario]]*Tabla1[[#This Row],[Cantidad Ordenada]]</f>
        <v>28</v>
      </c>
      <c r="L1643" s="3">
        <f>(Tabla1[[#This Row],[Precio Unitario]]-Tabla1[[#This Row],[Costo Unitario]])*Tabla1[[#This Row],[Cantidad Ordenada]]</f>
        <v>20</v>
      </c>
      <c r="M1643" s="20">
        <v>0.1</v>
      </c>
      <c r="N1643" s="5">
        <f>Tabla1[[#This Row],[Total del Pedido]]*M1643</f>
        <v>4.8000000000000007</v>
      </c>
      <c r="O1643" s="5">
        <f>Tabla1[[#This Row],[Total del Pedido]]-(Tabla1[[#This Row],[Costo Total]]+N1643)</f>
        <v>15.200000000000003</v>
      </c>
    </row>
    <row r="1644" spans="1:15" x14ac:dyDescent="0.25">
      <c r="A1644" s="1">
        <v>668</v>
      </c>
      <c r="B1644" s="1">
        <v>12</v>
      </c>
      <c r="C1644" s="1" t="s">
        <v>23</v>
      </c>
      <c r="D1644" s="1" t="s">
        <v>44</v>
      </c>
      <c r="E1644" s="2">
        <v>15</v>
      </c>
      <c r="F1644" s="2">
        <v>25</v>
      </c>
      <c r="G1644" s="1">
        <v>3</v>
      </c>
      <c r="H1644" s="1">
        <v>47</v>
      </c>
      <c r="I1644" s="7">
        <f>TIME(0,Tabla1[[#This Row],[Tiempo de Preparación]],0)</f>
        <v>3.2638888888888891E-2</v>
      </c>
      <c r="J1644" s="16">
        <f>Tabla1[[#This Row],[Precio Unitario]]*Tabla1[[#This Row],[Cantidad Ordenada]]</f>
        <v>75</v>
      </c>
      <c r="K1644" s="3">
        <f>Tabla1[[#This Row],[Costo Unitario]]*Tabla1[[#This Row],[Cantidad Ordenada]]</f>
        <v>45</v>
      </c>
      <c r="L1644" s="3">
        <f>(Tabla1[[#This Row],[Precio Unitario]]-Tabla1[[#This Row],[Costo Unitario]])*Tabla1[[#This Row],[Cantidad Ordenada]]</f>
        <v>30</v>
      </c>
      <c r="M1644" s="20">
        <v>0.1</v>
      </c>
      <c r="N1644" s="5">
        <f>Tabla1[[#This Row],[Total del Pedido]]*M1644</f>
        <v>7.5</v>
      </c>
      <c r="O1644" s="5">
        <f>Tabla1[[#This Row],[Total del Pedido]]-(Tabla1[[#This Row],[Costo Total]]+N1644)</f>
        <v>22.5</v>
      </c>
    </row>
    <row r="1645" spans="1:15" x14ac:dyDescent="0.25">
      <c r="A1645" s="1">
        <v>669</v>
      </c>
      <c r="B1645" s="1">
        <v>10</v>
      </c>
      <c r="C1645" s="1" t="s">
        <v>6</v>
      </c>
      <c r="D1645" s="1" t="s">
        <v>27</v>
      </c>
      <c r="E1645" s="2">
        <v>19</v>
      </c>
      <c r="F1645" s="2">
        <v>31</v>
      </c>
      <c r="G1645" s="1">
        <v>1</v>
      </c>
      <c r="H1645" s="1">
        <v>13</v>
      </c>
      <c r="I1645" s="7">
        <f>TIME(0,Tabla1[[#This Row],[Tiempo de Preparación]],0)</f>
        <v>9.0277777777777769E-3</v>
      </c>
      <c r="J1645" s="16">
        <f>Tabla1[[#This Row],[Precio Unitario]]*Tabla1[[#This Row],[Cantidad Ordenada]]</f>
        <v>31</v>
      </c>
      <c r="K1645" s="3">
        <f>Tabla1[[#This Row],[Costo Unitario]]*Tabla1[[#This Row],[Cantidad Ordenada]]</f>
        <v>19</v>
      </c>
      <c r="L1645" s="3">
        <f>(Tabla1[[#This Row],[Precio Unitario]]-Tabla1[[#This Row],[Costo Unitario]])*Tabla1[[#This Row],[Cantidad Ordenada]]</f>
        <v>12</v>
      </c>
      <c r="M1645" s="20">
        <v>0.1</v>
      </c>
      <c r="N1645" s="5">
        <f>Tabla1[[#This Row],[Total del Pedido]]*M1645</f>
        <v>3.1</v>
      </c>
      <c r="O1645" s="5">
        <f>Tabla1[[#This Row],[Total del Pedido]]-(Tabla1[[#This Row],[Costo Total]]+N1645)</f>
        <v>8.8999999999999986</v>
      </c>
    </row>
    <row r="1646" spans="1:15" x14ac:dyDescent="0.25">
      <c r="A1646" s="1">
        <v>669</v>
      </c>
      <c r="B1646" s="1">
        <v>10</v>
      </c>
      <c r="C1646" s="1" t="s">
        <v>7</v>
      </c>
      <c r="D1646" s="1" t="s">
        <v>28</v>
      </c>
      <c r="E1646" s="2">
        <v>16</v>
      </c>
      <c r="F1646" s="2">
        <v>27</v>
      </c>
      <c r="G1646" s="1">
        <v>2</v>
      </c>
      <c r="H1646" s="1">
        <v>14</v>
      </c>
      <c r="I1646" s="7">
        <f>TIME(0,Tabla1[[#This Row],[Tiempo de Preparación]],0)</f>
        <v>9.7222222222222224E-3</v>
      </c>
      <c r="J1646" s="16">
        <f>Tabla1[[#This Row],[Precio Unitario]]*Tabla1[[#This Row],[Cantidad Ordenada]]</f>
        <v>54</v>
      </c>
      <c r="K1646" s="3">
        <f>Tabla1[[#This Row],[Costo Unitario]]*Tabla1[[#This Row],[Cantidad Ordenada]]</f>
        <v>32</v>
      </c>
      <c r="L1646" s="3">
        <f>(Tabla1[[#This Row],[Precio Unitario]]-Tabla1[[#This Row],[Costo Unitario]])*Tabla1[[#This Row],[Cantidad Ordenada]]</f>
        <v>22</v>
      </c>
      <c r="M1646" s="20">
        <v>0.1</v>
      </c>
      <c r="N1646" s="5">
        <f>Tabla1[[#This Row],[Total del Pedido]]*M1646</f>
        <v>5.4</v>
      </c>
      <c r="O1646" s="5">
        <f>Tabla1[[#This Row],[Total del Pedido]]-(Tabla1[[#This Row],[Costo Total]]+N1646)</f>
        <v>16.600000000000001</v>
      </c>
    </row>
    <row r="1647" spans="1:15" x14ac:dyDescent="0.25">
      <c r="A1647" s="1">
        <v>669</v>
      </c>
      <c r="B1647" s="1">
        <v>10</v>
      </c>
      <c r="C1647" s="1" t="s">
        <v>15</v>
      </c>
      <c r="D1647" s="1" t="s">
        <v>36</v>
      </c>
      <c r="E1647" s="2">
        <v>19</v>
      </c>
      <c r="F1647" s="2">
        <v>32</v>
      </c>
      <c r="G1647" s="1">
        <v>3</v>
      </c>
      <c r="H1647" s="1">
        <v>42</v>
      </c>
      <c r="I1647" s="7">
        <f>TIME(0,Tabla1[[#This Row],[Tiempo de Preparación]],0)</f>
        <v>2.9166666666666667E-2</v>
      </c>
      <c r="J1647" s="16">
        <f>Tabla1[[#This Row],[Precio Unitario]]*Tabla1[[#This Row],[Cantidad Ordenada]]</f>
        <v>96</v>
      </c>
      <c r="K1647" s="3">
        <f>Tabla1[[#This Row],[Costo Unitario]]*Tabla1[[#This Row],[Cantidad Ordenada]]</f>
        <v>57</v>
      </c>
      <c r="L1647" s="3">
        <f>(Tabla1[[#This Row],[Precio Unitario]]-Tabla1[[#This Row],[Costo Unitario]])*Tabla1[[#This Row],[Cantidad Ordenada]]</f>
        <v>39</v>
      </c>
      <c r="M1647" s="20">
        <v>0.1</v>
      </c>
      <c r="N1647" s="5">
        <f>Tabla1[[#This Row],[Total del Pedido]]*M1647</f>
        <v>9.6000000000000014</v>
      </c>
      <c r="O1647" s="5">
        <f>Tabla1[[#This Row],[Total del Pedido]]-(Tabla1[[#This Row],[Costo Total]]+N1647)</f>
        <v>29.400000000000006</v>
      </c>
    </row>
    <row r="1648" spans="1:15" x14ac:dyDescent="0.25">
      <c r="A1648" s="1">
        <v>670</v>
      </c>
      <c r="B1648" s="1">
        <v>16</v>
      </c>
      <c r="C1648" s="1" t="s">
        <v>19</v>
      </c>
      <c r="D1648" s="1" t="s">
        <v>40</v>
      </c>
      <c r="E1648" s="2">
        <v>14</v>
      </c>
      <c r="F1648" s="2">
        <v>23</v>
      </c>
      <c r="G1648" s="1">
        <v>1</v>
      </c>
      <c r="H1648" s="1">
        <v>26</v>
      </c>
      <c r="I1648" s="7">
        <f>TIME(0,Tabla1[[#This Row],[Tiempo de Preparación]],0)</f>
        <v>1.8055555555555554E-2</v>
      </c>
      <c r="J1648" s="16">
        <f>Tabla1[[#This Row],[Precio Unitario]]*Tabla1[[#This Row],[Cantidad Ordenada]]</f>
        <v>23</v>
      </c>
      <c r="K1648" s="3">
        <f>Tabla1[[#This Row],[Costo Unitario]]*Tabla1[[#This Row],[Cantidad Ordenada]]</f>
        <v>14</v>
      </c>
      <c r="L1648" s="3">
        <f>(Tabla1[[#This Row],[Precio Unitario]]-Tabla1[[#This Row],[Costo Unitario]])*Tabla1[[#This Row],[Cantidad Ordenada]]</f>
        <v>9</v>
      </c>
      <c r="M1648" s="20">
        <v>0.1</v>
      </c>
      <c r="N1648" s="5">
        <f>Tabla1[[#This Row],[Total del Pedido]]*M1648</f>
        <v>2.3000000000000003</v>
      </c>
      <c r="O1648" s="5">
        <f>Tabla1[[#This Row],[Total del Pedido]]-(Tabla1[[#This Row],[Costo Total]]+N1648)</f>
        <v>6.6999999999999993</v>
      </c>
    </row>
    <row r="1649" spans="1:15" x14ac:dyDescent="0.25">
      <c r="A1649" s="1">
        <v>670</v>
      </c>
      <c r="B1649" s="1">
        <v>16</v>
      </c>
      <c r="C1649" s="1" t="s">
        <v>14</v>
      </c>
      <c r="D1649" s="1" t="s">
        <v>35</v>
      </c>
      <c r="E1649" s="2">
        <v>21</v>
      </c>
      <c r="F1649" s="2">
        <v>35</v>
      </c>
      <c r="G1649" s="1">
        <v>1</v>
      </c>
      <c r="H1649" s="1">
        <v>17</v>
      </c>
      <c r="I1649" s="7">
        <f>TIME(0,Tabla1[[#This Row],[Tiempo de Preparación]],0)</f>
        <v>1.1805555555555555E-2</v>
      </c>
      <c r="J1649" s="16">
        <f>Tabla1[[#This Row],[Precio Unitario]]*Tabla1[[#This Row],[Cantidad Ordenada]]</f>
        <v>35</v>
      </c>
      <c r="K1649" s="3">
        <f>Tabla1[[#This Row],[Costo Unitario]]*Tabla1[[#This Row],[Cantidad Ordenada]]</f>
        <v>21</v>
      </c>
      <c r="L1649" s="3">
        <f>(Tabla1[[#This Row],[Precio Unitario]]-Tabla1[[#This Row],[Costo Unitario]])*Tabla1[[#This Row],[Cantidad Ordenada]]</f>
        <v>14</v>
      </c>
      <c r="M1649" s="20">
        <v>0.1</v>
      </c>
      <c r="N1649" s="5">
        <f>Tabla1[[#This Row],[Total del Pedido]]*M1649</f>
        <v>3.5</v>
      </c>
      <c r="O1649" s="5">
        <f>Tabla1[[#This Row],[Total del Pedido]]-(Tabla1[[#This Row],[Costo Total]]+N1649)</f>
        <v>10.5</v>
      </c>
    </row>
    <row r="1650" spans="1:15" x14ac:dyDescent="0.25">
      <c r="A1650" s="1">
        <v>670</v>
      </c>
      <c r="B1650" s="1">
        <v>16</v>
      </c>
      <c r="C1650" s="1" t="s">
        <v>9</v>
      </c>
      <c r="D1650" s="1" t="s">
        <v>30</v>
      </c>
      <c r="E1650" s="2">
        <v>22</v>
      </c>
      <c r="F1650" s="2">
        <v>36</v>
      </c>
      <c r="G1650" s="1">
        <v>1</v>
      </c>
      <c r="H1650" s="1">
        <v>32</v>
      </c>
      <c r="I1650" s="7">
        <f>TIME(0,Tabla1[[#This Row],[Tiempo de Preparación]],0)</f>
        <v>2.2222222222222223E-2</v>
      </c>
      <c r="J1650" s="16">
        <f>Tabla1[[#This Row],[Precio Unitario]]*Tabla1[[#This Row],[Cantidad Ordenada]]</f>
        <v>36</v>
      </c>
      <c r="K1650" s="3">
        <f>Tabla1[[#This Row],[Costo Unitario]]*Tabla1[[#This Row],[Cantidad Ordenada]]</f>
        <v>22</v>
      </c>
      <c r="L1650" s="3">
        <f>(Tabla1[[#This Row],[Precio Unitario]]-Tabla1[[#This Row],[Costo Unitario]])*Tabla1[[#This Row],[Cantidad Ordenada]]</f>
        <v>14</v>
      </c>
      <c r="M1650" s="20">
        <v>0.1</v>
      </c>
      <c r="N1650" s="5">
        <f>Tabla1[[#This Row],[Total del Pedido]]*M1650</f>
        <v>3.6</v>
      </c>
      <c r="O1650" s="5">
        <f>Tabla1[[#This Row],[Total del Pedido]]-(Tabla1[[#This Row],[Costo Total]]+N1650)</f>
        <v>10.399999999999999</v>
      </c>
    </row>
    <row r="1651" spans="1:15" x14ac:dyDescent="0.25">
      <c r="A1651" s="1">
        <v>671</v>
      </c>
      <c r="B1651" s="1">
        <v>17</v>
      </c>
      <c r="C1651" s="1" t="s">
        <v>14</v>
      </c>
      <c r="D1651" s="1" t="s">
        <v>35</v>
      </c>
      <c r="E1651" s="2">
        <v>21</v>
      </c>
      <c r="F1651" s="2">
        <v>35</v>
      </c>
      <c r="G1651" s="1">
        <v>2</v>
      </c>
      <c r="H1651" s="1">
        <v>29</v>
      </c>
      <c r="I1651" s="7">
        <f>TIME(0,Tabla1[[#This Row],[Tiempo de Preparación]],0)</f>
        <v>2.013888888888889E-2</v>
      </c>
      <c r="J1651" s="16">
        <f>Tabla1[[#This Row],[Precio Unitario]]*Tabla1[[#This Row],[Cantidad Ordenada]]</f>
        <v>70</v>
      </c>
      <c r="K1651" s="3">
        <f>Tabla1[[#This Row],[Costo Unitario]]*Tabla1[[#This Row],[Cantidad Ordenada]]</f>
        <v>42</v>
      </c>
      <c r="L1651" s="3">
        <f>(Tabla1[[#This Row],[Precio Unitario]]-Tabla1[[#This Row],[Costo Unitario]])*Tabla1[[#This Row],[Cantidad Ordenada]]</f>
        <v>28</v>
      </c>
      <c r="M1651" s="20">
        <v>0.1</v>
      </c>
      <c r="N1651" s="5">
        <f>Tabla1[[#This Row],[Total del Pedido]]*M1651</f>
        <v>7</v>
      </c>
      <c r="O1651" s="5">
        <f>Tabla1[[#This Row],[Total del Pedido]]-(Tabla1[[#This Row],[Costo Total]]+N1651)</f>
        <v>21</v>
      </c>
    </row>
    <row r="1652" spans="1:15" x14ac:dyDescent="0.25">
      <c r="A1652" s="1">
        <v>671</v>
      </c>
      <c r="B1652" s="1">
        <v>17</v>
      </c>
      <c r="C1652" s="1" t="s">
        <v>23</v>
      </c>
      <c r="D1652" s="1" t="s">
        <v>44</v>
      </c>
      <c r="E1652" s="2">
        <v>15</v>
      </c>
      <c r="F1652" s="2">
        <v>25</v>
      </c>
      <c r="G1652" s="1">
        <v>2</v>
      </c>
      <c r="H1652" s="1">
        <v>32</v>
      </c>
      <c r="I1652" s="7">
        <f>TIME(0,Tabla1[[#This Row],[Tiempo de Preparación]],0)</f>
        <v>2.2222222222222223E-2</v>
      </c>
      <c r="J1652" s="16">
        <f>Tabla1[[#This Row],[Precio Unitario]]*Tabla1[[#This Row],[Cantidad Ordenada]]</f>
        <v>50</v>
      </c>
      <c r="K1652" s="3">
        <f>Tabla1[[#This Row],[Costo Unitario]]*Tabla1[[#This Row],[Cantidad Ordenada]]</f>
        <v>30</v>
      </c>
      <c r="L1652" s="3">
        <f>(Tabla1[[#This Row],[Precio Unitario]]-Tabla1[[#This Row],[Costo Unitario]])*Tabla1[[#This Row],[Cantidad Ordenada]]</f>
        <v>20</v>
      </c>
      <c r="M1652" s="20">
        <v>0.1</v>
      </c>
      <c r="N1652" s="5">
        <f>Tabla1[[#This Row],[Total del Pedido]]*M1652</f>
        <v>5</v>
      </c>
      <c r="O1652" s="5">
        <f>Tabla1[[#This Row],[Total del Pedido]]-(Tabla1[[#This Row],[Costo Total]]+N1652)</f>
        <v>15</v>
      </c>
    </row>
    <row r="1653" spans="1:15" x14ac:dyDescent="0.25">
      <c r="A1653" s="1">
        <v>671</v>
      </c>
      <c r="B1653" s="1">
        <v>17</v>
      </c>
      <c r="C1653" s="1" t="s">
        <v>15</v>
      </c>
      <c r="D1653" s="1" t="s">
        <v>36</v>
      </c>
      <c r="E1653" s="2">
        <v>19</v>
      </c>
      <c r="F1653" s="2">
        <v>32</v>
      </c>
      <c r="G1653" s="1">
        <v>2</v>
      </c>
      <c r="H1653" s="1">
        <v>34</v>
      </c>
      <c r="I1653" s="7">
        <f>TIME(0,Tabla1[[#This Row],[Tiempo de Preparación]],0)</f>
        <v>2.361111111111111E-2</v>
      </c>
      <c r="J1653" s="16">
        <f>Tabla1[[#This Row],[Precio Unitario]]*Tabla1[[#This Row],[Cantidad Ordenada]]</f>
        <v>64</v>
      </c>
      <c r="K1653" s="3">
        <f>Tabla1[[#This Row],[Costo Unitario]]*Tabla1[[#This Row],[Cantidad Ordenada]]</f>
        <v>38</v>
      </c>
      <c r="L1653" s="3">
        <f>(Tabla1[[#This Row],[Precio Unitario]]-Tabla1[[#This Row],[Costo Unitario]])*Tabla1[[#This Row],[Cantidad Ordenada]]</f>
        <v>26</v>
      </c>
      <c r="M1653" s="20">
        <v>0.1</v>
      </c>
      <c r="N1653" s="5">
        <f>Tabla1[[#This Row],[Total del Pedido]]*M1653</f>
        <v>6.4</v>
      </c>
      <c r="O1653" s="5">
        <f>Tabla1[[#This Row],[Total del Pedido]]-(Tabla1[[#This Row],[Costo Total]]+N1653)</f>
        <v>19.600000000000001</v>
      </c>
    </row>
    <row r="1654" spans="1:15" x14ac:dyDescent="0.25">
      <c r="A1654" s="1">
        <v>672</v>
      </c>
      <c r="B1654" s="1">
        <v>12</v>
      </c>
      <c r="C1654" s="1" t="s">
        <v>15</v>
      </c>
      <c r="D1654" s="1" t="s">
        <v>36</v>
      </c>
      <c r="E1654" s="2">
        <v>19</v>
      </c>
      <c r="F1654" s="2">
        <v>32</v>
      </c>
      <c r="G1654" s="1">
        <v>3</v>
      </c>
      <c r="H1654" s="1">
        <v>21</v>
      </c>
      <c r="I1654" s="7">
        <f>TIME(0,Tabla1[[#This Row],[Tiempo de Preparación]],0)</f>
        <v>1.4583333333333334E-2</v>
      </c>
      <c r="J1654" s="16">
        <f>Tabla1[[#This Row],[Precio Unitario]]*Tabla1[[#This Row],[Cantidad Ordenada]]</f>
        <v>96</v>
      </c>
      <c r="K1654" s="3">
        <f>Tabla1[[#This Row],[Costo Unitario]]*Tabla1[[#This Row],[Cantidad Ordenada]]</f>
        <v>57</v>
      </c>
      <c r="L1654" s="3">
        <f>(Tabla1[[#This Row],[Precio Unitario]]-Tabla1[[#This Row],[Costo Unitario]])*Tabla1[[#This Row],[Cantidad Ordenada]]</f>
        <v>39</v>
      </c>
      <c r="M1654" s="20">
        <v>0.1</v>
      </c>
      <c r="N1654" s="5">
        <f>Tabla1[[#This Row],[Total del Pedido]]*M1654</f>
        <v>9.6000000000000014</v>
      </c>
      <c r="O1654" s="5">
        <f>Tabla1[[#This Row],[Total del Pedido]]-(Tabla1[[#This Row],[Costo Total]]+N1654)</f>
        <v>29.400000000000006</v>
      </c>
    </row>
    <row r="1655" spans="1:15" x14ac:dyDescent="0.25">
      <c r="A1655" s="1">
        <v>672</v>
      </c>
      <c r="B1655" s="1">
        <v>12</v>
      </c>
      <c r="C1655" s="1" t="s">
        <v>20</v>
      </c>
      <c r="D1655" s="1" t="s">
        <v>41</v>
      </c>
      <c r="E1655" s="2">
        <v>13</v>
      </c>
      <c r="F1655" s="2">
        <v>21</v>
      </c>
      <c r="G1655" s="1">
        <v>2</v>
      </c>
      <c r="H1655" s="1">
        <v>15</v>
      </c>
      <c r="I1655" s="7">
        <f>TIME(0,Tabla1[[#This Row],[Tiempo de Preparación]],0)</f>
        <v>1.0416666666666666E-2</v>
      </c>
      <c r="J1655" s="16">
        <f>Tabla1[[#This Row],[Precio Unitario]]*Tabla1[[#This Row],[Cantidad Ordenada]]</f>
        <v>42</v>
      </c>
      <c r="K1655" s="3">
        <f>Tabla1[[#This Row],[Costo Unitario]]*Tabla1[[#This Row],[Cantidad Ordenada]]</f>
        <v>26</v>
      </c>
      <c r="L1655" s="3">
        <f>(Tabla1[[#This Row],[Precio Unitario]]-Tabla1[[#This Row],[Costo Unitario]])*Tabla1[[#This Row],[Cantidad Ordenada]]</f>
        <v>16</v>
      </c>
      <c r="M1655" s="20">
        <v>0.1</v>
      </c>
      <c r="N1655" s="5">
        <f>Tabla1[[#This Row],[Total del Pedido]]*M1655</f>
        <v>4.2</v>
      </c>
      <c r="O1655" s="5">
        <f>Tabla1[[#This Row],[Total del Pedido]]-(Tabla1[[#This Row],[Costo Total]]+N1655)</f>
        <v>11.8</v>
      </c>
    </row>
    <row r="1656" spans="1:15" x14ac:dyDescent="0.25">
      <c r="A1656" s="1">
        <v>672</v>
      </c>
      <c r="B1656" s="1">
        <v>12</v>
      </c>
      <c r="C1656" s="1" t="s">
        <v>13</v>
      </c>
      <c r="D1656" s="1" t="s">
        <v>34</v>
      </c>
      <c r="E1656" s="2">
        <v>11</v>
      </c>
      <c r="F1656" s="2">
        <v>19</v>
      </c>
      <c r="G1656" s="1">
        <v>1</v>
      </c>
      <c r="H1656" s="1">
        <v>42</v>
      </c>
      <c r="I1656" s="7">
        <f>TIME(0,Tabla1[[#This Row],[Tiempo de Preparación]],0)</f>
        <v>2.9166666666666667E-2</v>
      </c>
      <c r="J1656" s="16">
        <f>Tabla1[[#This Row],[Precio Unitario]]*Tabla1[[#This Row],[Cantidad Ordenada]]</f>
        <v>19</v>
      </c>
      <c r="K1656" s="3">
        <f>Tabla1[[#This Row],[Costo Unitario]]*Tabla1[[#This Row],[Cantidad Ordenada]]</f>
        <v>11</v>
      </c>
      <c r="L1656" s="3">
        <f>(Tabla1[[#This Row],[Precio Unitario]]-Tabla1[[#This Row],[Costo Unitario]])*Tabla1[[#This Row],[Cantidad Ordenada]]</f>
        <v>8</v>
      </c>
      <c r="M1656" s="20">
        <v>0.1</v>
      </c>
      <c r="N1656" s="5">
        <f>Tabla1[[#This Row],[Total del Pedido]]*M1656</f>
        <v>1.9000000000000001</v>
      </c>
      <c r="O1656" s="5">
        <f>Tabla1[[#This Row],[Total del Pedido]]-(Tabla1[[#This Row],[Costo Total]]+N1656)</f>
        <v>6.1</v>
      </c>
    </row>
    <row r="1657" spans="1:15" x14ac:dyDescent="0.25">
      <c r="A1657" s="1">
        <v>673</v>
      </c>
      <c r="B1657" s="1">
        <v>20</v>
      </c>
      <c r="C1657" s="1" t="s">
        <v>8</v>
      </c>
      <c r="D1657" s="1" t="s">
        <v>29</v>
      </c>
      <c r="E1657" s="2">
        <v>25</v>
      </c>
      <c r="F1657" s="2">
        <v>40</v>
      </c>
      <c r="G1657" s="1">
        <v>2</v>
      </c>
      <c r="H1657" s="1">
        <v>13</v>
      </c>
      <c r="I1657" s="7">
        <f>TIME(0,Tabla1[[#This Row],[Tiempo de Preparación]],0)</f>
        <v>9.0277777777777769E-3</v>
      </c>
      <c r="J1657" s="16">
        <f>Tabla1[[#This Row],[Precio Unitario]]*Tabla1[[#This Row],[Cantidad Ordenada]]</f>
        <v>80</v>
      </c>
      <c r="K1657" s="3">
        <f>Tabla1[[#This Row],[Costo Unitario]]*Tabla1[[#This Row],[Cantidad Ordenada]]</f>
        <v>50</v>
      </c>
      <c r="L1657" s="3">
        <f>(Tabla1[[#This Row],[Precio Unitario]]-Tabla1[[#This Row],[Costo Unitario]])*Tabla1[[#This Row],[Cantidad Ordenada]]</f>
        <v>30</v>
      </c>
      <c r="M1657" s="20">
        <v>0.1</v>
      </c>
      <c r="N1657" s="5">
        <f>Tabla1[[#This Row],[Total del Pedido]]*M1657</f>
        <v>8</v>
      </c>
      <c r="O1657" s="5">
        <f>Tabla1[[#This Row],[Total del Pedido]]-(Tabla1[[#This Row],[Costo Total]]+N1657)</f>
        <v>22</v>
      </c>
    </row>
    <row r="1658" spans="1:15" x14ac:dyDescent="0.25">
      <c r="A1658" s="1">
        <v>673</v>
      </c>
      <c r="B1658" s="1">
        <v>20</v>
      </c>
      <c r="C1658" s="1" t="s">
        <v>14</v>
      </c>
      <c r="D1658" s="1" t="s">
        <v>35</v>
      </c>
      <c r="E1658" s="2">
        <v>21</v>
      </c>
      <c r="F1658" s="2">
        <v>35</v>
      </c>
      <c r="G1658" s="1">
        <v>3</v>
      </c>
      <c r="H1658" s="1">
        <v>10</v>
      </c>
      <c r="I1658" s="7">
        <f>TIME(0,Tabla1[[#This Row],[Tiempo de Preparación]],0)</f>
        <v>6.9444444444444441E-3</v>
      </c>
      <c r="J1658" s="16">
        <f>Tabla1[[#This Row],[Precio Unitario]]*Tabla1[[#This Row],[Cantidad Ordenada]]</f>
        <v>105</v>
      </c>
      <c r="K1658" s="3">
        <f>Tabla1[[#This Row],[Costo Unitario]]*Tabla1[[#This Row],[Cantidad Ordenada]]</f>
        <v>63</v>
      </c>
      <c r="L1658" s="3">
        <f>(Tabla1[[#This Row],[Precio Unitario]]-Tabla1[[#This Row],[Costo Unitario]])*Tabla1[[#This Row],[Cantidad Ordenada]]</f>
        <v>42</v>
      </c>
      <c r="M1658" s="20">
        <v>0.1</v>
      </c>
      <c r="N1658" s="5">
        <f>Tabla1[[#This Row],[Total del Pedido]]*M1658</f>
        <v>10.5</v>
      </c>
      <c r="O1658" s="5">
        <f>Tabla1[[#This Row],[Total del Pedido]]-(Tabla1[[#This Row],[Costo Total]]+N1658)</f>
        <v>31.5</v>
      </c>
    </row>
    <row r="1659" spans="1:15" x14ac:dyDescent="0.25">
      <c r="A1659" s="1">
        <v>673</v>
      </c>
      <c r="B1659" s="1">
        <v>20</v>
      </c>
      <c r="C1659" s="1" t="s">
        <v>5</v>
      </c>
      <c r="D1659" s="1" t="s">
        <v>26</v>
      </c>
      <c r="E1659" s="2">
        <v>18</v>
      </c>
      <c r="F1659" s="2">
        <v>30</v>
      </c>
      <c r="G1659" s="1">
        <v>1</v>
      </c>
      <c r="H1659" s="1">
        <v>25</v>
      </c>
      <c r="I1659" s="7">
        <f>TIME(0,Tabla1[[#This Row],[Tiempo de Preparación]],0)</f>
        <v>1.7361111111111112E-2</v>
      </c>
      <c r="J1659" s="16">
        <f>Tabla1[[#This Row],[Precio Unitario]]*Tabla1[[#This Row],[Cantidad Ordenada]]</f>
        <v>30</v>
      </c>
      <c r="K1659" s="3">
        <f>Tabla1[[#This Row],[Costo Unitario]]*Tabla1[[#This Row],[Cantidad Ordenada]]</f>
        <v>18</v>
      </c>
      <c r="L1659" s="3">
        <f>(Tabla1[[#This Row],[Precio Unitario]]-Tabla1[[#This Row],[Costo Unitario]])*Tabla1[[#This Row],[Cantidad Ordenada]]</f>
        <v>12</v>
      </c>
      <c r="M1659" s="20">
        <v>0.1</v>
      </c>
      <c r="N1659" s="5">
        <f>Tabla1[[#This Row],[Total del Pedido]]*M1659</f>
        <v>3</v>
      </c>
      <c r="O1659" s="5">
        <f>Tabla1[[#This Row],[Total del Pedido]]-(Tabla1[[#This Row],[Costo Total]]+N1659)</f>
        <v>9</v>
      </c>
    </row>
    <row r="1660" spans="1:15" x14ac:dyDescent="0.25">
      <c r="A1660" s="1">
        <v>673</v>
      </c>
      <c r="B1660" s="1">
        <v>20</v>
      </c>
      <c r="C1660" s="1" t="s">
        <v>23</v>
      </c>
      <c r="D1660" s="1" t="s">
        <v>44</v>
      </c>
      <c r="E1660" s="2">
        <v>15</v>
      </c>
      <c r="F1660" s="2">
        <v>25</v>
      </c>
      <c r="G1660" s="1">
        <v>2</v>
      </c>
      <c r="H1660" s="1">
        <v>45</v>
      </c>
      <c r="I1660" s="7">
        <f>TIME(0,Tabla1[[#This Row],[Tiempo de Preparación]],0)</f>
        <v>3.125E-2</v>
      </c>
      <c r="J1660" s="16">
        <f>Tabla1[[#This Row],[Precio Unitario]]*Tabla1[[#This Row],[Cantidad Ordenada]]</f>
        <v>50</v>
      </c>
      <c r="K1660" s="3">
        <f>Tabla1[[#This Row],[Costo Unitario]]*Tabla1[[#This Row],[Cantidad Ordenada]]</f>
        <v>30</v>
      </c>
      <c r="L1660" s="3">
        <f>(Tabla1[[#This Row],[Precio Unitario]]-Tabla1[[#This Row],[Costo Unitario]])*Tabla1[[#This Row],[Cantidad Ordenada]]</f>
        <v>20</v>
      </c>
      <c r="M1660" s="20">
        <v>0.1</v>
      </c>
      <c r="N1660" s="5">
        <f>Tabla1[[#This Row],[Total del Pedido]]*M1660</f>
        <v>5</v>
      </c>
      <c r="O1660" s="5">
        <f>Tabla1[[#This Row],[Total del Pedido]]-(Tabla1[[#This Row],[Costo Total]]+N1660)</f>
        <v>15</v>
      </c>
    </row>
    <row r="1661" spans="1:15" x14ac:dyDescent="0.25">
      <c r="A1661" s="1">
        <v>674</v>
      </c>
      <c r="B1661" s="1">
        <v>1</v>
      </c>
      <c r="C1661" s="1" t="s">
        <v>13</v>
      </c>
      <c r="D1661" s="1" t="s">
        <v>34</v>
      </c>
      <c r="E1661" s="2">
        <v>11</v>
      </c>
      <c r="F1661" s="2">
        <v>19</v>
      </c>
      <c r="G1661" s="1">
        <v>3</v>
      </c>
      <c r="H1661" s="1">
        <v>11</v>
      </c>
      <c r="I1661" s="7">
        <f>TIME(0,Tabla1[[#This Row],[Tiempo de Preparación]],0)</f>
        <v>7.6388888888888886E-3</v>
      </c>
      <c r="J1661" s="16">
        <f>Tabla1[[#This Row],[Precio Unitario]]*Tabla1[[#This Row],[Cantidad Ordenada]]</f>
        <v>57</v>
      </c>
      <c r="K1661" s="3">
        <f>Tabla1[[#This Row],[Costo Unitario]]*Tabla1[[#This Row],[Cantidad Ordenada]]</f>
        <v>33</v>
      </c>
      <c r="L1661" s="3">
        <f>(Tabla1[[#This Row],[Precio Unitario]]-Tabla1[[#This Row],[Costo Unitario]])*Tabla1[[#This Row],[Cantidad Ordenada]]</f>
        <v>24</v>
      </c>
      <c r="M1661" s="20">
        <v>0.1</v>
      </c>
      <c r="N1661" s="5">
        <f>Tabla1[[#This Row],[Total del Pedido]]*M1661</f>
        <v>5.7</v>
      </c>
      <c r="O1661" s="5">
        <f>Tabla1[[#This Row],[Total del Pedido]]-(Tabla1[[#This Row],[Costo Total]]+N1661)</f>
        <v>18.299999999999997</v>
      </c>
    </row>
    <row r="1662" spans="1:15" x14ac:dyDescent="0.25">
      <c r="A1662" s="1">
        <v>674</v>
      </c>
      <c r="B1662" s="1">
        <v>1</v>
      </c>
      <c r="C1662" s="1" t="s">
        <v>21</v>
      </c>
      <c r="D1662" s="1" t="s">
        <v>42</v>
      </c>
      <c r="E1662" s="2">
        <v>10</v>
      </c>
      <c r="F1662" s="2">
        <v>18</v>
      </c>
      <c r="G1662" s="1">
        <v>2</v>
      </c>
      <c r="H1662" s="1">
        <v>12</v>
      </c>
      <c r="I1662" s="7">
        <f>TIME(0,Tabla1[[#This Row],[Tiempo de Preparación]],0)</f>
        <v>8.3333333333333332E-3</v>
      </c>
      <c r="J1662" s="16">
        <f>Tabla1[[#This Row],[Precio Unitario]]*Tabla1[[#This Row],[Cantidad Ordenada]]</f>
        <v>36</v>
      </c>
      <c r="K1662" s="3">
        <f>Tabla1[[#This Row],[Costo Unitario]]*Tabla1[[#This Row],[Cantidad Ordenada]]</f>
        <v>20</v>
      </c>
      <c r="L1662" s="3">
        <f>(Tabla1[[#This Row],[Precio Unitario]]-Tabla1[[#This Row],[Costo Unitario]])*Tabla1[[#This Row],[Cantidad Ordenada]]</f>
        <v>16</v>
      </c>
      <c r="M1662" s="20">
        <v>0.1</v>
      </c>
      <c r="N1662" s="5">
        <f>Tabla1[[#This Row],[Total del Pedido]]*M1662</f>
        <v>3.6</v>
      </c>
      <c r="O1662" s="5">
        <f>Tabla1[[#This Row],[Total del Pedido]]-(Tabla1[[#This Row],[Costo Total]]+N1662)</f>
        <v>12.399999999999999</v>
      </c>
    </row>
    <row r="1663" spans="1:15" x14ac:dyDescent="0.25">
      <c r="A1663" s="1">
        <v>674</v>
      </c>
      <c r="B1663" s="1">
        <v>1</v>
      </c>
      <c r="C1663" s="1" t="s">
        <v>6</v>
      </c>
      <c r="D1663" s="1" t="s">
        <v>27</v>
      </c>
      <c r="E1663" s="2">
        <v>19</v>
      </c>
      <c r="F1663" s="2">
        <v>31</v>
      </c>
      <c r="G1663" s="1">
        <v>3</v>
      </c>
      <c r="H1663" s="1">
        <v>7</v>
      </c>
      <c r="I1663" s="7">
        <f>TIME(0,Tabla1[[#This Row],[Tiempo de Preparación]],0)</f>
        <v>4.8611111111111112E-3</v>
      </c>
      <c r="J1663" s="16">
        <f>Tabla1[[#This Row],[Precio Unitario]]*Tabla1[[#This Row],[Cantidad Ordenada]]</f>
        <v>93</v>
      </c>
      <c r="K1663" s="3">
        <f>Tabla1[[#This Row],[Costo Unitario]]*Tabla1[[#This Row],[Cantidad Ordenada]]</f>
        <v>57</v>
      </c>
      <c r="L1663" s="3">
        <f>(Tabla1[[#This Row],[Precio Unitario]]-Tabla1[[#This Row],[Costo Unitario]])*Tabla1[[#This Row],[Cantidad Ordenada]]</f>
        <v>36</v>
      </c>
      <c r="M1663" s="20">
        <v>0.1</v>
      </c>
      <c r="N1663" s="5">
        <f>Tabla1[[#This Row],[Total del Pedido]]*M1663</f>
        <v>9.3000000000000007</v>
      </c>
      <c r="O1663" s="5">
        <f>Tabla1[[#This Row],[Total del Pedido]]-(Tabla1[[#This Row],[Costo Total]]+N1663)</f>
        <v>26.700000000000003</v>
      </c>
    </row>
    <row r="1664" spans="1:15" x14ac:dyDescent="0.25">
      <c r="A1664" s="1">
        <v>674</v>
      </c>
      <c r="B1664" s="1">
        <v>1</v>
      </c>
      <c r="C1664" s="1" t="s">
        <v>20</v>
      </c>
      <c r="D1664" s="1" t="s">
        <v>41</v>
      </c>
      <c r="E1664" s="2">
        <v>13</v>
      </c>
      <c r="F1664" s="2">
        <v>21</v>
      </c>
      <c r="G1664" s="1">
        <v>1</v>
      </c>
      <c r="H1664" s="1">
        <v>35</v>
      </c>
      <c r="I1664" s="7">
        <f>TIME(0,Tabla1[[#This Row],[Tiempo de Preparación]],0)</f>
        <v>2.4305555555555556E-2</v>
      </c>
      <c r="J1664" s="16">
        <f>Tabla1[[#This Row],[Precio Unitario]]*Tabla1[[#This Row],[Cantidad Ordenada]]</f>
        <v>21</v>
      </c>
      <c r="K1664" s="3">
        <f>Tabla1[[#This Row],[Costo Unitario]]*Tabla1[[#This Row],[Cantidad Ordenada]]</f>
        <v>13</v>
      </c>
      <c r="L1664" s="3">
        <f>(Tabla1[[#This Row],[Precio Unitario]]-Tabla1[[#This Row],[Costo Unitario]])*Tabla1[[#This Row],[Cantidad Ordenada]]</f>
        <v>8</v>
      </c>
      <c r="M1664" s="20">
        <v>0.1</v>
      </c>
      <c r="N1664" s="5">
        <f>Tabla1[[#This Row],[Total del Pedido]]*M1664</f>
        <v>2.1</v>
      </c>
      <c r="O1664" s="5">
        <f>Tabla1[[#This Row],[Total del Pedido]]-(Tabla1[[#This Row],[Costo Total]]+N1664)</f>
        <v>5.9</v>
      </c>
    </row>
    <row r="1665" spans="1:15" x14ac:dyDescent="0.25">
      <c r="A1665" s="1">
        <v>675</v>
      </c>
      <c r="B1665" s="1">
        <v>5</v>
      </c>
      <c r="C1665" s="1" t="s">
        <v>23</v>
      </c>
      <c r="D1665" s="1" t="s">
        <v>44</v>
      </c>
      <c r="E1665" s="2">
        <v>15</v>
      </c>
      <c r="F1665" s="2">
        <v>25</v>
      </c>
      <c r="G1665" s="1">
        <v>1</v>
      </c>
      <c r="H1665" s="1">
        <v>8</v>
      </c>
      <c r="I1665" s="7">
        <f>TIME(0,Tabla1[[#This Row],[Tiempo de Preparación]],0)</f>
        <v>5.5555555555555558E-3</v>
      </c>
      <c r="J1665" s="16">
        <f>Tabla1[[#This Row],[Precio Unitario]]*Tabla1[[#This Row],[Cantidad Ordenada]]</f>
        <v>25</v>
      </c>
      <c r="K1665" s="3">
        <f>Tabla1[[#This Row],[Costo Unitario]]*Tabla1[[#This Row],[Cantidad Ordenada]]</f>
        <v>15</v>
      </c>
      <c r="L1665" s="3">
        <f>(Tabla1[[#This Row],[Precio Unitario]]-Tabla1[[#This Row],[Costo Unitario]])*Tabla1[[#This Row],[Cantidad Ordenada]]</f>
        <v>10</v>
      </c>
      <c r="M1665" s="20">
        <v>0.1</v>
      </c>
      <c r="N1665" s="5">
        <f>Tabla1[[#This Row],[Total del Pedido]]*M1665</f>
        <v>2.5</v>
      </c>
      <c r="O1665" s="5">
        <f>Tabla1[[#This Row],[Total del Pedido]]-(Tabla1[[#This Row],[Costo Total]]+N1665)</f>
        <v>7.5</v>
      </c>
    </row>
    <row r="1666" spans="1:15" x14ac:dyDescent="0.25">
      <c r="A1666" s="1">
        <v>675</v>
      </c>
      <c r="B1666" s="1">
        <v>5</v>
      </c>
      <c r="C1666" s="1" t="s">
        <v>18</v>
      </c>
      <c r="D1666" s="1" t="s">
        <v>39</v>
      </c>
      <c r="E1666" s="2">
        <v>12</v>
      </c>
      <c r="F1666" s="2">
        <v>20</v>
      </c>
      <c r="G1666" s="1">
        <v>3</v>
      </c>
      <c r="H1666" s="1">
        <v>54</v>
      </c>
      <c r="I1666" s="7">
        <f>TIME(0,Tabla1[[#This Row],[Tiempo de Preparación]],0)</f>
        <v>3.7499999999999999E-2</v>
      </c>
      <c r="J1666" s="16">
        <f>Tabla1[[#This Row],[Precio Unitario]]*Tabla1[[#This Row],[Cantidad Ordenada]]</f>
        <v>60</v>
      </c>
      <c r="K1666" s="3">
        <f>Tabla1[[#This Row],[Costo Unitario]]*Tabla1[[#This Row],[Cantidad Ordenada]]</f>
        <v>36</v>
      </c>
      <c r="L1666" s="3">
        <f>(Tabla1[[#This Row],[Precio Unitario]]-Tabla1[[#This Row],[Costo Unitario]])*Tabla1[[#This Row],[Cantidad Ordenada]]</f>
        <v>24</v>
      </c>
      <c r="M1666" s="20">
        <v>0.1</v>
      </c>
      <c r="N1666" s="5">
        <f>Tabla1[[#This Row],[Total del Pedido]]*M1666</f>
        <v>6</v>
      </c>
      <c r="O1666" s="5">
        <f>Tabla1[[#This Row],[Total del Pedido]]-(Tabla1[[#This Row],[Costo Total]]+N1666)</f>
        <v>18</v>
      </c>
    </row>
    <row r="1667" spans="1:15" x14ac:dyDescent="0.25">
      <c r="A1667" s="1">
        <v>675</v>
      </c>
      <c r="B1667" s="1">
        <v>5</v>
      </c>
      <c r="C1667" s="1" t="s">
        <v>9</v>
      </c>
      <c r="D1667" s="1" t="s">
        <v>30</v>
      </c>
      <c r="E1667" s="2">
        <v>22</v>
      </c>
      <c r="F1667" s="2">
        <v>36</v>
      </c>
      <c r="G1667" s="1">
        <v>3</v>
      </c>
      <c r="H1667" s="1">
        <v>59</v>
      </c>
      <c r="I1667" s="7">
        <f>TIME(0,Tabla1[[#This Row],[Tiempo de Preparación]],0)</f>
        <v>4.0972222222222222E-2</v>
      </c>
      <c r="J1667" s="16">
        <f>Tabla1[[#This Row],[Precio Unitario]]*Tabla1[[#This Row],[Cantidad Ordenada]]</f>
        <v>108</v>
      </c>
      <c r="K1667" s="3">
        <f>Tabla1[[#This Row],[Costo Unitario]]*Tabla1[[#This Row],[Cantidad Ordenada]]</f>
        <v>66</v>
      </c>
      <c r="L1667" s="3">
        <f>(Tabla1[[#This Row],[Precio Unitario]]-Tabla1[[#This Row],[Costo Unitario]])*Tabla1[[#This Row],[Cantidad Ordenada]]</f>
        <v>42</v>
      </c>
      <c r="M1667" s="20">
        <v>0.1</v>
      </c>
      <c r="N1667" s="5">
        <f>Tabla1[[#This Row],[Total del Pedido]]*M1667</f>
        <v>10.8</v>
      </c>
      <c r="O1667" s="5">
        <f>Tabla1[[#This Row],[Total del Pedido]]-(Tabla1[[#This Row],[Costo Total]]+N1667)</f>
        <v>31.200000000000003</v>
      </c>
    </row>
    <row r="1668" spans="1:15" x14ac:dyDescent="0.25">
      <c r="A1668" s="1">
        <v>676</v>
      </c>
      <c r="B1668" s="1">
        <v>7</v>
      </c>
      <c r="C1668" s="1" t="s">
        <v>6</v>
      </c>
      <c r="D1668" s="1" t="s">
        <v>27</v>
      </c>
      <c r="E1668" s="2">
        <v>19</v>
      </c>
      <c r="F1668" s="2">
        <v>31</v>
      </c>
      <c r="G1668" s="1">
        <v>1</v>
      </c>
      <c r="H1668" s="1">
        <v>45</v>
      </c>
      <c r="I1668" s="7">
        <f>TIME(0,Tabla1[[#This Row],[Tiempo de Preparación]],0)</f>
        <v>3.125E-2</v>
      </c>
      <c r="J1668" s="16">
        <f>Tabla1[[#This Row],[Precio Unitario]]*Tabla1[[#This Row],[Cantidad Ordenada]]</f>
        <v>31</v>
      </c>
      <c r="K1668" s="3">
        <f>Tabla1[[#This Row],[Costo Unitario]]*Tabla1[[#This Row],[Cantidad Ordenada]]</f>
        <v>19</v>
      </c>
      <c r="L1668" s="3">
        <f>(Tabla1[[#This Row],[Precio Unitario]]-Tabla1[[#This Row],[Costo Unitario]])*Tabla1[[#This Row],[Cantidad Ordenada]]</f>
        <v>12</v>
      </c>
      <c r="M1668" s="20">
        <v>0.1</v>
      </c>
      <c r="N1668" s="5">
        <f>Tabla1[[#This Row],[Total del Pedido]]*M1668</f>
        <v>3.1</v>
      </c>
      <c r="O1668" s="5">
        <f>Tabla1[[#This Row],[Total del Pedido]]-(Tabla1[[#This Row],[Costo Total]]+N1668)</f>
        <v>8.8999999999999986</v>
      </c>
    </row>
    <row r="1669" spans="1:15" x14ac:dyDescent="0.25">
      <c r="A1669" s="1">
        <v>676</v>
      </c>
      <c r="B1669" s="1">
        <v>7</v>
      </c>
      <c r="C1669" s="1" t="s">
        <v>19</v>
      </c>
      <c r="D1669" s="1" t="s">
        <v>40</v>
      </c>
      <c r="E1669" s="2">
        <v>14</v>
      </c>
      <c r="F1669" s="2">
        <v>23</v>
      </c>
      <c r="G1669" s="1">
        <v>1</v>
      </c>
      <c r="H1669" s="1">
        <v>40</v>
      </c>
      <c r="I1669" s="7">
        <f>TIME(0,Tabla1[[#This Row],[Tiempo de Preparación]],0)</f>
        <v>2.7777777777777776E-2</v>
      </c>
      <c r="J1669" s="16">
        <f>Tabla1[[#This Row],[Precio Unitario]]*Tabla1[[#This Row],[Cantidad Ordenada]]</f>
        <v>23</v>
      </c>
      <c r="K1669" s="3">
        <f>Tabla1[[#This Row],[Costo Unitario]]*Tabla1[[#This Row],[Cantidad Ordenada]]</f>
        <v>14</v>
      </c>
      <c r="L1669" s="3">
        <f>(Tabla1[[#This Row],[Precio Unitario]]-Tabla1[[#This Row],[Costo Unitario]])*Tabla1[[#This Row],[Cantidad Ordenada]]</f>
        <v>9</v>
      </c>
      <c r="M1669" s="20">
        <v>0.1</v>
      </c>
      <c r="N1669" s="5">
        <f>Tabla1[[#This Row],[Total del Pedido]]*M1669</f>
        <v>2.3000000000000003</v>
      </c>
      <c r="O1669" s="5">
        <f>Tabla1[[#This Row],[Total del Pedido]]-(Tabla1[[#This Row],[Costo Total]]+N1669)</f>
        <v>6.6999999999999993</v>
      </c>
    </row>
    <row r="1670" spans="1:15" x14ac:dyDescent="0.25">
      <c r="A1670" s="1">
        <v>676</v>
      </c>
      <c r="B1670" s="1">
        <v>7</v>
      </c>
      <c r="C1670" s="1" t="s">
        <v>12</v>
      </c>
      <c r="D1670" s="1" t="s">
        <v>33</v>
      </c>
      <c r="E1670" s="2">
        <v>16</v>
      </c>
      <c r="F1670" s="2">
        <v>28</v>
      </c>
      <c r="G1670" s="1">
        <v>1</v>
      </c>
      <c r="H1670" s="1">
        <v>12</v>
      </c>
      <c r="I1670" s="7">
        <f>TIME(0,Tabla1[[#This Row],[Tiempo de Preparación]],0)</f>
        <v>8.3333333333333332E-3</v>
      </c>
      <c r="J1670" s="16">
        <f>Tabla1[[#This Row],[Precio Unitario]]*Tabla1[[#This Row],[Cantidad Ordenada]]</f>
        <v>28</v>
      </c>
      <c r="K1670" s="3">
        <f>Tabla1[[#This Row],[Costo Unitario]]*Tabla1[[#This Row],[Cantidad Ordenada]]</f>
        <v>16</v>
      </c>
      <c r="L1670" s="3">
        <f>(Tabla1[[#This Row],[Precio Unitario]]-Tabla1[[#This Row],[Costo Unitario]])*Tabla1[[#This Row],[Cantidad Ordenada]]</f>
        <v>12</v>
      </c>
      <c r="M1670" s="20">
        <v>0.1</v>
      </c>
      <c r="N1670" s="5">
        <f>Tabla1[[#This Row],[Total del Pedido]]*M1670</f>
        <v>2.8000000000000003</v>
      </c>
      <c r="O1670" s="5">
        <f>Tabla1[[#This Row],[Total del Pedido]]-(Tabla1[[#This Row],[Costo Total]]+N1670)</f>
        <v>9.1999999999999993</v>
      </c>
    </row>
    <row r="1671" spans="1:15" x14ac:dyDescent="0.25">
      <c r="A1671" s="1">
        <v>676</v>
      </c>
      <c r="B1671" s="1">
        <v>7</v>
      </c>
      <c r="C1671" s="1" t="s">
        <v>20</v>
      </c>
      <c r="D1671" s="1" t="s">
        <v>41</v>
      </c>
      <c r="E1671" s="2">
        <v>13</v>
      </c>
      <c r="F1671" s="2">
        <v>21</v>
      </c>
      <c r="G1671" s="1">
        <v>2</v>
      </c>
      <c r="H1671" s="1">
        <v>24</v>
      </c>
      <c r="I1671" s="7">
        <f>TIME(0,Tabla1[[#This Row],[Tiempo de Preparación]],0)</f>
        <v>1.6666666666666666E-2</v>
      </c>
      <c r="J1671" s="16">
        <f>Tabla1[[#This Row],[Precio Unitario]]*Tabla1[[#This Row],[Cantidad Ordenada]]</f>
        <v>42</v>
      </c>
      <c r="K1671" s="3">
        <f>Tabla1[[#This Row],[Costo Unitario]]*Tabla1[[#This Row],[Cantidad Ordenada]]</f>
        <v>26</v>
      </c>
      <c r="L1671" s="3">
        <f>(Tabla1[[#This Row],[Precio Unitario]]-Tabla1[[#This Row],[Costo Unitario]])*Tabla1[[#This Row],[Cantidad Ordenada]]</f>
        <v>16</v>
      </c>
      <c r="M1671" s="20">
        <v>0.1</v>
      </c>
      <c r="N1671" s="5">
        <f>Tabla1[[#This Row],[Total del Pedido]]*M1671</f>
        <v>4.2</v>
      </c>
      <c r="O1671" s="5">
        <f>Tabla1[[#This Row],[Total del Pedido]]-(Tabla1[[#This Row],[Costo Total]]+N1671)</f>
        <v>11.8</v>
      </c>
    </row>
    <row r="1672" spans="1:15" x14ac:dyDescent="0.25">
      <c r="A1672" s="1">
        <v>677</v>
      </c>
      <c r="B1672" s="1">
        <v>14</v>
      </c>
      <c r="C1672" s="1" t="s">
        <v>18</v>
      </c>
      <c r="D1672" s="1" t="s">
        <v>39</v>
      </c>
      <c r="E1672" s="2">
        <v>12</v>
      </c>
      <c r="F1672" s="2">
        <v>20</v>
      </c>
      <c r="G1672" s="1">
        <v>2</v>
      </c>
      <c r="H1672" s="1">
        <v>55</v>
      </c>
      <c r="I1672" s="7">
        <f>TIME(0,Tabla1[[#This Row],[Tiempo de Preparación]],0)</f>
        <v>3.8194444444444448E-2</v>
      </c>
      <c r="J1672" s="16">
        <f>Tabla1[[#This Row],[Precio Unitario]]*Tabla1[[#This Row],[Cantidad Ordenada]]</f>
        <v>40</v>
      </c>
      <c r="K1672" s="3">
        <f>Tabla1[[#This Row],[Costo Unitario]]*Tabla1[[#This Row],[Cantidad Ordenada]]</f>
        <v>24</v>
      </c>
      <c r="L1672" s="3">
        <f>(Tabla1[[#This Row],[Precio Unitario]]-Tabla1[[#This Row],[Costo Unitario]])*Tabla1[[#This Row],[Cantidad Ordenada]]</f>
        <v>16</v>
      </c>
      <c r="M1672" s="20">
        <v>0.1</v>
      </c>
      <c r="N1672" s="5">
        <f>Tabla1[[#This Row],[Total del Pedido]]*M1672</f>
        <v>4</v>
      </c>
      <c r="O1672" s="5">
        <f>Tabla1[[#This Row],[Total del Pedido]]-(Tabla1[[#This Row],[Costo Total]]+N1672)</f>
        <v>12</v>
      </c>
    </row>
    <row r="1673" spans="1:15" x14ac:dyDescent="0.25">
      <c r="A1673" s="1">
        <v>677</v>
      </c>
      <c r="B1673" s="1">
        <v>14</v>
      </c>
      <c r="C1673" s="1" t="s">
        <v>14</v>
      </c>
      <c r="D1673" s="1" t="s">
        <v>35</v>
      </c>
      <c r="E1673" s="2">
        <v>21</v>
      </c>
      <c r="F1673" s="2">
        <v>35</v>
      </c>
      <c r="G1673" s="1">
        <v>2</v>
      </c>
      <c r="H1673" s="1">
        <v>59</v>
      </c>
      <c r="I1673" s="7">
        <f>TIME(0,Tabla1[[#This Row],[Tiempo de Preparación]],0)</f>
        <v>4.0972222222222222E-2</v>
      </c>
      <c r="J1673" s="16">
        <f>Tabla1[[#This Row],[Precio Unitario]]*Tabla1[[#This Row],[Cantidad Ordenada]]</f>
        <v>70</v>
      </c>
      <c r="K1673" s="3">
        <f>Tabla1[[#This Row],[Costo Unitario]]*Tabla1[[#This Row],[Cantidad Ordenada]]</f>
        <v>42</v>
      </c>
      <c r="L1673" s="3">
        <f>(Tabla1[[#This Row],[Precio Unitario]]-Tabla1[[#This Row],[Costo Unitario]])*Tabla1[[#This Row],[Cantidad Ordenada]]</f>
        <v>28</v>
      </c>
      <c r="M1673" s="20">
        <v>0.1</v>
      </c>
      <c r="N1673" s="5">
        <f>Tabla1[[#This Row],[Total del Pedido]]*M1673</f>
        <v>7</v>
      </c>
      <c r="O1673" s="5">
        <f>Tabla1[[#This Row],[Total del Pedido]]-(Tabla1[[#This Row],[Costo Total]]+N1673)</f>
        <v>21</v>
      </c>
    </row>
    <row r="1674" spans="1:15" x14ac:dyDescent="0.25">
      <c r="A1674" s="1">
        <v>677</v>
      </c>
      <c r="B1674" s="1">
        <v>14</v>
      </c>
      <c r="C1674" s="1" t="s">
        <v>17</v>
      </c>
      <c r="D1674" s="1" t="s">
        <v>38</v>
      </c>
      <c r="E1674" s="2">
        <v>20</v>
      </c>
      <c r="F1674" s="2">
        <v>34</v>
      </c>
      <c r="G1674" s="1">
        <v>1</v>
      </c>
      <c r="H1674" s="1">
        <v>34</v>
      </c>
      <c r="I1674" s="7">
        <f>TIME(0,Tabla1[[#This Row],[Tiempo de Preparación]],0)</f>
        <v>2.361111111111111E-2</v>
      </c>
      <c r="J1674" s="16">
        <f>Tabla1[[#This Row],[Precio Unitario]]*Tabla1[[#This Row],[Cantidad Ordenada]]</f>
        <v>34</v>
      </c>
      <c r="K1674" s="3">
        <f>Tabla1[[#This Row],[Costo Unitario]]*Tabla1[[#This Row],[Cantidad Ordenada]]</f>
        <v>20</v>
      </c>
      <c r="L1674" s="3">
        <f>(Tabla1[[#This Row],[Precio Unitario]]-Tabla1[[#This Row],[Costo Unitario]])*Tabla1[[#This Row],[Cantidad Ordenada]]</f>
        <v>14</v>
      </c>
      <c r="M1674" s="20">
        <v>0.1</v>
      </c>
      <c r="N1674" s="5">
        <f>Tabla1[[#This Row],[Total del Pedido]]*M1674</f>
        <v>3.4000000000000004</v>
      </c>
      <c r="O1674" s="5">
        <f>Tabla1[[#This Row],[Total del Pedido]]-(Tabla1[[#This Row],[Costo Total]]+N1674)</f>
        <v>10.600000000000001</v>
      </c>
    </row>
    <row r="1675" spans="1:15" x14ac:dyDescent="0.25">
      <c r="A1675" s="1">
        <v>678</v>
      </c>
      <c r="B1675" s="1">
        <v>19</v>
      </c>
      <c r="C1675" s="1" t="s">
        <v>10</v>
      </c>
      <c r="D1675" s="1" t="s">
        <v>31</v>
      </c>
      <c r="E1675" s="2">
        <v>17</v>
      </c>
      <c r="F1675" s="2">
        <v>29</v>
      </c>
      <c r="G1675" s="1">
        <v>1</v>
      </c>
      <c r="H1675" s="1">
        <v>27</v>
      </c>
      <c r="I1675" s="7">
        <f>TIME(0,Tabla1[[#This Row],[Tiempo de Preparación]],0)</f>
        <v>1.8749999999999999E-2</v>
      </c>
      <c r="J1675" s="16">
        <f>Tabla1[[#This Row],[Precio Unitario]]*Tabla1[[#This Row],[Cantidad Ordenada]]</f>
        <v>29</v>
      </c>
      <c r="K1675" s="3">
        <f>Tabla1[[#This Row],[Costo Unitario]]*Tabla1[[#This Row],[Cantidad Ordenada]]</f>
        <v>17</v>
      </c>
      <c r="L1675" s="3">
        <f>(Tabla1[[#This Row],[Precio Unitario]]-Tabla1[[#This Row],[Costo Unitario]])*Tabla1[[#This Row],[Cantidad Ordenada]]</f>
        <v>12</v>
      </c>
      <c r="M1675" s="20">
        <v>0.1</v>
      </c>
      <c r="N1675" s="5">
        <f>Tabla1[[#This Row],[Total del Pedido]]*M1675</f>
        <v>2.9000000000000004</v>
      </c>
      <c r="O1675" s="5">
        <f>Tabla1[[#This Row],[Total del Pedido]]-(Tabla1[[#This Row],[Costo Total]]+N1675)</f>
        <v>9.1000000000000014</v>
      </c>
    </row>
    <row r="1676" spans="1:15" x14ac:dyDescent="0.25">
      <c r="A1676" s="1">
        <v>678</v>
      </c>
      <c r="B1676" s="1">
        <v>19</v>
      </c>
      <c r="C1676" s="1" t="s">
        <v>13</v>
      </c>
      <c r="D1676" s="1" t="s">
        <v>34</v>
      </c>
      <c r="E1676" s="2">
        <v>11</v>
      </c>
      <c r="F1676" s="2">
        <v>19</v>
      </c>
      <c r="G1676" s="1">
        <v>3</v>
      </c>
      <c r="H1676" s="1">
        <v>37</v>
      </c>
      <c r="I1676" s="7">
        <f>TIME(0,Tabla1[[#This Row],[Tiempo de Preparación]],0)</f>
        <v>2.5694444444444443E-2</v>
      </c>
      <c r="J1676" s="16">
        <f>Tabla1[[#This Row],[Precio Unitario]]*Tabla1[[#This Row],[Cantidad Ordenada]]</f>
        <v>57</v>
      </c>
      <c r="K1676" s="3">
        <f>Tabla1[[#This Row],[Costo Unitario]]*Tabla1[[#This Row],[Cantidad Ordenada]]</f>
        <v>33</v>
      </c>
      <c r="L1676" s="3">
        <f>(Tabla1[[#This Row],[Precio Unitario]]-Tabla1[[#This Row],[Costo Unitario]])*Tabla1[[#This Row],[Cantidad Ordenada]]</f>
        <v>24</v>
      </c>
      <c r="M1676" s="20">
        <v>0.1</v>
      </c>
      <c r="N1676" s="5">
        <f>Tabla1[[#This Row],[Total del Pedido]]*M1676</f>
        <v>5.7</v>
      </c>
      <c r="O1676" s="5">
        <f>Tabla1[[#This Row],[Total del Pedido]]-(Tabla1[[#This Row],[Costo Total]]+N1676)</f>
        <v>18.299999999999997</v>
      </c>
    </row>
    <row r="1677" spans="1:15" x14ac:dyDescent="0.25">
      <c r="A1677" s="1">
        <v>678</v>
      </c>
      <c r="B1677" s="1">
        <v>19</v>
      </c>
      <c r="C1677" s="1" t="s">
        <v>14</v>
      </c>
      <c r="D1677" s="1" t="s">
        <v>35</v>
      </c>
      <c r="E1677" s="2">
        <v>21</v>
      </c>
      <c r="F1677" s="2">
        <v>35</v>
      </c>
      <c r="G1677" s="1">
        <v>2</v>
      </c>
      <c r="H1677" s="1">
        <v>37</v>
      </c>
      <c r="I1677" s="7">
        <f>TIME(0,Tabla1[[#This Row],[Tiempo de Preparación]],0)</f>
        <v>2.5694444444444443E-2</v>
      </c>
      <c r="J1677" s="16">
        <f>Tabla1[[#This Row],[Precio Unitario]]*Tabla1[[#This Row],[Cantidad Ordenada]]</f>
        <v>70</v>
      </c>
      <c r="K1677" s="3">
        <f>Tabla1[[#This Row],[Costo Unitario]]*Tabla1[[#This Row],[Cantidad Ordenada]]</f>
        <v>42</v>
      </c>
      <c r="L1677" s="3">
        <f>(Tabla1[[#This Row],[Precio Unitario]]-Tabla1[[#This Row],[Costo Unitario]])*Tabla1[[#This Row],[Cantidad Ordenada]]</f>
        <v>28</v>
      </c>
      <c r="M1677" s="20">
        <v>0.1</v>
      </c>
      <c r="N1677" s="5">
        <f>Tabla1[[#This Row],[Total del Pedido]]*M1677</f>
        <v>7</v>
      </c>
      <c r="O1677" s="5">
        <f>Tabla1[[#This Row],[Total del Pedido]]-(Tabla1[[#This Row],[Costo Total]]+N1677)</f>
        <v>21</v>
      </c>
    </row>
    <row r="1678" spans="1:15" x14ac:dyDescent="0.25">
      <c r="A1678" s="1">
        <v>678</v>
      </c>
      <c r="B1678" s="1">
        <v>19</v>
      </c>
      <c r="C1678" s="1" t="s">
        <v>4</v>
      </c>
      <c r="D1678" s="1" t="s">
        <v>25</v>
      </c>
      <c r="E1678" s="2">
        <v>14</v>
      </c>
      <c r="F1678" s="2">
        <v>24</v>
      </c>
      <c r="G1678" s="1">
        <v>2</v>
      </c>
      <c r="H1678" s="1">
        <v>20</v>
      </c>
      <c r="I1678" s="7">
        <f>TIME(0,Tabla1[[#This Row],[Tiempo de Preparación]],0)</f>
        <v>1.3888888888888888E-2</v>
      </c>
      <c r="J1678" s="16">
        <f>Tabla1[[#This Row],[Precio Unitario]]*Tabla1[[#This Row],[Cantidad Ordenada]]</f>
        <v>48</v>
      </c>
      <c r="K1678" s="3">
        <f>Tabla1[[#This Row],[Costo Unitario]]*Tabla1[[#This Row],[Cantidad Ordenada]]</f>
        <v>28</v>
      </c>
      <c r="L1678" s="3">
        <f>(Tabla1[[#This Row],[Precio Unitario]]-Tabla1[[#This Row],[Costo Unitario]])*Tabla1[[#This Row],[Cantidad Ordenada]]</f>
        <v>20</v>
      </c>
      <c r="M1678" s="20">
        <v>0.1</v>
      </c>
      <c r="N1678" s="5">
        <f>Tabla1[[#This Row],[Total del Pedido]]*M1678</f>
        <v>4.8000000000000007</v>
      </c>
      <c r="O1678" s="5">
        <f>Tabla1[[#This Row],[Total del Pedido]]-(Tabla1[[#This Row],[Costo Total]]+N1678)</f>
        <v>15.200000000000003</v>
      </c>
    </row>
    <row r="1679" spans="1:15" x14ac:dyDescent="0.25">
      <c r="A1679" s="1">
        <v>679</v>
      </c>
      <c r="B1679" s="1">
        <v>9</v>
      </c>
      <c r="C1679" s="1" t="s">
        <v>20</v>
      </c>
      <c r="D1679" s="1" t="s">
        <v>41</v>
      </c>
      <c r="E1679" s="2">
        <v>13</v>
      </c>
      <c r="F1679" s="2">
        <v>21</v>
      </c>
      <c r="G1679" s="1">
        <v>2</v>
      </c>
      <c r="H1679" s="1">
        <v>27</v>
      </c>
      <c r="I1679" s="7">
        <f>TIME(0,Tabla1[[#This Row],[Tiempo de Preparación]],0)</f>
        <v>1.8749999999999999E-2</v>
      </c>
      <c r="J1679" s="16">
        <f>Tabla1[[#This Row],[Precio Unitario]]*Tabla1[[#This Row],[Cantidad Ordenada]]</f>
        <v>42</v>
      </c>
      <c r="K1679" s="3">
        <f>Tabla1[[#This Row],[Costo Unitario]]*Tabla1[[#This Row],[Cantidad Ordenada]]</f>
        <v>26</v>
      </c>
      <c r="L1679" s="3">
        <f>(Tabla1[[#This Row],[Precio Unitario]]-Tabla1[[#This Row],[Costo Unitario]])*Tabla1[[#This Row],[Cantidad Ordenada]]</f>
        <v>16</v>
      </c>
      <c r="M1679" s="20">
        <v>0.1</v>
      </c>
      <c r="N1679" s="5">
        <f>Tabla1[[#This Row],[Total del Pedido]]*M1679</f>
        <v>4.2</v>
      </c>
      <c r="O1679" s="5">
        <f>Tabla1[[#This Row],[Total del Pedido]]-(Tabla1[[#This Row],[Costo Total]]+N1679)</f>
        <v>11.8</v>
      </c>
    </row>
    <row r="1680" spans="1:15" x14ac:dyDescent="0.25">
      <c r="A1680" s="1">
        <v>679</v>
      </c>
      <c r="B1680" s="1">
        <v>9</v>
      </c>
      <c r="C1680" s="1" t="s">
        <v>22</v>
      </c>
      <c r="D1680" s="1" t="s">
        <v>43</v>
      </c>
      <c r="E1680" s="2">
        <v>15</v>
      </c>
      <c r="F1680" s="2">
        <v>26</v>
      </c>
      <c r="G1680" s="1">
        <v>1</v>
      </c>
      <c r="H1680" s="1">
        <v>11</v>
      </c>
      <c r="I1680" s="7">
        <f>TIME(0,Tabla1[[#This Row],[Tiempo de Preparación]],0)</f>
        <v>7.6388888888888886E-3</v>
      </c>
      <c r="J1680" s="16">
        <f>Tabla1[[#This Row],[Precio Unitario]]*Tabla1[[#This Row],[Cantidad Ordenada]]</f>
        <v>26</v>
      </c>
      <c r="K1680" s="3">
        <f>Tabla1[[#This Row],[Costo Unitario]]*Tabla1[[#This Row],[Cantidad Ordenada]]</f>
        <v>15</v>
      </c>
      <c r="L1680" s="3">
        <f>(Tabla1[[#This Row],[Precio Unitario]]-Tabla1[[#This Row],[Costo Unitario]])*Tabla1[[#This Row],[Cantidad Ordenada]]</f>
        <v>11</v>
      </c>
      <c r="M1680" s="20">
        <v>0.1</v>
      </c>
      <c r="N1680" s="5">
        <f>Tabla1[[#This Row],[Total del Pedido]]*M1680</f>
        <v>2.6</v>
      </c>
      <c r="O1680" s="5">
        <f>Tabla1[[#This Row],[Total del Pedido]]-(Tabla1[[#This Row],[Costo Total]]+N1680)</f>
        <v>8.3999999999999986</v>
      </c>
    </row>
    <row r="1681" spans="1:15" x14ac:dyDescent="0.25">
      <c r="A1681" s="1">
        <v>679</v>
      </c>
      <c r="B1681" s="1">
        <v>9</v>
      </c>
      <c r="C1681" s="1" t="s">
        <v>12</v>
      </c>
      <c r="D1681" s="1" t="s">
        <v>33</v>
      </c>
      <c r="E1681" s="2">
        <v>16</v>
      </c>
      <c r="F1681" s="2">
        <v>28</v>
      </c>
      <c r="G1681" s="1">
        <v>2</v>
      </c>
      <c r="H1681" s="1">
        <v>16</v>
      </c>
      <c r="I1681" s="7">
        <f>TIME(0,Tabla1[[#This Row],[Tiempo de Preparación]],0)</f>
        <v>1.1111111111111112E-2</v>
      </c>
      <c r="J1681" s="16">
        <f>Tabla1[[#This Row],[Precio Unitario]]*Tabla1[[#This Row],[Cantidad Ordenada]]</f>
        <v>56</v>
      </c>
      <c r="K1681" s="3">
        <f>Tabla1[[#This Row],[Costo Unitario]]*Tabla1[[#This Row],[Cantidad Ordenada]]</f>
        <v>32</v>
      </c>
      <c r="L1681" s="3">
        <f>(Tabla1[[#This Row],[Precio Unitario]]-Tabla1[[#This Row],[Costo Unitario]])*Tabla1[[#This Row],[Cantidad Ordenada]]</f>
        <v>24</v>
      </c>
      <c r="M1681" s="20">
        <v>0.1</v>
      </c>
      <c r="N1681" s="5">
        <f>Tabla1[[#This Row],[Total del Pedido]]*M1681</f>
        <v>5.6000000000000005</v>
      </c>
      <c r="O1681" s="5">
        <f>Tabla1[[#This Row],[Total del Pedido]]-(Tabla1[[#This Row],[Costo Total]]+N1681)</f>
        <v>18.399999999999999</v>
      </c>
    </row>
    <row r="1682" spans="1:15" x14ac:dyDescent="0.25">
      <c r="A1682" s="1">
        <v>679</v>
      </c>
      <c r="B1682" s="1">
        <v>9</v>
      </c>
      <c r="C1682" s="1" t="s">
        <v>23</v>
      </c>
      <c r="D1682" s="1" t="s">
        <v>44</v>
      </c>
      <c r="E1682" s="2">
        <v>15</v>
      </c>
      <c r="F1682" s="2">
        <v>25</v>
      </c>
      <c r="G1682" s="1">
        <v>3</v>
      </c>
      <c r="H1682" s="1">
        <v>52</v>
      </c>
      <c r="I1682" s="7">
        <f>TIME(0,Tabla1[[#This Row],[Tiempo de Preparación]],0)</f>
        <v>3.6111111111111108E-2</v>
      </c>
      <c r="J1682" s="16">
        <f>Tabla1[[#This Row],[Precio Unitario]]*Tabla1[[#This Row],[Cantidad Ordenada]]</f>
        <v>75</v>
      </c>
      <c r="K1682" s="3">
        <f>Tabla1[[#This Row],[Costo Unitario]]*Tabla1[[#This Row],[Cantidad Ordenada]]</f>
        <v>45</v>
      </c>
      <c r="L1682" s="3">
        <f>(Tabla1[[#This Row],[Precio Unitario]]-Tabla1[[#This Row],[Costo Unitario]])*Tabla1[[#This Row],[Cantidad Ordenada]]</f>
        <v>30</v>
      </c>
      <c r="M1682" s="20">
        <v>0.1</v>
      </c>
      <c r="N1682" s="5">
        <f>Tabla1[[#This Row],[Total del Pedido]]*M1682</f>
        <v>7.5</v>
      </c>
      <c r="O1682" s="5">
        <f>Tabla1[[#This Row],[Total del Pedido]]-(Tabla1[[#This Row],[Costo Total]]+N1682)</f>
        <v>22.5</v>
      </c>
    </row>
    <row r="1683" spans="1:15" x14ac:dyDescent="0.25">
      <c r="A1683" s="1">
        <v>680</v>
      </c>
      <c r="B1683" s="1">
        <v>5</v>
      </c>
      <c r="C1683" s="1" t="s">
        <v>21</v>
      </c>
      <c r="D1683" s="1" t="s">
        <v>42</v>
      </c>
      <c r="E1683" s="2">
        <v>10</v>
      </c>
      <c r="F1683" s="2">
        <v>18</v>
      </c>
      <c r="G1683" s="1">
        <v>2</v>
      </c>
      <c r="H1683" s="1">
        <v>6</v>
      </c>
      <c r="I1683" s="7">
        <f>TIME(0,Tabla1[[#This Row],[Tiempo de Preparación]],0)</f>
        <v>4.1666666666666666E-3</v>
      </c>
      <c r="J1683" s="16">
        <f>Tabla1[[#This Row],[Precio Unitario]]*Tabla1[[#This Row],[Cantidad Ordenada]]</f>
        <v>36</v>
      </c>
      <c r="K1683" s="3">
        <f>Tabla1[[#This Row],[Costo Unitario]]*Tabla1[[#This Row],[Cantidad Ordenada]]</f>
        <v>20</v>
      </c>
      <c r="L1683" s="3">
        <f>(Tabla1[[#This Row],[Precio Unitario]]-Tabla1[[#This Row],[Costo Unitario]])*Tabla1[[#This Row],[Cantidad Ordenada]]</f>
        <v>16</v>
      </c>
      <c r="M1683" s="20">
        <v>0.1</v>
      </c>
      <c r="N1683" s="5">
        <f>Tabla1[[#This Row],[Total del Pedido]]*M1683</f>
        <v>3.6</v>
      </c>
      <c r="O1683" s="5">
        <f>Tabla1[[#This Row],[Total del Pedido]]-(Tabla1[[#This Row],[Costo Total]]+N1683)</f>
        <v>12.399999999999999</v>
      </c>
    </row>
    <row r="1684" spans="1:15" x14ac:dyDescent="0.25">
      <c r="A1684" s="1">
        <v>680</v>
      </c>
      <c r="B1684" s="1">
        <v>5</v>
      </c>
      <c r="C1684" s="1" t="s">
        <v>18</v>
      </c>
      <c r="D1684" s="1" t="s">
        <v>39</v>
      </c>
      <c r="E1684" s="2">
        <v>12</v>
      </c>
      <c r="F1684" s="2">
        <v>20</v>
      </c>
      <c r="G1684" s="1">
        <v>3</v>
      </c>
      <c r="H1684" s="1">
        <v>49</v>
      </c>
      <c r="I1684" s="7">
        <f>TIME(0,Tabla1[[#This Row],[Tiempo de Preparación]],0)</f>
        <v>3.4027777777777775E-2</v>
      </c>
      <c r="J1684" s="16">
        <f>Tabla1[[#This Row],[Precio Unitario]]*Tabla1[[#This Row],[Cantidad Ordenada]]</f>
        <v>60</v>
      </c>
      <c r="K1684" s="3">
        <f>Tabla1[[#This Row],[Costo Unitario]]*Tabla1[[#This Row],[Cantidad Ordenada]]</f>
        <v>36</v>
      </c>
      <c r="L1684" s="3">
        <f>(Tabla1[[#This Row],[Precio Unitario]]-Tabla1[[#This Row],[Costo Unitario]])*Tabla1[[#This Row],[Cantidad Ordenada]]</f>
        <v>24</v>
      </c>
      <c r="M1684" s="20">
        <v>0.1</v>
      </c>
      <c r="N1684" s="5">
        <f>Tabla1[[#This Row],[Total del Pedido]]*M1684</f>
        <v>6</v>
      </c>
      <c r="O1684" s="5">
        <f>Tabla1[[#This Row],[Total del Pedido]]-(Tabla1[[#This Row],[Costo Total]]+N1684)</f>
        <v>18</v>
      </c>
    </row>
    <row r="1685" spans="1:15" x14ac:dyDescent="0.25">
      <c r="A1685" s="1">
        <v>680</v>
      </c>
      <c r="B1685" s="1">
        <v>5</v>
      </c>
      <c r="C1685" s="1" t="s">
        <v>11</v>
      </c>
      <c r="D1685" s="1" t="s">
        <v>32</v>
      </c>
      <c r="E1685" s="2">
        <v>20</v>
      </c>
      <c r="F1685" s="2">
        <v>33</v>
      </c>
      <c r="G1685" s="1">
        <v>2</v>
      </c>
      <c r="H1685" s="1">
        <v>56</v>
      </c>
      <c r="I1685" s="7">
        <f>TIME(0,Tabla1[[#This Row],[Tiempo de Preparación]],0)</f>
        <v>3.888888888888889E-2</v>
      </c>
      <c r="J1685" s="16">
        <f>Tabla1[[#This Row],[Precio Unitario]]*Tabla1[[#This Row],[Cantidad Ordenada]]</f>
        <v>66</v>
      </c>
      <c r="K1685" s="3">
        <f>Tabla1[[#This Row],[Costo Unitario]]*Tabla1[[#This Row],[Cantidad Ordenada]]</f>
        <v>40</v>
      </c>
      <c r="L1685" s="3">
        <f>(Tabla1[[#This Row],[Precio Unitario]]-Tabla1[[#This Row],[Costo Unitario]])*Tabla1[[#This Row],[Cantidad Ordenada]]</f>
        <v>26</v>
      </c>
      <c r="M1685" s="20">
        <v>0.1</v>
      </c>
      <c r="N1685" s="5">
        <f>Tabla1[[#This Row],[Total del Pedido]]*M1685</f>
        <v>6.6000000000000005</v>
      </c>
      <c r="O1685" s="5">
        <f>Tabla1[[#This Row],[Total del Pedido]]-(Tabla1[[#This Row],[Costo Total]]+N1685)</f>
        <v>19.399999999999999</v>
      </c>
    </row>
    <row r="1686" spans="1:15" x14ac:dyDescent="0.25">
      <c r="A1686" s="1">
        <v>681</v>
      </c>
      <c r="B1686" s="1">
        <v>2</v>
      </c>
      <c r="C1686" s="1" t="s">
        <v>11</v>
      </c>
      <c r="D1686" s="1" t="s">
        <v>32</v>
      </c>
      <c r="E1686" s="2">
        <v>20</v>
      </c>
      <c r="F1686" s="2">
        <v>33</v>
      </c>
      <c r="G1686" s="1">
        <v>1</v>
      </c>
      <c r="H1686" s="1">
        <v>44</v>
      </c>
      <c r="I1686" s="7">
        <f>TIME(0,Tabla1[[#This Row],[Tiempo de Preparación]],0)</f>
        <v>3.0555555555555555E-2</v>
      </c>
      <c r="J1686" s="16">
        <f>Tabla1[[#This Row],[Precio Unitario]]*Tabla1[[#This Row],[Cantidad Ordenada]]</f>
        <v>33</v>
      </c>
      <c r="K1686" s="3">
        <f>Tabla1[[#This Row],[Costo Unitario]]*Tabla1[[#This Row],[Cantidad Ordenada]]</f>
        <v>20</v>
      </c>
      <c r="L1686" s="3">
        <f>(Tabla1[[#This Row],[Precio Unitario]]-Tabla1[[#This Row],[Costo Unitario]])*Tabla1[[#This Row],[Cantidad Ordenada]]</f>
        <v>13</v>
      </c>
      <c r="M1686" s="20">
        <v>0.1</v>
      </c>
      <c r="N1686" s="5">
        <f>Tabla1[[#This Row],[Total del Pedido]]*M1686</f>
        <v>3.3000000000000003</v>
      </c>
      <c r="O1686" s="5">
        <f>Tabla1[[#This Row],[Total del Pedido]]-(Tabla1[[#This Row],[Costo Total]]+N1686)</f>
        <v>9.6999999999999993</v>
      </c>
    </row>
    <row r="1687" spans="1:15" x14ac:dyDescent="0.25">
      <c r="A1687" s="1">
        <v>681</v>
      </c>
      <c r="B1687" s="1">
        <v>2</v>
      </c>
      <c r="C1687" s="1" t="s">
        <v>20</v>
      </c>
      <c r="D1687" s="1" t="s">
        <v>41</v>
      </c>
      <c r="E1687" s="2">
        <v>13</v>
      </c>
      <c r="F1687" s="2">
        <v>21</v>
      </c>
      <c r="G1687" s="1">
        <v>2</v>
      </c>
      <c r="H1687" s="1">
        <v>21</v>
      </c>
      <c r="I1687" s="7">
        <f>TIME(0,Tabla1[[#This Row],[Tiempo de Preparación]],0)</f>
        <v>1.4583333333333334E-2</v>
      </c>
      <c r="J1687" s="16">
        <f>Tabla1[[#This Row],[Precio Unitario]]*Tabla1[[#This Row],[Cantidad Ordenada]]</f>
        <v>42</v>
      </c>
      <c r="K1687" s="3">
        <f>Tabla1[[#This Row],[Costo Unitario]]*Tabla1[[#This Row],[Cantidad Ordenada]]</f>
        <v>26</v>
      </c>
      <c r="L1687" s="3">
        <f>(Tabla1[[#This Row],[Precio Unitario]]-Tabla1[[#This Row],[Costo Unitario]])*Tabla1[[#This Row],[Cantidad Ordenada]]</f>
        <v>16</v>
      </c>
      <c r="M1687" s="20">
        <v>0.1</v>
      </c>
      <c r="N1687" s="5">
        <f>Tabla1[[#This Row],[Total del Pedido]]*M1687</f>
        <v>4.2</v>
      </c>
      <c r="O1687" s="5">
        <f>Tabla1[[#This Row],[Total del Pedido]]-(Tabla1[[#This Row],[Costo Total]]+N1687)</f>
        <v>11.8</v>
      </c>
    </row>
    <row r="1688" spans="1:15" x14ac:dyDescent="0.25">
      <c r="A1688" s="1">
        <v>682</v>
      </c>
      <c r="B1688" s="1">
        <v>1</v>
      </c>
      <c r="C1688" s="1" t="s">
        <v>19</v>
      </c>
      <c r="D1688" s="1" t="s">
        <v>40</v>
      </c>
      <c r="E1688" s="2">
        <v>14</v>
      </c>
      <c r="F1688" s="2">
        <v>23</v>
      </c>
      <c r="G1688" s="1">
        <v>1</v>
      </c>
      <c r="H1688" s="1">
        <v>43</v>
      </c>
      <c r="I1688" s="7">
        <f>TIME(0,Tabla1[[#This Row],[Tiempo de Preparación]],0)</f>
        <v>2.9861111111111113E-2</v>
      </c>
      <c r="J1688" s="16">
        <f>Tabla1[[#This Row],[Precio Unitario]]*Tabla1[[#This Row],[Cantidad Ordenada]]</f>
        <v>23</v>
      </c>
      <c r="K1688" s="3">
        <f>Tabla1[[#This Row],[Costo Unitario]]*Tabla1[[#This Row],[Cantidad Ordenada]]</f>
        <v>14</v>
      </c>
      <c r="L1688" s="3">
        <f>(Tabla1[[#This Row],[Precio Unitario]]-Tabla1[[#This Row],[Costo Unitario]])*Tabla1[[#This Row],[Cantidad Ordenada]]</f>
        <v>9</v>
      </c>
      <c r="M1688" s="20">
        <v>0.1</v>
      </c>
      <c r="N1688" s="5">
        <f>Tabla1[[#This Row],[Total del Pedido]]*M1688</f>
        <v>2.3000000000000003</v>
      </c>
      <c r="O1688" s="5">
        <f>Tabla1[[#This Row],[Total del Pedido]]-(Tabla1[[#This Row],[Costo Total]]+N1688)</f>
        <v>6.6999999999999993</v>
      </c>
    </row>
    <row r="1689" spans="1:15" x14ac:dyDescent="0.25">
      <c r="A1689" s="1">
        <v>683</v>
      </c>
      <c r="B1689" s="1">
        <v>2</v>
      </c>
      <c r="C1689" s="1" t="s">
        <v>16</v>
      </c>
      <c r="D1689" s="1" t="s">
        <v>37</v>
      </c>
      <c r="E1689" s="2">
        <v>13</v>
      </c>
      <c r="F1689" s="2">
        <v>22</v>
      </c>
      <c r="G1689" s="1">
        <v>1</v>
      </c>
      <c r="H1689" s="1">
        <v>25</v>
      </c>
      <c r="I1689" s="7">
        <f>TIME(0,Tabla1[[#This Row],[Tiempo de Preparación]],0)</f>
        <v>1.7361111111111112E-2</v>
      </c>
      <c r="J1689" s="16">
        <f>Tabla1[[#This Row],[Precio Unitario]]*Tabla1[[#This Row],[Cantidad Ordenada]]</f>
        <v>22</v>
      </c>
      <c r="K1689" s="3">
        <f>Tabla1[[#This Row],[Costo Unitario]]*Tabla1[[#This Row],[Cantidad Ordenada]]</f>
        <v>13</v>
      </c>
      <c r="L1689" s="3">
        <f>(Tabla1[[#This Row],[Precio Unitario]]-Tabla1[[#This Row],[Costo Unitario]])*Tabla1[[#This Row],[Cantidad Ordenada]]</f>
        <v>9</v>
      </c>
      <c r="M1689" s="20">
        <v>0.1</v>
      </c>
      <c r="N1689" s="5">
        <f>Tabla1[[#This Row],[Total del Pedido]]*M1689</f>
        <v>2.2000000000000002</v>
      </c>
      <c r="O1689" s="5">
        <f>Tabla1[[#This Row],[Total del Pedido]]-(Tabla1[[#This Row],[Costo Total]]+N1689)</f>
        <v>6.8000000000000007</v>
      </c>
    </row>
    <row r="1690" spans="1:15" x14ac:dyDescent="0.25">
      <c r="A1690" s="1">
        <v>683</v>
      </c>
      <c r="B1690" s="1">
        <v>2</v>
      </c>
      <c r="C1690" s="1" t="s">
        <v>18</v>
      </c>
      <c r="D1690" s="1" t="s">
        <v>39</v>
      </c>
      <c r="E1690" s="2">
        <v>12</v>
      </c>
      <c r="F1690" s="2">
        <v>20</v>
      </c>
      <c r="G1690" s="1">
        <v>2</v>
      </c>
      <c r="H1690" s="1">
        <v>35</v>
      </c>
      <c r="I1690" s="7">
        <f>TIME(0,Tabla1[[#This Row],[Tiempo de Preparación]],0)</f>
        <v>2.4305555555555556E-2</v>
      </c>
      <c r="J1690" s="16">
        <f>Tabla1[[#This Row],[Precio Unitario]]*Tabla1[[#This Row],[Cantidad Ordenada]]</f>
        <v>40</v>
      </c>
      <c r="K1690" s="3">
        <f>Tabla1[[#This Row],[Costo Unitario]]*Tabla1[[#This Row],[Cantidad Ordenada]]</f>
        <v>24</v>
      </c>
      <c r="L1690" s="3">
        <f>(Tabla1[[#This Row],[Precio Unitario]]-Tabla1[[#This Row],[Costo Unitario]])*Tabla1[[#This Row],[Cantidad Ordenada]]</f>
        <v>16</v>
      </c>
      <c r="M1690" s="20">
        <v>0.1</v>
      </c>
      <c r="N1690" s="5">
        <f>Tabla1[[#This Row],[Total del Pedido]]*M1690</f>
        <v>4</v>
      </c>
      <c r="O1690" s="5">
        <f>Tabla1[[#This Row],[Total del Pedido]]-(Tabla1[[#This Row],[Costo Total]]+N1690)</f>
        <v>12</v>
      </c>
    </row>
    <row r="1691" spans="1:15" x14ac:dyDescent="0.25">
      <c r="A1691" s="1">
        <v>683</v>
      </c>
      <c r="B1691" s="1">
        <v>2</v>
      </c>
      <c r="C1691" s="1" t="s">
        <v>8</v>
      </c>
      <c r="D1691" s="1" t="s">
        <v>29</v>
      </c>
      <c r="E1691" s="2">
        <v>25</v>
      </c>
      <c r="F1691" s="2">
        <v>40</v>
      </c>
      <c r="G1691" s="1">
        <v>1</v>
      </c>
      <c r="H1691" s="1">
        <v>6</v>
      </c>
      <c r="I1691" s="7">
        <f>TIME(0,Tabla1[[#This Row],[Tiempo de Preparación]],0)</f>
        <v>4.1666666666666666E-3</v>
      </c>
      <c r="J1691" s="16">
        <f>Tabla1[[#This Row],[Precio Unitario]]*Tabla1[[#This Row],[Cantidad Ordenada]]</f>
        <v>40</v>
      </c>
      <c r="K1691" s="3">
        <f>Tabla1[[#This Row],[Costo Unitario]]*Tabla1[[#This Row],[Cantidad Ordenada]]</f>
        <v>25</v>
      </c>
      <c r="L1691" s="3">
        <f>(Tabla1[[#This Row],[Precio Unitario]]-Tabla1[[#This Row],[Costo Unitario]])*Tabla1[[#This Row],[Cantidad Ordenada]]</f>
        <v>15</v>
      </c>
      <c r="M1691" s="20">
        <v>0.1</v>
      </c>
      <c r="N1691" s="5">
        <f>Tabla1[[#This Row],[Total del Pedido]]*M1691</f>
        <v>4</v>
      </c>
      <c r="O1691" s="5">
        <f>Tabla1[[#This Row],[Total del Pedido]]-(Tabla1[[#This Row],[Costo Total]]+N1691)</f>
        <v>11</v>
      </c>
    </row>
    <row r="1692" spans="1:15" x14ac:dyDescent="0.25">
      <c r="A1692" s="1">
        <v>683</v>
      </c>
      <c r="B1692" s="1">
        <v>2</v>
      </c>
      <c r="C1692" s="1" t="s">
        <v>6</v>
      </c>
      <c r="D1692" s="1" t="s">
        <v>27</v>
      </c>
      <c r="E1692" s="2">
        <v>19</v>
      </c>
      <c r="F1692" s="2">
        <v>31</v>
      </c>
      <c r="G1692" s="1">
        <v>2</v>
      </c>
      <c r="H1692" s="1">
        <v>16</v>
      </c>
      <c r="I1692" s="7">
        <f>TIME(0,Tabla1[[#This Row],[Tiempo de Preparación]],0)</f>
        <v>1.1111111111111112E-2</v>
      </c>
      <c r="J1692" s="16">
        <f>Tabla1[[#This Row],[Precio Unitario]]*Tabla1[[#This Row],[Cantidad Ordenada]]</f>
        <v>62</v>
      </c>
      <c r="K1692" s="3">
        <f>Tabla1[[#This Row],[Costo Unitario]]*Tabla1[[#This Row],[Cantidad Ordenada]]</f>
        <v>38</v>
      </c>
      <c r="L1692" s="3">
        <f>(Tabla1[[#This Row],[Precio Unitario]]-Tabla1[[#This Row],[Costo Unitario]])*Tabla1[[#This Row],[Cantidad Ordenada]]</f>
        <v>24</v>
      </c>
      <c r="M1692" s="20">
        <v>0.1</v>
      </c>
      <c r="N1692" s="5">
        <f>Tabla1[[#This Row],[Total del Pedido]]*M1692</f>
        <v>6.2</v>
      </c>
      <c r="O1692" s="5">
        <f>Tabla1[[#This Row],[Total del Pedido]]-(Tabla1[[#This Row],[Costo Total]]+N1692)</f>
        <v>17.799999999999997</v>
      </c>
    </row>
    <row r="1693" spans="1:15" x14ac:dyDescent="0.25">
      <c r="A1693" s="1">
        <v>684</v>
      </c>
      <c r="B1693" s="1">
        <v>10</v>
      </c>
      <c r="C1693" s="1" t="s">
        <v>9</v>
      </c>
      <c r="D1693" s="1" t="s">
        <v>30</v>
      </c>
      <c r="E1693" s="2">
        <v>22</v>
      </c>
      <c r="F1693" s="2">
        <v>36</v>
      </c>
      <c r="G1693" s="1">
        <v>1</v>
      </c>
      <c r="H1693" s="1">
        <v>38</v>
      </c>
      <c r="I1693" s="7">
        <f>TIME(0,Tabla1[[#This Row],[Tiempo de Preparación]],0)</f>
        <v>2.6388888888888889E-2</v>
      </c>
      <c r="J1693" s="16">
        <f>Tabla1[[#This Row],[Precio Unitario]]*Tabla1[[#This Row],[Cantidad Ordenada]]</f>
        <v>36</v>
      </c>
      <c r="K1693" s="3">
        <f>Tabla1[[#This Row],[Costo Unitario]]*Tabla1[[#This Row],[Cantidad Ordenada]]</f>
        <v>22</v>
      </c>
      <c r="L1693" s="3">
        <f>(Tabla1[[#This Row],[Precio Unitario]]-Tabla1[[#This Row],[Costo Unitario]])*Tabla1[[#This Row],[Cantidad Ordenada]]</f>
        <v>14</v>
      </c>
      <c r="M1693" s="20">
        <v>0.1</v>
      </c>
      <c r="N1693" s="5">
        <f>Tabla1[[#This Row],[Total del Pedido]]*M1693</f>
        <v>3.6</v>
      </c>
      <c r="O1693" s="5">
        <f>Tabla1[[#This Row],[Total del Pedido]]-(Tabla1[[#This Row],[Costo Total]]+N1693)</f>
        <v>10.399999999999999</v>
      </c>
    </row>
    <row r="1694" spans="1:15" x14ac:dyDescent="0.25">
      <c r="A1694" s="1">
        <v>684</v>
      </c>
      <c r="B1694" s="1">
        <v>10</v>
      </c>
      <c r="C1694" s="1" t="s">
        <v>6</v>
      </c>
      <c r="D1694" s="1" t="s">
        <v>27</v>
      </c>
      <c r="E1694" s="2">
        <v>19</v>
      </c>
      <c r="F1694" s="2">
        <v>31</v>
      </c>
      <c r="G1694" s="1">
        <v>1</v>
      </c>
      <c r="H1694" s="1">
        <v>10</v>
      </c>
      <c r="I1694" s="7">
        <f>TIME(0,Tabla1[[#This Row],[Tiempo de Preparación]],0)</f>
        <v>6.9444444444444441E-3</v>
      </c>
      <c r="J1694" s="16">
        <f>Tabla1[[#This Row],[Precio Unitario]]*Tabla1[[#This Row],[Cantidad Ordenada]]</f>
        <v>31</v>
      </c>
      <c r="K1694" s="3">
        <f>Tabla1[[#This Row],[Costo Unitario]]*Tabla1[[#This Row],[Cantidad Ordenada]]</f>
        <v>19</v>
      </c>
      <c r="L1694" s="3">
        <f>(Tabla1[[#This Row],[Precio Unitario]]-Tabla1[[#This Row],[Costo Unitario]])*Tabla1[[#This Row],[Cantidad Ordenada]]</f>
        <v>12</v>
      </c>
      <c r="M1694" s="20">
        <v>0.1</v>
      </c>
      <c r="N1694" s="5">
        <f>Tabla1[[#This Row],[Total del Pedido]]*M1694</f>
        <v>3.1</v>
      </c>
      <c r="O1694" s="5">
        <f>Tabla1[[#This Row],[Total del Pedido]]-(Tabla1[[#This Row],[Costo Total]]+N1694)</f>
        <v>8.8999999999999986</v>
      </c>
    </row>
    <row r="1695" spans="1:15" x14ac:dyDescent="0.25">
      <c r="A1695" s="1">
        <v>684</v>
      </c>
      <c r="B1695" s="1">
        <v>10</v>
      </c>
      <c r="C1695" s="1" t="s">
        <v>22</v>
      </c>
      <c r="D1695" s="1" t="s">
        <v>43</v>
      </c>
      <c r="E1695" s="2">
        <v>15</v>
      </c>
      <c r="F1695" s="2">
        <v>26</v>
      </c>
      <c r="G1695" s="1">
        <v>1</v>
      </c>
      <c r="H1695" s="1">
        <v>25</v>
      </c>
      <c r="I1695" s="7">
        <f>TIME(0,Tabla1[[#This Row],[Tiempo de Preparación]],0)</f>
        <v>1.7361111111111112E-2</v>
      </c>
      <c r="J1695" s="16">
        <f>Tabla1[[#This Row],[Precio Unitario]]*Tabla1[[#This Row],[Cantidad Ordenada]]</f>
        <v>26</v>
      </c>
      <c r="K1695" s="3">
        <f>Tabla1[[#This Row],[Costo Unitario]]*Tabla1[[#This Row],[Cantidad Ordenada]]</f>
        <v>15</v>
      </c>
      <c r="L1695" s="3">
        <f>(Tabla1[[#This Row],[Precio Unitario]]-Tabla1[[#This Row],[Costo Unitario]])*Tabla1[[#This Row],[Cantidad Ordenada]]</f>
        <v>11</v>
      </c>
      <c r="M1695" s="20">
        <v>0.1</v>
      </c>
      <c r="N1695" s="5">
        <f>Tabla1[[#This Row],[Total del Pedido]]*M1695</f>
        <v>2.6</v>
      </c>
      <c r="O1695" s="5">
        <f>Tabla1[[#This Row],[Total del Pedido]]-(Tabla1[[#This Row],[Costo Total]]+N1695)</f>
        <v>8.3999999999999986</v>
      </c>
    </row>
    <row r="1696" spans="1:15" x14ac:dyDescent="0.25">
      <c r="A1696" s="1">
        <v>684</v>
      </c>
      <c r="B1696" s="1">
        <v>10</v>
      </c>
      <c r="C1696" s="1" t="s">
        <v>10</v>
      </c>
      <c r="D1696" s="1" t="s">
        <v>31</v>
      </c>
      <c r="E1696" s="2">
        <v>17</v>
      </c>
      <c r="F1696" s="2">
        <v>29</v>
      </c>
      <c r="G1696" s="1">
        <v>3</v>
      </c>
      <c r="H1696" s="1">
        <v>37</v>
      </c>
      <c r="I1696" s="7">
        <f>TIME(0,Tabla1[[#This Row],[Tiempo de Preparación]],0)</f>
        <v>2.5694444444444443E-2</v>
      </c>
      <c r="J1696" s="16">
        <f>Tabla1[[#This Row],[Precio Unitario]]*Tabla1[[#This Row],[Cantidad Ordenada]]</f>
        <v>87</v>
      </c>
      <c r="K1696" s="3">
        <f>Tabla1[[#This Row],[Costo Unitario]]*Tabla1[[#This Row],[Cantidad Ordenada]]</f>
        <v>51</v>
      </c>
      <c r="L1696" s="3">
        <f>(Tabla1[[#This Row],[Precio Unitario]]-Tabla1[[#This Row],[Costo Unitario]])*Tabla1[[#This Row],[Cantidad Ordenada]]</f>
        <v>36</v>
      </c>
      <c r="M1696" s="20">
        <v>0.1</v>
      </c>
      <c r="N1696" s="5">
        <f>Tabla1[[#This Row],[Total del Pedido]]*M1696</f>
        <v>8.7000000000000011</v>
      </c>
      <c r="O1696" s="5">
        <f>Tabla1[[#This Row],[Total del Pedido]]-(Tabla1[[#This Row],[Costo Total]]+N1696)</f>
        <v>27.299999999999997</v>
      </c>
    </row>
    <row r="1697" spans="1:15" x14ac:dyDescent="0.25">
      <c r="A1697" s="1">
        <v>685</v>
      </c>
      <c r="B1697" s="1">
        <v>5</v>
      </c>
      <c r="C1697" s="1" t="s">
        <v>7</v>
      </c>
      <c r="D1697" s="1" t="s">
        <v>28</v>
      </c>
      <c r="E1697" s="2">
        <v>16</v>
      </c>
      <c r="F1697" s="2">
        <v>27</v>
      </c>
      <c r="G1697" s="1">
        <v>2</v>
      </c>
      <c r="H1697" s="1">
        <v>17</v>
      </c>
      <c r="I1697" s="7">
        <f>TIME(0,Tabla1[[#This Row],[Tiempo de Preparación]],0)</f>
        <v>1.1805555555555555E-2</v>
      </c>
      <c r="J1697" s="16">
        <f>Tabla1[[#This Row],[Precio Unitario]]*Tabla1[[#This Row],[Cantidad Ordenada]]</f>
        <v>54</v>
      </c>
      <c r="K1697" s="3">
        <f>Tabla1[[#This Row],[Costo Unitario]]*Tabla1[[#This Row],[Cantidad Ordenada]]</f>
        <v>32</v>
      </c>
      <c r="L1697" s="3">
        <f>(Tabla1[[#This Row],[Precio Unitario]]-Tabla1[[#This Row],[Costo Unitario]])*Tabla1[[#This Row],[Cantidad Ordenada]]</f>
        <v>22</v>
      </c>
      <c r="M1697" s="20">
        <v>0.1</v>
      </c>
      <c r="N1697" s="5">
        <f>Tabla1[[#This Row],[Total del Pedido]]*M1697</f>
        <v>5.4</v>
      </c>
      <c r="O1697" s="5">
        <f>Tabla1[[#This Row],[Total del Pedido]]-(Tabla1[[#This Row],[Costo Total]]+N1697)</f>
        <v>16.600000000000001</v>
      </c>
    </row>
    <row r="1698" spans="1:15" x14ac:dyDescent="0.25">
      <c r="A1698" s="1">
        <v>686</v>
      </c>
      <c r="B1698" s="1">
        <v>10</v>
      </c>
      <c r="C1698" s="1" t="s">
        <v>6</v>
      </c>
      <c r="D1698" s="1" t="s">
        <v>27</v>
      </c>
      <c r="E1698" s="2">
        <v>19</v>
      </c>
      <c r="F1698" s="2">
        <v>31</v>
      </c>
      <c r="G1698" s="1">
        <v>2</v>
      </c>
      <c r="H1698" s="1">
        <v>37</v>
      </c>
      <c r="I1698" s="7">
        <f>TIME(0,Tabla1[[#This Row],[Tiempo de Preparación]],0)</f>
        <v>2.5694444444444443E-2</v>
      </c>
      <c r="J1698" s="16">
        <f>Tabla1[[#This Row],[Precio Unitario]]*Tabla1[[#This Row],[Cantidad Ordenada]]</f>
        <v>62</v>
      </c>
      <c r="K1698" s="3">
        <f>Tabla1[[#This Row],[Costo Unitario]]*Tabla1[[#This Row],[Cantidad Ordenada]]</f>
        <v>38</v>
      </c>
      <c r="L1698" s="3">
        <f>(Tabla1[[#This Row],[Precio Unitario]]-Tabla1[[#This Row],[Costo Unitario]])*Tabla1[[#This Row],[Cantidad Ordenada]]</f>
        <v>24</v>
      </c>
      <c r="M1698" s="20">
        <v>0.1</v>
      </c>
      <c r="N1698" s="5">
        <f>Tabla1[[#This Row],[Total del Pedido]]*M1698</f>
        <v>6.2</v>
      </c>
      <c r="O1698" s="5">
        <f>Tabla1[[#This Row],[Total del Pedido]]-(Tabla1[[#This Row],[Costo Total]]+N1698)</f>
        <v>17.799999999999997</v>
      </c>
    </row>
    <row r="1699" spans="1:15" x14ac:dyDescent="0.25">
      <c r="A1699" s="1">
        <v>686</v>
      </c>
      <c r="B1699" s="1">
        <v>10</v>
      </c>
      <c r="C1699" s="1" t="s">
        <v>18</v>
      </c>
      <c r="D1699" s="1" t="s">
        <v>39</v>
      </c>
      <c r="E1699" s="2">
        <v>12</v>
      </c>
      <c r="F1699" s="2">
        <v>20</v>
      </c>
      <c r="G1699" s="1">
        <v>2</v>
      </c>
      <c r="H1699" s="1">
        <v>21</v>
      </c>
      <c r="I1699" s="7">
        <f>TIME(0,Tabla1[[#This Row],[Tiempo de Preparación]],0)</f>
        <v>1.4583333333333334E-2</v>
      </c>
      <c r="J1699" s="16">
        <f>Tabla1[[#This Row],[Precio Unitario]]*Tabla1[[#This Row],[Cantidad Ordenada]]</f>
        <v>40</v>
      </c>
      <c r="K1699" s="3">
        <f>Tabla1[[#This Row],[Costo Unitario]]*Tabla1[[#This Row],[Cantidad Ordenada]]</f>
        <v>24</v>
      </c>
      <c r="L1699" s="3">
        <f>(Tabla1[[#This Row],[Precio Unitario]]-Tabla1[[#This Row],[Costo Unitario]])*Tabla1[[#This Row],[Cantidad Ordenada]]</f>
        <v>16</v>
      </c>
      <c r="M1699" s="20">
        <v>0.1</v>
      </c>
      <c r="N1699" s="5">
        <f>Tabla1[[#This Row],[Total del Pedido]]*M1699</f>
        <v>4</v>
      </c>
      <c r="O1699" s="5">
        <f>Tabla1[[#This Row],[Total del Pedido]]-(Tabla1[[#This Row],[Costo Total]]+N1699)</f>
        <v>12</v>
      </c>
    </row>
    <row r="1700" spans="1:15" x14ac:dyDescent="0.25">
      <c r="A1700" s="1">
        <v>687</v>
      </c>
      <c r="B1700" s="1">
        <v>2</v>
      </c>
      <c r="C1700" s="1" t="s">
        <v>9</v>
      </c>
      <c r="D1700" s="1" t="s">
        <v>30</v>
      </c>
      <c r="E1700" s="2">
        <v>22</v>
      </c>
      <c r="F1700" s="2">
        <v>36</v>
      </c>
      <c r="G1700" s="1">
        <v>2</v>
      </c>
      <c r="H1700" s="1">
        <v>29</v>
      </c>
      <c r="I1700" s="7">
        <f>TIME(0,Tabla1[[#This Row],[Tiempo de Preparación]],0)</f>
        <v>2.013888888888889E-2</v>
      </c>
      <c r="J1700" s="16">
        <f>Tabla1[[#This Row],[Precio Unitario]]*Tabla1[[#This Row],[Cantidad Ordenada]]</f>
        <v>72</v>
      </c>
      <c r="K1700" s="3">
        <f>Tabla1[[#This Row],[Costo Unitario]]*Tabla1[[#This Row],[Cantidad Ordenada]]</f>
        <v>44</v>
      </c>
      <c r="L1700" s="3">
        <f>(Tabla1[[#This Row],[Precio Unitario]]-Tabla1[[#This Row],[Costo Unitario]])*Tabla1[[#This Row],[Cantidad Ordenada]]</f>
        <v>28</v>
      </c>
      <c r="M1700" s="20">
        <v>0.1</v>
      </c>
      <c r="N1700" s="5">
        <f>Tabla1[[#This Row],[Total del Pedido]]*M1700</f>
        <v>7.2</v>
      </c>
      <c r="O1700" s="5">
        <f>Tabla1[[#This Row],[Total del Pedido]]-(Tabla1[[#This Row],[Costo Total]]+N1700)</f>
        <v>20.799999999999997</v>
      </c>
    </row>
    <row r="1701" spans="1:15" x14ac:dyDescent="0.25">
      <c r="A1701" s="1">
        <v>688</v>
      </c>
      <c r="B1701" s="1">
        <v>3</v>
      </c>
      <c r="C1701" s="1" t="s">
        <v>10</v>
      </c>
      <c r="D1701" s="1" t="s">
        <v>31</v>
      </c>
      <c r="E1701" s="2">
        <v>17</v>
      </c>
      <c r="F1701" s="2">
        <v>29</v>
      </c>
      <c r="G1701" s="1">
        <v>1</v>
      </c>
      <c r="H1701" s="1">
        <v>14</v>
      </c>
      <c r="I1701" s="7">
        <f>TIME(0,Tabla1[[#This Row],[Tiempo de Preparación]],0)</f>
        <v>9.7222222222222224E-3</v>
      </c>
      <c r="J1701" s="16">
        <f>Tabla1[[#This Row],[Precio Unitario]]*Tabla1[[#This Row],[Cantidad Ordenada]]</f>
        <v>29</v>
      </c>
      <c r="K1701" s="3">
        <f>Tabla1[[#This Row],[Costo Unitario]]*Tabla1[[#This Row],[Cantidad Ordenada]]</f>
        <v>17</v>
      </c>
      <c r="L1701" s="3">
        <f>(Tabla1[[#This Row],[Precio Unitario]]-Tabla1[[#This Row],[Costo Unitario]])*Tabla1[[#This Row],[Cantidad Ordenada]]</f>
        <v>12</v>
      </c>
      <c r="M1701" s="20">
        <v>0.1</v>
      </c>
      <c r="N1701" s="5">
        <f>Tabla1[[#This Row],[Total del Pedido]]*M1701</f>
        <v>2.9000000000000004</v>
      </c>
      <c r="O1701" s="5">
        <f>Tabla1[[#This Row],[Total del Pedido]]-(Tabla1[[#This Row],[Costo Total]]+N1701)</f>
        <v>9.1000000000000014</v>
      </c>
    </row>
    <row r="1702" spans="1:15" x14ac:dyDescent="0.25">
      <c r="A1702" s="1">
        <v>689</v>
      </c>
      <c r="B1702" s="1">
        <v>14</v>
      </c>
      <c r="C1702" s="1" t="s">
        <v>19</v>
      </c>
      <c r="D1702" s="1" t="s">
        <v>40</v>
      </c>
      <c r="E1702" s="2">
        <v>14</v>
      </c>
      <c r="F1702" s="2">
        <v>23</v>
      </c>
      <c r="G1702" s="1">
        <v>3</v>
      </c>
      <c r="H1702" s="1">
        <v>16</v>
      </c>
      <c r="I1702" s="7">
        <f>TIME(0,Tabla1[[#This Row],[Tiempo de Preparación]],0)</f>
        <v>1.1111111111111112E-2</v>
      </c>
      <c r="J1702" s="16">
        <f>Tabla1[[#This Row],[Precio Unitario]]*Tabla1[[#This Row],[Cantidad Ordenada]]</f>
        <v>69</v>
      </c>
      <c r="K1702" s="3">
        <f>Tabla1[[#This Row],[Costo Unitario]]*Tabla1[[#This Row],[Cantidad Ordenada]]</f>
        <v>42</v>
      </c>
      <c r="L1702" s="3">
        <f>(Tabla1[[#This Row],[Precio Unitario]]-Tabla1[[#This Row],[Costo Unitario]])*Tabla1[[#This Row],[Cantidad Ordenada]]</f>
        <v>27</v>
      </c>
      <c r="M1702" s="20">
        <v>0.1</v>
      </c>
      <c r="N1702" s="5">
        <f>Tabla1[[#This Row],[Total del Pedido]]*M1702</f>
        <v>6.9</v>
      </c>
      <c r="O1702" s="5">
        <f>Tabla1[[#This Row],[Total del Pedido]]-(Tabla1[[#This Row],[Costo Total]]+N1702)</f>
        <v>20.100000000000001</v>
      </c>
    </row>
    <row r="1703" spans="1:15" x14ac:dyDescent="0.25">
      <c r="A1703" s="1">
        <v>689</v>
      </c>
      <c r="B1703" s="1">
        <v>14</v>
      </c>
      <c r="C1703" s="1" t="s">
        <v>23</v>
      </c>
      <c r="D1703" s="1" t="s">
        <v>44</v>
      </c>
      <c r="E1703" s="2">
        <v>15</v>
      </c>
      <c r="F1703" s="2">
        <v>25</v>
      </c>
      <c r="G1703" s="1">
        <v>3</v>
      </c>
      <c r="H1703" s="1">
        <v>7</v>
      </c>
      <c r="I1703" s="7">
        <f>TIME(0,Tabla1[[#This Row],[Tiempo de Preparación]],0)</f>
        <v>4.8611111111111112E-3</v>
      </c>
      <c r="J1703" s="16">
        <f>Tabla1[[#This Row],[Precio Unitario]]*Tabla1[[#This Row],[Cantidad Ordenada]]</f>
        <v>75</v>
      </c>
      <c r="K1703" s="3">
        <f>Tabla1[[#This Row],[Costo Unitario]]*Tabla1[[#This Row],[Cantidad Ordenada]]</f>
        <v>45</v>
      </c>
      <c r="L1703" s="3">
        <f>(Tabla1[[#This Row],[Precio Unitario]]-Tabla1[[#This Row],[Costo Unitario]])*Tabla1[[#This Row],[Cantidad Ordenada]]</f>
        <v>30</v>
      </c>
      <c r="M1703" s="20">
        <v>0.1</v>
      </c>
      <c r="N1703" s="5">
        <f>Tabla1[[#This Row],[Total del Pedido]]*M1703</f>
        <v>7.5</v>
      </c>
      <c r="O1703" s="5">
        <f>Tabla1[[#This Row],[Total del Pedido]]-(Tabla1[[#This Row],[Costo Total]]+N1703)</f>
        <v>22.5</v>
      </c>
    </row>
    <row r="1704" spans="1:15" x14ac:dyDescent="0.25">
      <c r="A1704" s="1">
        <v>689</v>
      </c>
      <c r="B1704" s="1">
        <v>14</v>
      </c>
      <c r="C1704" s="1" t="s">
        <v>20</v>
      </c>
      <c r="D1704" s="1" t="s">
        <v>41</v>
      </c>
      <c r="E1704" s="2">
        <v>13</v>
      </c>
      <c r="F1704" s="2">
        <v>21</v>
      </c>
      <c r="G1704" s="1">
        <v>1</v>
      </c>
      <c r="H1704" s="1">
        <v>6</v>
      </c>
      <c r="I1704" s="7">
        <f>TIME(0,Tabla1[[#This Row],[Tiempo de Preparación]],0)</f>
        <v>4.1666666666666666E-3</v>
      </c>
      <c r="J1704" s="16">
        <f>Tabla1[[#This Row],[Precio Unitario]]*Tabla1[[#This Row],[Cantidad Ordenada]]</f>
        <v>21</v>
      </c>
      <c r="K1704" s="3">
        <f>Tabla1[[#This Row],[Costo Unitario]]*Tabla1[[#This Row],[Cantidad Ordenada]]</f>
        <v>13</v>
      </c>
      <c r="L1704" s="3">
        <f>(Tabla1[[#This Row],[Precio Unitario]]-Tabla1[[#This Row],[Costo Unitario]])*Tabla1[[#This Row],[Cantidad Ordenada]]</f>
        <v>8</v>
      </c>
      <c r="M1704" s="20">
        <v>0.1</v>
      </c>
      <c r="N1704" s="5">
        <f>Tabla1[[#This Row],[Total del Pedido]]*M1704</f>
        <v>2.1</v>
      </c>
      <c r="O1704" s="5">
        <f>Tabla1[[#This Row],[Total del Pedido]]-(Tabla1[[#This Row],[Costo Total]]+N1704)</f>
        <v>5.9</v>
      </c>
    </row>
    <row r="1705" spans="1:15" x14ac:dyDescent="0.25">
      <c r="A1705" s="1">
        <v>690</v>
      </c>
      <c r="B1705" s="1">
        <v>15</v>
      </c>
      <c r="C1705" s="1" t="s">
        <v>8</v>
      </c>
      <c r="D1705" s="1" t="s">
        <v>29</v>
      </c>
      <c r="E1705" s="2">
        <v>25</v>
      </c>
      <c r="F1705" s="2">
        <v>40</v>
      </c>
      <c r="G1705" s="1">
        <v>1</v>
      </c>
      <c r="H1705" s="1">
        <v>49</v>
      </c>
      <c r="I1705" s="7">
        <f>TIME(0,Tabla1[[#This Row],[Tiempo de Preparación]],0)</f>
        <v>3.4027777777777775E-2</v>
      </c>
      <c r="J1705" s="16">
        <f>Tabla1[[#This Row],[Precio Unitario]]*Tabla1[[#This Row],[Cantidad Ordenada]]</f>
        <v>40</v>
      </c>
      <c r="K1705" s="3">
        <f>Tabla1[[#This Row],[Costo Unitario]]*Tabla1[[#This Row],[Cantidad Ordenada]]</f>
        <v>25</v>
      </c>
      <c r="L1705" s="3">
        <f>(Tabla1[[#This Row],[Precio Unitario]]-Tabla1[[#This Row],[Costo Unitario]])*Tabla1[[#This Row],[Cantidad Ordenada]]</f>
        <v>15</v>
      </c>
      <c r="M1705" s="20">
        <v>0.1</v>
      </c>
      <c r="N1705" s="5">
        <f>Tabla1[[#This Row],[Total del Pedido]]*M1705</f>
        <v>4</v>
      </c>
      <c r="O1705" s="5">
        <f>Tabla1[[#This Row],[Total del Pedido]]-(Tabla1[[#This Row],[Costo Total]]+N1705)</f>
        <v>11</v>
      </c>
    </row>
    <row r="1706" spans="1:15" x14ac:dyDescent="0.25">
      <c r="A1706" s="1">
        <v>690</v>
      </c>
      <c r="B1706" s="1">
        <v>15</v>
      </c>
      <c r="C1706" s="1" t="s">
        <v>6</v>
      </c>
      <c r="D1706" s="1" t="s">
        <v>27</v>
      </c>
      <c r="E1706" s="2">
        <v>19</v>
      </c>
      <c r="F1706" s="2">
        <v>31</v>
      </c>
      <c r="G1706" s="1">
        <v>2</v>
      </c>
      <c r="H1706" s="1">
        <v>16</v>
      </c>
      <c r="I1706" s="7">
        <f>TIME(0,Tabla1[[#This Row],[Tiempo de Preparación]],0)</f>
        <v>1.1111111111111112E-2</v>
      </c>
      <c r="J1706" s="16">
        <f>Tabla1[[#This Row],[Precio Unitario]]*Tabla1[[#This Row],[Cantidad Ordenada]]</f>
        <v>62</v>
      </c>
      <c r="K1706" s="3">
        <f>Tabla1[[#This Row],[Costo Unitario]]*Tabla1[[#This Row],[Cantidad Ordenada]]</f>
        <v>38</v>
      </c>
      <c r="L1706" s="3">
        <f>(Tabla1[[#This Row],[Precio Unitario]]-Tabla1[[#This Row],[Costo Unitario]])*Tabla1[[#This Row],[Cantidad Ordenada]]</f>
        <v>24</v>
      </c>
      <c r="M1706" s="20">
        <v>0.1</v>
      </c>
      <c r="N1706" s="5">
        <f>Tabla1[[#This Row],[Total del Pedido]]*M1706</f>
        <v>6.2</v>
      </c>
      <c r="O1706" s="5">
        <f>Tabla1[[#This Row],[Total del Pedido]]-(Tabla1[[#This Row],[Costo Total]]+N1706)</f>
        <v>17.799999999999997</v>
      </c>
    </row>
    <row r="1707" spans="1:15" x14ac:dyDescent="0.25">
      <c r="A1707" s="1">
        <v>690</v>
      </c>
      <c r="B1707" s="1">
        <v>15</v>
      </c>
      <c r="C1707" s="1" t="s">
        <v>12</v>
      </c>
      <c r="D1707" s="1" t="s">
        <v>33</v>
      </c>
      <c r="E1707" s="2">
        <v>16</v>
      </c>
      <c r="F1707" s="2">
        <v>28</v>
      </c>
      <c r="G1707" s="1">
        <v>2</v>
      </c>
      <c r="H1707" s="1">
        <v>54</v>
      </c>
      <c r="I1707" s="7">
        <f>TIME(0,Tabla1[[#This Row],[Tiempo de Preparación]],0)</f>
        <v>3.7499999999999999E-2</v>
      </c>
      <c r="J1707" s="16">
        <f>Tabla1[[#This Row],[Precio Unitario]]*Tabla1[[#This Row],[Cantidad Ordenada]]</f>
        <v>56</v>
      </c>
      <c r="K1707" s="3">
        <f>Tabla1[[#This Row],[Costo Unitario]]*Tabla1[[#This Row],[Cantidad Ordenada]]</f>
        <v>32</v>
      </c>
      <c r="L1707" s="3">
        <f>(Tabla1[[#This Row],[Precio Unitario]]-Tabla1[[#This Row],[Costo Unitario]])*Tabla1[[#This Row],[Cantidad Ordenada]]</f>
        <v>24</v>
      </c>
      <c r="M1707" s="20">
        <v>0.1</v>
      </c>
      <c r="N1707" s="5">
        <f>Tabla1[[#This Row],[Total del Pedido]]*M1707</f>
        <v>5.6000000000000005</v>
      </c>
      <c r="O1707" s="5">
        <f>Tabla1[[#This Row],[Total del Pedido]]-(Tabla1[[#This Row],[Costo Total]]+N1707)</f>
        <v>18.399999999999999</v>
      </c>
    </row>
    <row r="1708" spans="1:15" x14ac:dyDescent="0.25">
      <c r="A1708" s="1">
        <v>690</v>
      </c>
      <c r="B1708" s="1">
        <v>15</v>
      </c>
      <c r="C1708" s="1" t="s">
        <v>11</v>
      </c>
      <c r="D1708" s="1" t="s">
        <v>32</v>
      </c>
      <c r="E1708" s="2">
        <v>20</v>
      </c>
      <c r="F1708" s="2">
        <v>33</v>
      </c>
      <c r="G1708" s="1">
        <v>1</v>
      </c>
      <c r="H1708" s="1">
        <v>24</v>
      </c>
      <c r="I1708" s="7">
        <f>TIME(0,Tabla1[[#This Row],[Tiempo de Preparación]],0)</f>
        <v>1.6666666666666666E-2</v>
      </c>
      <c r="J1708" s="16">
        <f>Tabla1[[#This Row],[Precio Unitario]]*Tabla1[[#This Row],[Cantidad Ordenada]]</f>
        <v>33</v>
      </c>
      <c r="K1708" s="3">
        <f>Tabla1[[#This Row],[Costo Unitario]]*Tabla1[[#This Row],[Cantidad Ordenada]]</f>
        <v>20</v>
      </c>
      <c r="L1708" s="3">
        <f>(Tabla1[[#This Row],[Precio Unitario]]-Tabla1[[#This Row],[Costo Unitario]])*Tabla1[[#This Row],[Cantidad Ordenada]]</f>
        <v>13</v>
      </c>
      <c r="M1708" s="20">
        <v>0.1</v>
      </c>
      <c r="N1708" s="5">
        <f>Tabla1[[#This Row],[Total del Pedido]]*M1708</f>
        <v>3.3000000000000003</v>
      </c>
      <c r="O1708" s="5">
        <f>Tabla1[[#This Row],[Total del Pedido]]-(Tabla1[[#This Row],[Costo Total]]+N1708)</f>
        <v>9.6999999999999993</v>
      </c>
    </row>
    <row r="1709" spans="1:15" x14ac:dyDescent="0.25">
      <c r="A1709" s="1">
        <v>691</v>
      </c>
      <c r="B1709" s="1">
        <v>19</v>
      </c>
      <c r="C1709" s="1" t="s">
        <v>16</v>
      </c>
      <c r="D1709" s="1" t="s">
        <v>37</v>
      </c>
      <c r="E1709" s="2">
        <v>13</v>
      </c>
      <c r="F1709" s="2">
        <v>22</v>
      </c>
      <c r="G1709" s="1">
        <v>3</v>
      </c>
      <c r="H1709" s="1">
        <v>34</v>
      </c>
      <c r="I1709" s="7">
        <f>TIME(0,Tabla1[[#This Row],[Tiempo de Preparación]],0)</f>
        <v>2.361111111111111E-2</v>
      </c>
      <c r="J1709" s="16">
        <f>Tabla1[[#This Row],[Precio Unitario]]*Tabla1[[#This Row],[Cantidad Ordenada]]</f>
        <v>66</v>
      </c>
      <c r="K1709" s="3">
        <f>Tabla1[[#This Row],[Costo Unitario]]*Tabla1[[#This Row],[Cantidad Ordenada]]</f>
        <v>39</v>
      </c>
      <c r="L1709" s="3">
        <f>(Tabla1[[#This Row],[Precio Unitario]]-Tabla1[[#This Row],[Costo Unitario]])*Tabla1[[#This Row],[Cantidad Ordenada]]</f>
        <v>27</v>
      </c>
      <c r="M1709" s="20">
        <v>0.1</v>
      </c>
      <c r="N1709" s="5">
        <f>Tabla1[[#This Row],[Total del Pedido]]*M1709</f>
        <v>6.6000000000000005</v>
      </c>
      <c r="O1709" s="5">
        <f>Tabla1[[#This Row],[Total del Pedido]]-(Tabla1[[#This Row],[Costo Total]]+N1709)</f>
        <v>20.399999999999999</v>
      </c>
    </row>
    <row r="1710" spans="1:15" x14ac:dyDescent="0.25">
      <c r="A1710" s="1">
        <v>692</v>
      </c>
      <c r="B1710" s="1">
        <v>9</v>
      </c>
      <c r="C1710" s="1" t="s">
        <v>14</v>
      </c>
      <c r="D1710" s="1" t="s">
        <v>35</v>
      </c>
      <c r="E1710" s="2">
        <v>21</v>
      </c>
      <c r="F1710" s="2">
        <v>35</v>
      </c>
      <c r="G1710" s="1">
        <v>3</v>
      </c>
      <c r="H1710" s="1">
        <v>33</v>
      </c>
      <c r="I1710" s="7">
        <f>TIME(0,Tabla1[[#This Row],[Tiempo de Preparación]],0)</f>
        <v>2.2916666666666665E-2</v>
      </c>
      <c r="J1710" s="16">
        <f>Tabla1[[#This Row],[Precio Unitario]]*Tabla1[[#This Row],[Cantidad Ordenada]]</f>
        <v>105</v>
      </c>
      <c r="K1710" s="3">
        <f>Tabla1[[#This Row],[Costo Unitario]]*Tabla1[[#This Row],[Cantidad Ordenada]]</f>
        <v>63</v>
      </c>
      <c r="L1710" s="3">
        <f>(Tabla1[[#This Row],[Precio Unitario]]-Tabla1[[#This Row],[Costo Unitario]])*Tabla1[[#This Row],[Cantidad Ordenada]]</f>
        <v>42</v>
      </c>
      <c r="M1710" s="20">
        <v>0.1</v>
      </c>
      <c r="N1710" s="5">
        <f>Tabla1[[#This Row],[Total del Pedido]]*M1710</f>
        <v>10.5</v>
      </c>
      <c r="O1710" s="5">
        <f>Tabla1[[#This Row],[Total del Pedido]]-(Tabla1[[#This Row],[Costo Total]]+N1710)</f>
        <v>31.5</v>
      </c>
    </row>
    <row r="1711" spans="1:15" x14ac:dyDescent="0.25">
      <c r="A1711" s="1">
        <v>692</v>
      </c>
      <c r="B1711" s="1">
        <v>9</v>
      </c>
      <c r="C1711" s="1" t="s">
        <v>5</v>
      </c>
      <c r="D1711" s="1" t="s">
        <v>26</v>
      </c>
      <c r="E1711" s="2">
        <v>18</v>
      </c>
      <c r="F1711" s="2">
        <v>30</v>
      </c>
      <c r="G1711" s="1">
        <v>1</v>
      </c>
      <c r="H1711" s="1">
        <v>49</v>
      </c>
      <c r="I1711" s="7">
        <f>TIME(0,Tabla1[[#This Row],[Tiempo de Preparación]],0)</f>
        <v>3.4027777777777775E-2</v>
      </c>
      <c r="J1711" s="16">
        <f>Tabla1[[#This Row],[Precio Unitario]]*Tabla1[[#This Row],[Cantidad Ordenada]]</f>
        <v>30</v>
      </c>
      <c r="K1711" s="3">
        <f>Tabla1[[#This Row],[Costo Unitario]]*Tabla1[[#This Row],[Cantidad Ordenada]]</f>
        <v>18</v>
      </c>
      <c r="L1711" s="3">
        <f>(Tabla1[[#This Row],[Precio Unitario]]-Tabla1[[#This Row],[Costo Unitario]])*Tabla1[[#This Row],[Cantidad Ordenada]]</f>
        <v>12</v>
      </c>
      <c r="M1711" s="20">
        <v>0.1</v>
      </c>
      <c r="N1711" s="5">
        <f>Tabla1[[#This Row],[Total del Pedido]]*M1711</f>
        <v>3</v>
      </c>
      <c r="O1711" s="5">
        <f>Tabla1[[#This Row],[Total del Pedido]]-(Tabla1[[#This Row],[Costo Total]]+N1711)</f>
        <v>9</v>
      </c>
    </row>
    <row r="1712" spans="1:15" x14ac:dyDescent="0.25">
      <c r="A1712" s="1">
        <v>692</v>
      </c>
      <c r="B1712" s="1">
        <v>9</v>
      </c>
      <c r="C1712" s="1" t="s">
        <v>21</v>
      </c>
      <c r="D1712" s="1" t="s">
        <v>42</v>
      </c>
      <c r="E1712" s="2">
        <v>10</v>
      </c>
      <c r="F1712" s="2">
        <v>18</v>
      </c>
      <c r="G1712" s="1">
        <v>1</v>
      </c>
      <c r="H1712" s="1">
        <v>11</v>
      </c>
      <c r="I1712" s="7">
        <f>TIME(0,Tabla1[[#This Row],[Tiempo de Preparación]],0)</f>
        <v>7.6388888888888886E-3</v>
      </c>
      <c r="J1712" s="16">
        <f>Tabla1[[#This Row],[Precio Unitario]]*Tabla1[[#This Row],[Cantidad Ordenada]]</f>
        <v>18</v>
      </c>
      <c r="K1712" s="3">
        <f>Tabla1[[#This Row],[Costo Unitario]]*Tabla1[[#This Row],[Cantidad Ordenada]]</f>
        <v>10</v>
      </c>
      <c r="L1712" s="3">
        <f>(Tabla1[[#This Row],[Precio Unitario]]-Tabla1[[#This Row],[Costo Unitario]])*Tabla1[[#This Row],[Cantidad Ordenada]]</f>
        <v>8</v>
      </c>
      <c r="M1712" s="20">
        <v>0.1</v>
      </c>
      <c r="N1712" s="5">
        <f>Tabla1[[#This Row],[Total del Pedido]]*M1712</f>
        <v>1.8</v>
      </c>
      <c r="O1712" s="5">
        <f>Tabla1[[#This Row],[Total del Pedido]]-(Tabla1[[#This Row],[Costo Total]]+N1712)</f>
        <v>6.1999999999999993</v>
      </c>
    </row>
    <row r="1713" spans="1:15" x14ac:dyDescent="0.25">
      <c r="A1713" s="1">
        <v>692</v>
      </c>
      <c r="B1713" s="1">
        <v>9</v>
      </c>
      <c r="C1713" s="1" t="s">
        <v>18</v>
      </c>
      <c r="D1713" s="1" t="s">
        <v>39</v>
      </c>
      <c r="E1713" s="2">
        <v>12</v>
      </c>
      <c r="F1713" s="2">
        <v>20</v>
      </c>
      <c r="G1713" s="1">
        <v>1</v>
      </c>
      <c r="H1713" s="1">
        <v>7</v>
      </c>
      <c r="I1713" s="7">
        <f>TIME(0,Tabla1[[#This Row],[Tiempo de Preparación]],0)</f>
        <v>4.8611111111111112E-3</v>
      </c>
      <c r="J1713" s="16">
        <f>Tabla1[[#This Row],[Precio Unitario]]*Tabla1[[#This Row],[Cantidad Ordenada]]</f>
        <v>20</v>
      </c>
      <c r="K1713" s="3">
        <f>Tabla1[[#This Row],[Costo Unitario]]*Tabla1[[#This Row],[Cantidad Ordenada]]</f>
        <v>12</v>
      </c>
      <c r="L1713" s="3">
        <f>(Tabla1[[#This Row],[Precio Unitario]]-Tabla1[[#This Row],[Costo Unitario]])*Tabla1[[#This Row],[Cantidad Ordenada]]</f>
        <v>8</v>
      </c>
      <c r="M1713" s="20">
        <v>0.1</v>
      </c>
      <c r="N1713" s="5">
        <f>Tabla1[[#This Row],[Total del Pedido]]*M1713</f>
        <v>2</v>
      </c>
      <c r="O1713" s="5">
        <f>Tabla1[[#This Row],[Total del Pedido]]-(Tabla1[[#This Row],[Costo Total]]+N1713)</f>
        <v>6</v>
      </c>
    </row>
    <row r="1714" spans="1:15" x14ac:dyDescent="0.25">
      <c r="A1714" s="1">
        <v>693</v>
      </c>
      <c r="B1714" s="1">
        <v>15</v>
      </c>
      <c r="C1714" s="1" t="s">
        <v>9</v>
      </c>
      <c r="D1714" s="1" t="s">
        <v>30</v>
      </c>
      <c r="E1714" s="2">
        <v>22</v>
      </c>
      <c r="F1714" s="2">
        <v>36</v>
      </c>
      <c r="G1714" s="1">
        <v>1</v>
      </c>
      <c r="H1714" s="1">
        <v>20</v>
      </c>
      <c r="I1714" s="7">
        <f>TIME(0,Tabla1[[#This Row],[Tiempo de Preparación]],0)</f>
        <v>1.3888888888888888E-2</v>
      </c>
      <c r="J1714" s="16">
        <f>Tabla1[[#This Row],[Precio Unitario]]*Tabla1[[#This Row],[Cantidad Ordenada]]</f>
        <v>36</v>
      </c>
      <c r="K1714" s="3">
        <f>Tabla1[[#This Row],[Costo Unitario]]*Tabla1[[#This Row],[Cantidad Ordenada]]</f>
        <v>22</v>
      </c>
      <c r="L1714" s="3">
        <f>(Tabla1[[#This Row],[Precio Unitario]]-Tabla1[[#This Row],[Costo Unitario]])*Tabla1[[#This Row],[Cantidad Ordenada]]</f>
        <v>14</v>
      </c>
      <c r="M1714" s="20">
        <v>0.1</v>
      </c>
      <c r="N1714" s="5">
        <f>Tabla1[[#This Row],[Total del Pedido]]*M1714</f>
        <v>3.6</v>
      </c>
      <c r="O1714" s="5">
        <f>Tabla1[[#This Row],[Total del Pedido]]-(Tabla1[[#This Row],[Costo Total]]+N1714)</f>
        <v>10.399999999999999</v>
      </c>
    </row>
    <row r="1715" spans="1:15" x14ac:dyDescent="0.25">
      <c r="A1715" s="1">
        <v>693</v>
      </c>
      <c r="B1715" s="1">
        <v>15</v>
      </c>
      <c r="C1715" s="1" t="s">
        <v>20</v>
      </c>
      <c r="D1715" s="1" t="s">
        <v>41</v>
      </c>
      <c r="E1715" s="2">
        <v>13</v>
      </c>
      <c r="F1715" s="2">
        <v>21</v>
      </c>
      <c r="G1715" s="1">
        <v>2</v>
      </c>
      <c r="H1715" s="1">
        <v>24</v>
      </c>
      <c r="I1715" s="7">
        <f>TIME(0,Tabla1[[#This Row],[Tiempo de Preparación]],0)</f>
        <v>1.6666666666666666E-2</v>
      </c>
      <c r="J1715" s="16">
        <f>Tabla1[[#This Row],[Precio Unitario]]*Tabla1[[#This Row],[Cantidad Ordenada]]</f>
        <v>42</v>
      </c>
      <c r="K1715" s="3">
        <f>Tabla1[[#This Row],[Costo Unitario]]*Tabla1[[#This Row],[Cantidad Ordenada]]</f>
        <v>26</v>
      </c>
      <c r="L1715" s="3">
        <f>(Tabla1[[#This Row],[Precio Unitario]]-Tabla1[[#This Row],[Costo Unitario]])*Tabla1[[#This Row],[Cantidad Ordenada]]</f>
        <v>16</v>
      </c>
      <c r="M1715" s="20">
        <v>0.1</v>
      </c>
      <c r="N1715" s="5">
        <f>Tabla1[[#This Row],[Total del Pedido]]*M1715</f>
        <v>4.2</v>
      </c>
      <c r="O1715" s="5">
        <f>Tabla1[[#This Row],[Total del Pedido]]-(Tabla1[[#This Row],[Costo Total]]+N1715)</f>
        <v>11.8</v>
      </c>
    </row>
    <row r="1716" spans="1:15" x14ac:dyDescent="0.25">
      <c r="A1716" s="1">
        <v>694</v>
      </c>
      <c r="B1716" s="1">
        <v>5</v>
      </c>
      <c r="C1716" s="1" t="s">
        <v>18</v>
      </c>
      <c r="D1716" s="1" t="s">
        <v>39</v>
      </c>
      <c r="E1716" s="2">
        <v>12</v>
      </c>
      <c r="F1716" s="2">
        <v>20</v>
      </c>
      <c r="G1716" s="1">
        <v>3</v>
      </c>
      <c r="H1716" s="1">
        <v>20</v>
      </c>
      <c r="I1716" s="7">
        <f>TIME(0,Tabla1[[#This Row],[Tiempo de Preparación]],0)</f>
        <v>1.3888888888888888E-2</v>
      </c>
      <c r="J1716" s="16">
        <f>Tabla1[[#This Row],[Precio Unitario]]*Tabla1[[#This Row],[Cantidad Ordenada]]</f>
        <v>60</v>
      </c>
      <c r="K1716" s="3">
        <f>Tabla1[[#This Row],[Costo Unitario]]*Tabla1[[#This Row],[Cantidad Ordenada]]</f>
        <v>36</v>
      </c>
      <c r="L1716" s="3">
        <f>(Tabla1[[#This Row],[Precio Unitario]]-Tabla1[[#This Row],[Costo Unitario]])*Tabla1[[#This Row],[Cantidad Ordenada]]</f>
        <v>24</v>
      </c>
      <c r="M1716" s="20">
        <v>0.1</v>
      </c>
      <c r="N1716" s="5">
        <f>Tabla1[[#This Row],[Total del Pedido]]*M1716</f>
        <v>6</v>
      </c>
      <c r="O1716" s="5">
        <f>Tabla1[[#This Row],[Total del Pedido]]-(Tabla1[[#This Row],[Costo Total]]+N1716)</f>
        <v>18</v>
      </c>
    </row>
    <row r="1717" spans="1:15" x14ac:dyDescent="0.25">
      <c r="A1717" s="1">
        <v>694</v>
      </c>
      <c r="B1717" s="1">
        <v>5</v>
      </c>
      <c r="C1717" s="1" t="s">
        <v>21</v>
      </c>
      <c r="D1717" s="1" t="s">
        <v>42</v>
      </c>
      <c r="E1717" s="2">
        <v>10</v>
      </c>
      <c r="F1717" s="2">
        <v>18</v>
      </c>
      <c r="G1717" s="1">
        <v>2</v>
      </c>
      <c r="H1717" s="1">
        <v>26</v>
      </c>
      <c r="I1717" s="7">
        <f>TIME(0,Tabla1[[#This Row],[Tiempo de Preparación]],0)</f>
        <v>1.8055555555555554E-2</v>
      </c>
      <c r="J1717" s="16">
        <f>Tabla1[[#This Row],[Precio Unitario]]*Tabla1[[#This Row],[Cantidad Ordenada]]</f>
        <v>36</v>
      </c>
      <c r="K1717" s="3">
        <f>Tabla1[[#This Row],[Costo Unitario]]*Tabla1[[#This Row],[Cantidad Ordenada]]</f>
        <v>20</v>
      </c>
      <c r="L1717" s="3">
        <f>(Tabla1[[#This Row],[Precio Unitario]]-Tabla1[[#This Row],[Costo Unitario]])*Tabla1[[#This Row],[Cantidad Ordenada]]</f>
        <v>16</v>
      </c>
      <c r="M1717" s="20">
        <v>0.1</v>
      </c>
      <c r="N1717" s="5">
        <f>Tabla1[[#This Row],[Total del Pedido]]*M1717</f>
        <v>3.6</v>
      </c>
      <c r="O1717" s="5">
        <f>Tabla1[[#This Row],[Total del Pedido]]-(Tabla1[[#This Row],[Costo Total]]+N1717)</f>
        <v>12.399999999999999</v>
      </c>
    </row>
    <row r="1718" spans="1:15" x14ac:dyDescent="0.25">
      <c r="A1718" s="1">
        <v>694</v>
      </c>
      <c r="B1718" s="1">
        <v>5</v>
      </c>
      <c r="C1718" s="1" t="s">
        <v>8</v>
      </c>
      <c r="D1718" s="1" t="s">
        <v>29</v>
      </c>
      <c r="E1718" s="2">
        <v>25</v>
      </c>
      <c r="F1718" s="2">
        <v>40</v>
      </c>
      <c r="G1718" s="1">
        <v>1</v>
      </c>
      <c r="H1718" s="1">
        <v>40</v>
      </c>
      <c r="I1718" s="7">
        <f>TIME(0,Tabla1[[#This Row],[Tiempo de Preparación]],0)</f>
        <v>2.7777777777777776E-2</v>
      </c>
      <c r="J1718" s="16">
        <f>Tabla1[[#This Row],[Precio Unitario]]*Tabla1[[#This Row],[Cantidad Ordenada]]</f>
        <v>40</v>
      </c>
      <c r="K1718" s="3">
        <f>Tabla1[[#This Row],[Costo Unitario]]*Tabla1[[#This Row],[Cantidad Ordenada]]</f>
        <v>25</v>
      </c>
      <c r="L1718" s="3">
        <f>(Tabla1[[#This Row],[Precio Unitario]]-Tabla1[[#This Row],[Costo Unitario]])*Tabla1[[#This Row],[Cantidad Ordenada]]</f>
        <v>15</v>
      </c>
      <c r="M1718" s="20">
        <v>0.1</v>
      </c>
      <c r="N1718" s="5">
        <f>Tabla1[[#This Row],[Total del Pedido]]*M1718</f>
        <v>4</v>
      </c>
      <c r="O1718" s="5">
        <f>Tabla1[[#This Row],[Total del Pedido]]-(Tabla1[[#This Row],[Costo Total]]+N1718)</f>
        <v>11</v>
      </c>
    </row>
    <row r="1719" spans="1:15" x14ac:dyDescent="0.25">
      <c r="A1719" s="1">
        <v>694</v>
      </c>
      <c r="B1719" s="1">
        <v>5</v>
      </c>
      <c r="C1719" s="1" t="s">
        <v>20</v>
      </c>
      <c r="D1719" s="1" t="s">
        <v>41</v>
      </c>
      <c r="E1719" s="2">
        <v>13</v>
      </c>
      <c r="F1719" s="2">
        <v>21</v>
      </c>
      <c r="G1719" s="1">
        <v>1</v>
      </c>
      <c r="H1719" s="1">
        <v>42</v>
      </c>
      <c r="I1719" s="7">
        <f>TIME(0,Tabla1[[#This Row],[Tiempo de Preparación]],0)</f>
        <v>2.9166666666666667E-2</v>
      </c>
      <c r="J1719" s="16">
        <f>Tabla1[[#This Row],[Precio Unitario]]*Tabla1[[#This Row],[Cantidad Ordenada]]</f>
        <v>21</v>
      </c>
      <c r="K1719" s="3">
        <f>Tabla1[[#This Row],[Costo Unitario]]*Tabla1[[#This Row],[Cantidad Ordenada]]</f>
        <v>13</v>
      </c>
      <c r="L1719" s="3">
        <f>(Tabla1[[#This Row],[Precio Unitario]]-Tabla1[[#This Row],[Costo Unitario]])*Tabla1[[#This Row],[Cantidad Ordenada]]</f>
        <v>8</v>
      </c>
      <c r="M1719" s="20">
        <v>0.1</v>
      </c>
      <c r="N1719" s="5">
        <f>Tabla1[[#This Row],[Total del Pedido]]*M1719</f>
        <v>2.1</v>
      </c>
      <c r="O1719" s="5">
        <f>Tabla1[[#This Row],[Total del Pedido]]-(Tabla1[[#This Row],[Costo Total]]+N1719)</f>
        <v>5.9</v>
      </c>
    </row>
    <row r="1720" spans="1:15" x14ac:dyDescent="0.25">
      <c r="A1720" s="1">
        <v>695</v>
      </c>
      <c r="B1720" s="1">
        <v>9</v>
      </c>
      <c r="C1720" s="1" t="s">
        <v>12</v>
      </c>
      <c r="D1720" s="1" t="s">
        <v>33</v>
      </c>
      <c r="E1720" s="2">
        <v>16</v>
      </c>
      <c r="F1720" s="2">
        <v>28</v>
      </c>
      <c r="G1720" s="1">
        <v>2</v>
      </c>
      <c r="H1720" s="1">
        <v>30</v>
      </c>
      <c r="I1720" s="7">
        <f>TIME(0,Tabla1[[#This Row],[Tiempo de Preparación]],0)</f>
        <v>2.0833333333333332E-2</v>
      </c>
      <c r="J1720" s="16">
        <f>Tabla1[[#This Row],[Precio Unitario]]*Tabla1[[#This Row],[Cantidad Ordenada]]</f>
        <v>56</v>
      </c>
      <c r="K1720" s="3">
        <f>Tabla1[[#This Row],[Costo Unitario]]*Tabla1[[#This Row],[Cantidad Ordenada]]</f>
        <v>32</v>
      </c>
      <c r="L1720" s="3">
        <f>(Tabla1[[#This Row],[Precio Unitario]]-Tabla1[[#This Row],[Costo Unitario]])*Tabla1[[#This Row],[Cantidad Ordenada]]</f>
        <v>24</v>
      </c>
      <c r="M1720" s="20">
        <v>0.1</v>
      </c>
      <c r="N1720" s="5">
        <f>Tabla1[[#This Row],[Total del Pedido]]*M1720</f>
        <v>5.6000000000000005</v>
      </c>
      <c r="O1720" s="5">
        <f>Tabla1[[#This Row],[Total del Pedido]]-(Tabla1[[#This Row],[Costo Total]]+N1720)</f>
        <v>18.399999999999999</v>
      </c>
    </row>
    <row r="1721" spans="1:15" x14ac:dyDescent="0.25">
      <c r="A1721" s="1">
        <v>695</v>
      </c>
      <c r="B1721" s="1">
        <v>9</v>
      </c>
      <c r="C1721" s="1" t="s">
        <v>5</v>
      </c>
      <c r="D1721" s="1" t="s">
        <v>26</v>
      </c>
      <c r="E1721" s="2">
        <v>18</v>
      </c>
      <c r="F1721" s="2">
        <v>30</v>
      </c>
      <c r="G1721" s="1">
        <v>2</v>
      </c>
      <c r="H1721" s="1">
        <v>7</v>
      </c>
      <c r="I1721" s="7">
        <f>TIME(0,Tabla1[[#This Row],[Tiempo de Preparación]],0)</f>
        <v>4.8611111111111112E-3</v>
      </c>
      <c r="J1721" s="16">
        <f>Tabla1[[#This Row],[Precio Unitario]]*Tabla1[[#This Row],[Cantidad Ordenada]]</f>
        <v>60</v>
      </c>
      <c r="K1721" s="3">
        <f>Tabla1[[#This Row],[Costo Unitario]]*Tabla1[[#This Row],[Cantidad Ordenada]]</f>
        <v>36</v>
      </c>
      <c r="L1721" s="3">
        <f>(Tabla1[[#This Row],[Precio Unitario]]-Tabla1[[#This Row],[Costo Unitario]])*Tabla1[[#This Row],[Cantidad Ordenada]]</f>
        <v>24</v>
      </c>
      <c r="M1721" s="20">
        <v>0.1</v>
      </c>
      <c r="N1721" s="5">
        <f>Tabla1[[#This Row],[Total del Pedido]]*M1721</f>
        <v>6</v>
      </c>
      <c r="O1721" s="5">
        <f>Tabla1[[#This Row],[Total del Pedido]]-(Tabla1[[#This Row],[Costo Total]]+N1721)</f>
        <v>18</v>
      </c>
    </row>
    <row r="1722" spans="1:15" x14ac:dyDescent="0.25">
      <c r="A1722" s="1">
        <v>696</v>
      </c>
      <c r="B1722" s="1">
        <v>2</v>
      </c>
      <c r="C1722" s="1" t="s">
        <v>19</v>
      </c>
      <c r="D1722" s="1" t="s">
        <v>40</v>
      </c>
      <c r="E1722" s="2">
        <v>14</v>
      </c>
      <c r="F1722" s="2">
        <v>23</v>
      </c>
      <c r="G1722" s="1">
        <v>2</v>
      </c>
      <c r="H1722" s="1">
        <v>23</v>
      </c>
      <c r="I1722" s="7">
        <f>TIME(0,Tabla1[[#This Row],[Tiempo de Preparación]],0)</f>
        <v>1.5972222222222221E-2</v>
      </c>
      <c r="J1722" s="16">
        <f>Tabla1[[#This Row],[Precio Unitario]]*Tabla1[[#This Row],[Cantidad Ordenada]]</f>
        <v>46</v>
      </c>
      <c r="K1722" s="3">
        <f>Tabla1[[#This Row],[Costo Unitario]]*Tabla1[[#This Row],[Cantidad Ordenada]]</f>
        <v>28</v>
      </c>
      <c r="L1722" s="3">
        <f>(Tabla1[[#This Row],[Precio Unitario]]-Tabla1[[#This Row],[Costo Unitario]])*Tabla1[[#This Row],[Cantidad Ordenada]]</f>
        <v>18</v>
      </c>
      <c r="M1722" s="20">
        <v>0.1</v>
      </c>
      <c r="N1722" s="5">
        <f>Tabla1[[#This Row],[Total del Pedido]]*M1722</f>
        <v>4.6000000000000005</v>
      </c>
      <c r="O1722" s="5">
        <f>Tabla1[[#This Row],[Total del Pedido]]-(Tabla1[[#This Row],[Costo Total]]+N1722)</f>
        <v>13.399999999999999</v>
      </c>
    </row>
    <row r="1723" spans="1:15" x14ac:dyDescent="0.25">
      <c r="A1723" s="1">
        <v>697</v>
      </c>
      <c r="B1723" s="1">
        <v>4</v>
      </c>
      <c r="C1723" s="1" t="s">
        <v>19</v>
      </c>
      <c r="D1723" s="1" t="s">
        <v>40</v>
      </c>
      <c r="E1723" s="2">
        <v>14</v>
      </c>
      <c r="F1723" s="2">
        <v>23</v>
      </c>
      <c r="G1723" s="1">
        <v>2</v>
      </c>
      <c r="H1723" s="1">
        <v>24</v>
      </c>
      <c r="I1723" s="7">
        <f>TIME(0,Tabla1[[#This Row],[Tiempo de Preparación]],0)</f>
        <v>1.6666666666666666E-2</v>
      </c>
      <c r="J1723" s="16">
        <f>Tabla1[[#This Row],[Precio Unitario]]*Tabla1[[#This Row],[Cantidad Ordenada]]</f>
        <v>46</v>
      </c>
      <c r="K1723" s="3">
        <f>Tabla1[[#This Row],[Costo Unitario]]*Tabla1[[#This Row],[Cantidad Ordenada]]</f>
        <v>28</v>
      </c>
      <c r="L1723" s="3">
        <f>(Tabla1[[#This Row],[Precio Unitario]]-Tabla1[[#This Row],[Costo Unitario]])*Tabla1[[#This Row],[Cantidad Ordenada]]</f>
        <v>18</v>
      </c>
      <c r="M1723" s="20">
        <v>0.1</v>
      </c>
      <c r="N1723" s="5">
        <f>Tabla1[[#This Row],[Total del Pedido]]*M1723</f>
        <v>4.6000000000000005</v>
      </c>
      <c r="O1723" s="5">
        <f>Tabla1[[#This Row],[Total del Pedido]]-(Tabla1[[#This Row],[Costo Total]]+N1723)</f>
        <v>13.399999999999999</v>
      </c>
    </row>
    <row r="1724" spans="1:15" x14ac:dyDescent="0.25">
      <c r="A1724" s="1">
        <v>697</v>
      </c>
      <c r="B1724" s="1">
        <v>4</v>
      </c>
      <c r="C1724" s="1" t="s">
        <v>11</v>
      </c>
      <c r="D1724" s="1" t="s">
        <v>32</v>
      </c>
      <c r="E1724" s="2">
        <v>20</v>
      </c>
      <c r="F1724" s="2">
        <v>33</v>
      </c>
      <c r="G1724" s="1">
        <v>2</v>
      </c>
      <c r="H1724" s="1">
        <v>41</v>
      </c>
      <c r="I1724" s="7">
        <f>TIME(0,Tabla1[[#This Row],[Tiempo de Preparación]],0)</f>
        <v>2.8472222222222222E-2</v>
      </c>
      <c r="J1724" s="16">
        <f>Tabla1[[#This Row],[Precio Unitario]]*Tabla1[[#This Row],[Cantidad Ordenada]]</f>
        <v>66</v>
      </c>
      <c r="K1724" s="3">
        <f>Tabla1[[#This Row],[Costo Unitario]]*Tabla1[[#This Row],[Cantidad Ordenada]]</f>
        <v>40</v>
      </c>
      <c r="L1724" s="3">
        <f>(Tabla1[[#This Row],[Precio Unitario]]-Tabla1[[#This Row],[Costo Unitario]])*Tabla1[[#This Row],[Cantidad Ordenada]]</f>
        <v>26</v>
      </c>
      <c r="M1724" s="20">
        <v>0.1</v>
      </c>
      <c r="N1724" s="5">
        <f>Tabla1[[#This Row],[Total del Pedido]]*M1724</f>
        <v>6.6000000000000005</v>
      </c>
      <c r="O1724" s="5">
        <f>Tabla1[[#This Row],[Total del Pedido]]-(Tabla1[[#This Row],[Costo Total]]+N1724)</f>
        <v>19.399999999999999</v>
      </c>
    </row>
    <row r="1725" spans="1:15" x14ac:dyDescent="0.25">
      <c r="A1725" s="1">
        <v>697</v>
      </c>
      <c r="B1725" s="1">
        <v>4</v>
      </c>
      <c r="C1725" s="1" t="s">
        <v>5</v>
      </c>
      <c r="D1725" s="1" t="s">
        <v>26</v>
      </c>
      <c r="E1725" s="2">
        <v>18</v>
      </c>
      <c r="F1725" s="2">
        <v>30</v>
      </c>
      <c r="G1725" s="1">
        <v>2</v>
      </c>
      <c r="H1725" s="1">
        <v>35</v>
      </c>
      <c r="I1725" s="7">
        <f>TIME(0,Tabla1[[#This Row],[Tiempo de Preparación]],0)</f>
        <v>2.4305555555555556E-2</v>
      </c>
      <c r="J1725" s="16">
        <f>Tabla1[[#This Row],[Precio Unitario]]*Tabla1[[#This Row],[Cantidad Ordenada]]</f>
        <v>60</v>
      </c>
      <c r="K1725" s="3">
        <f>Tabla1[[#This Row],[Costo Unitario]]*Tabla1[[#This Row],[Cantidad Ordenada]]</f>
        <v>36</v>
      </c>
      <c r="L1725" s="3">
        <f>(Tabla1[[#This Row],[Precio Unitario]]-Tabla1[[#This Row],[Costo Unitario]])*Tabla1[[#This Row],[Cantidad Ordenada]]</f>
        <v>24</v>
      </c>
      <c r="M1725" s="20">
        <v>0.1</v>
      </c>
      <c r="N1725" s="5">
        <f>Tabla1[[#This Row],[Total del Pedido]]*M1725</f>
        <v>6</v>
      </c>
      <c r="O1725" s="5">
        <f>Tabla1[[#This Row],[Total del Pedido]]-(Tabla1[[#This Row],[Costo Total]]+N1725)</f>
        <v>18</v>
      </c>
    </row>
    <row r="1726" spans="1:15" x14ac:dyDescent="0.25">
      <c r="A1726" s="1">
        <v>697</v>
      </c>
      <c r="B1726" s="1">
        <v>4</v>
      </c>
      <c r="C1726" s="1" t="s">
        <v>7</v>
      </c>
      <c r="D1726" s="1" t="s">
        <v>28</v>
      </c>
      <c r="E1726" s="2">
        <v>16</v>
      </c>
      <c r="F1726" s="2">
        <v>27</v>
      </c>
      <c r="G1726" s="1">
        <v>1</v>
      </c>
      <c r="H1726" s="1">
        <v>7</v>
      </c>
      <c r="I1726" s="7">
        <f>TIME(0,Tabla1[[#This Row],[Tiempo de Preparación]],0)</f>
        <v>4.8611111111111112E-3</v>
      </c>
      <c r="J1726" s="16">
        <f>Tabla1[[#This Row],[Precio Unitario]]*Tabla1[[#This Row],[Cantidad Ordenada]]</f>
        <v>27</v>
      </c>
      <c r="K1726" s="3">
        <f>Tabla1[[#This Row],[Costo Unitario]]*Tabla1[[#This Row],[Cantidad Ordenada]]</f>
        <v>16</v>
      </c>
      <c r="L1726" s="3">
        <f>(Tabla1[[#This Row],[Precio Unitario]]-Tabla1[[#This Row],[Costo Unitario]])*Tabla1[[#This Row],[Cantidad Ordenada]]</f>
        <v>11</v>
      </c>
      <c r="M1726" s="20">
        <v>0.1</v>
      </c>
      <c r="N1726" s="5">
        <f>Tabla1[[#This Row],[Total del Pedido]]*M1726</f>
        <v>2.7</v>
      </c>
      <c r="O1726" s="5">
        <f>Tabla1[[#This Row],[Total del Pedido]]-(Tabla1[[#This Row],[Costo Total]]+N1726)</f>
        <v>8.3000000000000007</v>
      </c>
    </row>
    <row r="1727" spans="1:15" x14ac:dyDescent="0.25">
      <c r="A1727" s="1">
        <v>698</v>
      </c>
      <c r="B1727" s="1">
        <v>19</v>
      </c>
      <c r="C1727" s="1" t="s">
        <v>7</v>
      </c>
      <c r="D1727" s="1" t="s">
        <v>28</v>
      </c>
      <c r="E1727" s="2">
        <v>16</v>
      </c>
      <c r="F1727" s="2">
        <v>27</v>
      </c>
      <c r="G1727" s="1">
        <v>1</v>
      </c>
      <c r="H1727" s="1">
        <v>55</v>
      </c>
      <c r="I1727" s="7">
        <f>TIME(0,Tabla1[[#This Row],[Tiempo de Preparación]],0)</f>
        <v>3.8194444444444448E-2</v>
      </c>
      <c r="J1727" s="16">
        <f>Tabla1[[#This Row],[Precio Unitario]]*Tabla1[[#This Row],[Cantidad Ordenada]]</f>
        <v>27</v>
      </c>
      <c r="K1727" s="3">
        <f>Tabla1[[#This Row],[Costo Unitario]]*Tabla1[[#This Row],[Cantidad Ordenada]]</f>
        <v>16</v>
      </c>
      <c r="L1727" s="3">
        <f>(Tabla1[[#This Row],[Precio Unitario]]-Tabla1[[#This Row],[Costo Unitario]])*Tabla1[[#This Row],[Cantidad Ordenada]]</f>
        <v>11</v>
      </c>
      <c r="M1727" s="20">
        <v>0.1</v>
      </c>
      <c r="N1727" s="5">
        <f>Tabla1[[#This Row],[Total del Pedido]]*M1727</f>
        <v>2.7</v>
      </c>
      <c r="O1727" s="5">
        <f>Tabla1[[#This Row],[Total del Pedido]]-(Tabla1[[#This Row],[Costo Total]]+N1727)</f>
        <v>8.3000000000000007</v>
      </c>
    </row>
    <row r="1728" spans="1:15" x14ac:dyDescent="0.25">
      <c r="A1728" s="1">
        <v>698</v>
      </c>
      <c r="B1728" s="1">
        <v>19</v>
      </c>
      <c r="C1728" s="1" t="s">
        <v>22</v>
      </c>
      <c r="D1728" s="1" t="s">
        <v>43</v>
      </c>
      <c r="E1728" s="2">
        <v>15</v>
      </c>
      <c r="F1728" s="2">
        <v>26</v>
      </c>
      <c r="G1728" s="1">
        <v>1</v>
      </c>
      <c r="H1728" s="1">
        <v>12</v>
      </c>
      <c r="I1728" s="7">
        <f>TIME(0,Tabla1[[#This Row],[Tiempo de Preparación]],0)</f>
        <v>8.3333333333333332E-3</v>
      </c>
      <c r="J1728" s="16">
        <f>Tabla1[[#This Row],[Precio Unitario]]*Tabla1[[#This Row],[Cantidad Ordenada]]</f>
        <v>26</v>
      </c>
      <c r="K1728" s="3">
        <f>Tabla1[[#This Row],[Costo Unitario]]*Tabla1[[#This Row],[Cantidad Ordenada]]</f>
        <v>15</v>
      </c>
      <c r="L1728" s="3">
        <f>(Tabla1[[#This Row],[Precio Unitario]]-Tabla1[[#This Row],[Costo Unitario]])*Tabla1[[#This Row],[Cantidad Ordenada]]</f>
        <v>11</v>
      </c>
      <c r="M1728" s="20">
        <v>0.1</v>
      </c>
      <c r="N1728" s="5">
        <f>Tabla1[[#This Row],[Total del Pedido]]*M1728</f>
        <v>2.6</v>
      </c>
      <c r="O1728" s="5">
        <f>Tabla1[[#This Row],[Total del Pedido]]-(Tabla1[[#This Row],[Costo Total]]+N1728)</f>
        <v>8.3999999999999986</v>
      </c>
    </row>
    <row r="1729" spans="1:15" x14ac:dyDescent="0.25">
      <c r="A1729" s="1">
        <v>698</v>
      </c>
      <c r="B1729" s="1">
        <v>19</v>
      </c>
      <c r="C1729" s="1" t="s">
        <v>19</v>
      </c>
      <c r="D1729" s="1" t="s">
        <v>40</v>
      </c>
      <c r="E1729" s="2">
        <v>14</v>
      </c>
      <c r="F1729" s="2">
        <v>23</v>
      </c>
      <c r="G1729" s="1">
        <v>3</v>
      </c>
      <c r="H1729" s="1">
        <v>19</v>
      </c>
      <c r="I1729" s="7">
        <f>TIME(0,Tabla1[[#This Row],[Tiempo de Preparación]],0)</f>
        <v>1.3194444444444444E-2</v>
      </c>
      <c r="J1729" s="16">
        <f>Tabla1[[#This Row],[Precio Unitario]]*Tabla1[[#This Row],[Cantidad Ordenada]]</f>
        <v>69</v>
      </c>
      <c r="K1729" s="3">
        <f>Tabla1[[#This Row],[Costo Unitario]]*Tabla1[[#This Row],[Cantidad Ordenada]]</f>
        <v>42</v>
      </c>
      <c r="L1729" s="3">
        <f>(Tabla1[[#This Row],[Precio Unitario]]-Tabla1[[#This Row],[Costo Unitario]])*Tabla1[[#This Row],[Cantidad Ordenada]]</f>
        <v>27</v>
      </c>
      <c r="M1729" s="20">
        <v>0.1</v>
      </c>
      <c r="N1729" s="5">
        <f>Tabla1[[#This Row],[Total del Pedido]]*M1729</f>
        <v>6.9</v>
      </c>
      <c r="O1729" s="5">
        <f>Tabla1[[#This Row],[Total del Pedido]]-(Tabla1[[#This Row],[Costo Total]]+N1729)</f>
        <v>20.100000000000001</v>
      </c>
    </row>
    <row r="1730" spans="1:15" x14ac:dyDescent="0.25">
      <c r="A1730" s="1">
        <v>698</v>
      </c>
      <c r="B1730" s="1">
        <v>19</v>
      </c>
      <c r="C1730" s="1" t="s">
        <v>20</v>
      </c>
      <c r="D1730" s="1" t="s">
        <v>41</v>
      </c>
      <c r="E1730" s="2">
        <v>13</v>
      </c>
      <c r="F1730" s="2">
        <v>21</v>
      </c>
      <c r="G1730" s="1">
        <v>3</v>
      </c>
      <c r="H1730" s="1">
        <v>15</v>
      </c>
      <c r="I1730" s="7">
        <f>TIME(0,Tabla1[[#This Row],[Tiempo de Preparación]],0)</f>
        <v>1.0416666666666666E-2</v>
      </c>
      <c r="J1730" s="16">
        <f>Tabla1[[#This Row],[Precio Unitario]]*Tabla1[[#This Row],[Cantidad Ordenada]]</f>
        <v>63</v>
      </c>
      <c r="K1730" s="3">
        <f>Tabla1[[#This Row],[Costo Unitario]]*Tabla1[[#This Row],[Cantidad Ordenada]]</f>
        <v>39</v>
      </c>
      <c r="L1730" s="3">
        <f>(Tabla1[[#This Row],[Precio Unitario]]-Tabla1[[#This Row],[Costo Unitario]])*Tabla1[[#This Row],[Cantidad Ordenada]]</f>
        <v>24</v>
      </c>
      <c r="M1730" s="20">
        <v>0.1</v>
      </c>
      <c r="N1730" s="5">
        <f>Tabla1[[#This Row],[Total del Pedido]]*M1730</f>
        <v>6.3000000000000007</v>
      </c>
      <c r="O1730" s="5">
        <f>Tabla1[[#This Row],[Total del Pedido]]-(Tabla1[[#This Row],[Costo Total]]+N1730)</f>
        <v>17.700000000000003</v>
      </c>
    </row>
    <row r="1731" spans="1:15" x14ac:dyDescent="0.25">
      <c r="A1731" s="1">
        <v>699</v>
      </c>
      <c r="B1731" s="1">
        <v>8</v>
      </c>
      <c r="C1731" s="1" t="s">
        <v>10</v>
      </c>
      <c r="D1731" s="1" t="s">
        <v>31</v>
      </c>
      <c r="E1731" s="2">
        <v>17</v>
      </c>
      <c r="F1731" s="2">
        <v>29</v>
      </c>
      <c r="G1731" s="1">
        <v>2</v>
      </c>
      <c r="H1731" s="1">
        <v>11</v>
      </c>
      <c r="I1731" s="7">
        <f>TIME(0,Tabla1[[#This Row],[Tiempo de Preparación]],0)</f>
        <v>7.6388888888888886E-3</v>
      </c>
      <c r="J1731" s="16">
        <f>Tabla1[[#This Row],[Precio Unitario]]*Tabla1[[#This Row],[Cantidad Ordenada]]</f>
        <v>58</v>
      </c>
      <c r="K1731" s="3">
        <f>Tabla1[[#This Row],[Costo Unitario]]*Tabla1[[#This Row],[Cantidad Ordenada]]</f>
        <v>34</v>
      </c>
      <c r="L1731" s="3">
        <f>(Tabla1[[#This Row],[Precio Unitario]]-Tabla1[[#This Row],[Costo Unitario]])*Tabla1[[#This Row],[Cantidad Ordenada]]</f>
        <v>24</v>
      </c>
      <c r="M1731" s="20">
        <v>0.1</v>
      </c>
      <c r="N1731" s="5">
        <f>Tabla1[[#This Row],[Total del Pedido]]*M1731</f>
        <v>5.8000000000000007</v>
      </c>
      <c r="O1731" s="5">
        <f>Tabla1[[#This Row],[Total del Pedido]]-(Tabla1[[#This Row],[Costo Total]]+N1731)</f>
        <v>18.200000000000003</v>
      </c>
    </row>
    <row r="1732" spans="1:15" x14ac:dyDescent="0.25">
      <c r="A1732" s="1">
        <v>700</v>
      </c>
      <c r="B1732" s="1">
        <v>8</v>
      </c>
      <c r="C1732" s="1" t="s">
        <v>17</v>
      </c>
      <c r="D1732" s="1" t="s">
        <v>38</v>
      </c>
      <c r="E1732" s="2">
        <v>20</v>
      </c>
      <c r="F1732" s="2">
        <v>34</v>
      </c>
      <c r="G1732" s="1">
        <v>3</v>
      </c>
      <c r="H1732" s="1">
        <v>37</v>
      </c>
      <c r="I1732" s="7">
        <f>TIME(0,Tabla1[[#This Row],[Tiempo de Preparación]],0)</f>
        <v>2.5694444444444443E-2</v>
      </c>
      <c r="J1732" s="16">
        <f>Tabla1[[#This Row],[Precio Unitario]]*Tabla1[[#This Row],[Cantidad Ordenada]]</f>
        <v>102</v>
      </c>
      <c r="K1732" s="3">
        <f>Tabla1[[#This Row],[Costo Unitario]]*Tabla1[[#This Row],[Cantidad Ordenada]]</f>
        <v>60</v>
      </c>
      <c r="L1732" s="3">
        <f>(Tabla1[[#This Row],[Precio Unitario]]-Tabla1[[#This Row],[Costo Unitario]])*Tabla1[[#This Row],[Cantidad Ordenada]]</f>
        <v>42</v>
      </c>
      <c r="M1732" s="20">
        <v>0.1</v>
      </c>
      <c r="N1732" s="5">
        <f>Tabla1[[#This Row],[Total del Pedido]]*M1732</f>
        <v>10.200000000000001</v>
      </c>
      <c r="O1732" s="5">
        <f>Tabla1[[#This Row],[Total del Pedido]]-(Tabla1[[#This Row],[Costo Total]]+N1732)</f>
        <v>31.799999999999997</v>
      </c>
    </row>
    <row r="1733" spans="1:15" x14ac:dyDescent="0.25">
      <c r="A1733" s="1">
        <v>700</v>
      </c>
      <c r="B1733" s="1">
        <v>8</v>
      </c>
      <c r="C1733" s="1" t="s">
        <v>22</v>
      </c>
      <c r="D1733" s="1" t="s">
        <v>43</v>
      </c>
      <c r="E1733" s="2">
        <v>15</v>
      </c>
      <c r="F1733" s="2">
        <v>26</v>
      </c>
      <c r="G1733" s="1">
        <v>3</v>
      </c>
      <c r="H1733" s="1">
        <v>35</v>
      </c>
      <c r="I1733" s="7">
        <f>TIME(0,Tabla1[[#This Row],[Tiempo de Preparación]],0)</f>
        <v>2.4305555555555556E-2</v>
      </c>
      <c r="J1733" s="16">
        <f>Tabla1[[#This Row],[Precio Unitario]]*Tabla1[[#This Row],[Cantidad Ordenada]]</f>
        <v>78</v>
      </c>
      <c r="K1733" s="3">
        <f>Tabla1[[#This Row],[Costo Unitario]]*Tabla1[[#This Row],[Cantidad Ordenada]]</f>
        <v>45</v>
      </c>
      <c r="L1733" s="3">
        <f>(Tabla1[[#This Row],[Precio Unitario]]-Tabla1[[#This Row],[Costo Unitario]])*Tabla1[[#This Row],[Cantidad Ordenada]]</f>
        <v>33</v>
      </c>
      <c r="M1733" s="20">
        <v>0.1</v>
      </c>
      <c r="N1733" s="5">
        <f>Tabla1[[#This Row],[Total del Pedido]]*M1733</f>
        <v>7.8000000000000007</v>
      </c>
      <c r="O1733" s="5">
        <f>Tabla1[[#This Row],[Total del Pedido]]-(Tabla1[[#This Row],[Costo Total]]+N1733)</f>
        <v>25.200000000000003</v>
      </c>
    </row>
    <row r="1734" spans="1:15" x14ac:dyDescent="0.25">
      <c r="A1734" s="1">
        <v>700</v>
      </c>
      <c r="B1734" s="1">
        <v>8</v>
      </c>
      <c r="C1734" s="1" t="s">
        <v>7</v>
      </c>
      <c r="D1734" s="1" t="s">
        <v>28</v>
      </c>
      <c r="E1734" s="2">
        <v>16</v>
      </c>
      <c r="F1734" s="2">
        <v>27</v>
      </c>
      <c r="G1734" s="1">
        <v>2</v>
      </c>
      <c r="H1734" s="1">
        <v>14</v>
      </c>
      <c r="I1734" s="7">
        <f>TIME(0,Tabla1[[#This Row],[Tiempo de Preparación]],0)</f>
        <v>9.7222222222222224E-3</v>
      </c>
      <c r="J1734" s="16">
        <f>Tabla1[[#This Row],[Precio Unitario]]*Tabla1[[#This Row],[Cantidad Ordenada]]</f>
        <v>54</v>
      </c>
      <c r="K1734" s="3">
        <f>Tabla1[[#This Row],[Costo Unitario]]*Tabla1[[#This Row],[Cantidad Ordenada]]</f>
        <v>32</v>
      </c>
      <c r="L1734" s="3">
        <f>(Tabla1[[#This Row],[Precio Unitario]]-Tabla1[[#This Row],[Costo Unitario]])*Tabla1[[#This Row],[Cantidad Ordenada]]</f>
        <v>22</v>
      </c>
      <c r="M1734" s="20">
        <v>0.1</v>
      </c>
      <c r="N1734" s="5">
        <f>Tabla1[[#This Row],[Total del Pedido]]*M1734</f>
        <v>5.4</v>
      </c>
      <c r="O1734" s="5">
        <f>Tabla1[[#This Row],[Total del Pedido]]-(Tabla1[[#This Row],[Costo Total]]+N1734)</f>
        <v>16.600000000000001</v>
      </c>
    </row>
    <row r="1735" spans="1:15" x14ac:dyDescent="0.25">
      <c r="A1735" s="1">
        <v>701</v>
      </c>
      <c r="B1735" s="1">
        <v>19</v>
      </c>
      <c r="C1735" s="1" t="s">
        <v>11</v>
      </c>
      <c r="D1735" s="1" t="s">
        <v>32</v>
      </c>
      <c r="E1735" s="2">
        <v>20</v>
      </c>
      <c r="F1735" s="2">
        <v>33</v>
      </c>
      <c r="G1735" s="1">
        <v>2</v>
      </c>
      <c r="H1735" s="1">
        <v>42</v>
      </c>
      <c r="I1735" s="7">
        <f>TIME(0,Tabla1[[#This Row],[Tiempo de Preparación]],0)</f>
        <v>2.9166666666666667E-2</v>
      </c>
      <c r="J1735" s="16">
        <f>Tabla1[[#This Row],[Precio Unitario]]*Tabla1[[#This Row],[Cantidad Ordenada]]</f>
        <v>66</v>
      </c>
      <c r="K1735" s="3">
        <f>Tabla1[[#This Row],[Costo Unitario]]*Tabla1[[#This Row],[Cantidad Ordenada]]</f>
        <v>40</v>
      </c>
      <c r="L1735" s="3">
        <f>(Tabla1[[#This Row],[Precio Unitario]]-Tabla1[[#This Row],[Costo Unitario]])*Tabla1[[#This Row],[Cantidad Ordenada]]</f>
        <v>26</v>
      </c>
      <c r="M1735" s="20">
        <v>0.1</v>
      </c>
      <c r="N1735" s="5">
        <f>Tabla1[[#This Row],[Total del Pedido]]*M1735</f>
        <v>6.6000000000000005</v>
      </c>
      <c r="O1735" s="5">
        <f>Tabla1[[#This Row],[Total del Pedido]]-(Tabla1[[#This Row],[Costo Total]]+N1735)</f>
        <v>19.399999999999999</v>
      </c>
    </row>
    <row r="1736" spans="1:15" x14ac:dyDescent="0.25">
      <c r="A1736" s="1">
        <v>701</v>
      </c>
      <c r="B1736" s="1">
        <v>19</v>
      </c>
      <c r="C1736" s="1" t="s">
        <v>21</v>
      </c>
      <c r="D1736" s="1" t="s">
        <v>42</v>
      </c>
      <c r="E1736" s="2">
        <v>10</v>
      </c>
      <c r="F1736" s="2">
        <v>18</v>
      </c>
      <c r="G1736" s="1">
        <v>2</v>
      </c>
      <c r="H1736" s="1">
        <v>55</v>
      </c>
      <c r="I1736" s="7">
        <f>TIME(0,Tabla1[[#This Row],[Tiempo de Preparación]],0)</f>
        <v>3.8194444444444448E-2</v>
      </c>
      <c r="J1736" s="16">
        <f>Tabla1[[#This Row],[Precio Unitario]]*Tabla1[[#This Row],[Cantidad Ordenada]]</f>
        <v>36</v>
      </c>
      <c r="K1736" s="3">
        <f>Tabla1[[#This Row],[Costo Unitario]]*Tabla1[[#This Row],[Cantidad Ordenada]]</f>
        <v>20</v>
      </c>
      <c r="L1736" s="3">
        <f>(Tabla1[[#This Row],[Precio Unitario]]-Tabla1[[#This Row],[Costo Unitario]])*Tabla1[[#This Row],[Cantidad Ordenada]]</f>
        <v>16</v>
      </c>
      <c r="M1736" s="20">
        <v>0.1</v>
      </c>
      <c r="N1736" s="5">
        <f>Tabla1[[#This Row],[Total del Pedido]]*M1736</f>
        <v>3.6</v>
      </c>
      <c r="O1736" s="5">
        <f>Tabla1[[#This Row],[Total del Pedido]]-(Tabla1[[#This Row],[Costo Total]]+N1736)</f>
        <v>12.399999999999999</v>
      </c>
    </row>
    <row r="1737" spans="1:15" x14ac:dyDescent="0.25">
      <c r="A1737" s="1">
        <v>702</v>
      </c>
      <c r="B1737" s="1">
        <v>13</v>
      </c>
      <c r="C1737" s="1" t="s">
        <v>21</v>
      </c>
      <c r="D1737" s="1" t="s">
        <v>42</v>
      </c>
      <c r="E1737" s="2">
        <v>10</v>
      </c>
      <c r="F1737" s="2">
        <v>18</v>
      </c>
      <c r="G1737" s="1">
        <v>2</v>
      </c>
      <c r="H1737" s="1">
        <v>59</v>
      </c>
      <c r="I1737" s="7">
        <f>TIME(0,Tabla1[[#This Row],[Tiempo de Preparación]],0)</f>
        <v>4.0972222222222222E-2</v>
      </c>
      <c r="J1737" s="16">
        <f>Tabla1[[#This Row],[Precio Unitario]]*Tabla1[[#This Row],[Cantidad Ordenada]]</f>
        <v>36</v>
      </c>
      <c r="K1737" s="3">
        <f>Tabla1[[#This Row],[Costo Unitario]]*Tabla1[[#This Row],[Cantidad Ordenada]]</f>
        <v>20</v>
      </c>
      <c r="L1737" s="3">
        <f>(Tabla1[[#This Row],[Precio Unitario]]-Tabla1[[#This Row],[Costo Unitario]])*Tabla1[[#This Row],[Cantidad Ordenada]]</f>
        <v>16</v>
      </c>
      <c r="M1737" s="20">
        <v>0.1</v>
      </c>
      <c r="N1737" s="5">
        <f>Tabla1[[#This Row],[Total del Pedido]]*M1737</f>
        <v>3.6</v>
      </c>
      <c r="O1737" s="5">
        <f>Tabla1[[#This Row],[Total del Pedido]]-(Tabla1[[#This Row],[Costo Total]]+N1737)</f>
        <v>12.399999999999999</v>
      </c>
    </row>
    <row r="1738" spans="1:15" x14ac:dyDescent="0.25">
      <c r="A1738" s="1">
        <v>702</v>
      </c>
      <c r="B1738" s="1">
        <v>13</v>
      </c>
      <c r="C1738" s="1" t="s">
        <v>20</v>
      </c>
      <c r="D1738" s="1" t="s">
        <v>41</v>
      </c>
      <c r="E1738" s="2">
        <v>13</v>
      </c>
      <c r="F1738" s="2">
        <v>21</v>
      </c>
      <c r="G1738" s="1">
        <v>1</v>
      </c>
      <c r="H1738" s="1">
        <v>36</v>
      </c>
      <c r="I1738" s="7">
        <f>TIME(0,Tabla1[[#This Row],[Tiempo de Preparación]],0)</f>
        <v>2.5000000000000001E-2</v>
      </c>
      <c r="J1738" s="16">
        <f>Tabla1[[#This Row],[Precio Unitario]]*Tabla1[[#This Row],[Cantidad Ordenada]]</f>
        <v>21</v>
      </c>
      <c r="K1738" s="3">
        <f>Tabla1[[#This Row],[Costo Unitario]]*Tabla1[[#This Row],[Cantidad Ordenada]]</f>
        <v>13</v>
      </c>
      <c r="L1738" s="3">
        <f>(Tabla1[[#This Row],[Precio Unitario]]-Tabla1[[#This Row],[Costo Unitario]])*Tabla1[[#This Row],[Cantidad Ordenada]]</f>
        <v>8</v>
      </c>
      <c r="M1738" s="20">
        <v>0.1</v>
      </c>
      <c r="N1738" s="5">
        <f>Tabla1[[#This Row],[Total del Pedido]]*M1738</f>
        <v>2.1</v>
      </c>
      <c r="O1738" s="5">
        <f>Tabla1[[#This Row],[Total del Pedido]]-(Tabla1[[#This Row],[Costo Total]]+N1738)</f>
        <v>5.9</v>
      </c>
    </row>
    <row r="1739" spans="1:15" x14ac:dyDescent="0.25">
      <c r="A1739" s="1">
        <v>702</v>
      </c>
      <c r="B1739" s="1">
        <v>13</v>
      </c>
      <c r="C1739" s="1" t="s">
        <v>7</v>
      </c>
      <c r="D1739" s="1" t="s">
        <v>28</v>
      </c>
      <c r="E1739" s="2">
        <v>16</v>
      </c>
      <c r="F1739" s="2">
        <v>27</v>
      </c>
      <c r="G1739" s="1">
        <v>2</v>
      </c>
      <c r="H1739" s="1">
        <v>29</v>
      </c>
      <c r="I1739" s="7">
        <f>TIME(0,Tabla1[[#This Row],[Tiempo de Preparación]],0)</f>
        <v>2.013888888888889E-2</v>
      </c>
      <c r="J1739" s="16">
        <f>Tabla1[[#This Row],[Precio Unitario]]*Tabla1[[#This Row],[Cantidad Ordenada]]</f>
        <v>54</v>
      </c>
      <c r="K1739" s="3">
        <f>Tabla1[[#This Row],[Costo Unitario]]*Tabla1[[#This Row],[Cantidad Ordenada]]</f>
        <v>32</v>
      </c>
      <c r="L1739" s="3">
        <f>(Tabla1[[#This Row],[Precio Unitario]]-Tabla1[[#This Row],[Costo Unitario]])*Tabla1[[#This Row],[Cantidad Ordenada]]</f>
        <v>22</v>
      </c>
      <c r="M1739" s="20">
        <v>0.1</v>
      </c>
      <c r="N1739" s="5">
        <f>Tabla1[[#This Row],[Total del Pedido]]*M1739</f>
        <v>5.4</v>
      </c>
      <c r="O1739" s="5">
        <f>Tabla1[[#This Row],[Total del Pedido]]-(Tabla1[[#This Row],[Costo Total]]+N1739)</f>
        <v>16.600000000000001</v>
      </c>
    </row>
    <row r="1740" spans="1:15" x14ac:dyDescent="0.25">
      <c r="A1740" s="1">
        <v>702</v>
      </c>
      <c r="B1740" s="1">
        <v>13</v>
      </c>
      <c r="C1740" s="1" t="s">
        <v>12</v>
      </c>
      <c r="D1740" s="1" t="s">
        <v>33</v>
      </c>
      <c r="E1740" s="2">
        <v>16</v>
      </c>
      <c r="F1740" s="2">
        <v>28</v>
      </c>
      <c r="G1740" s="1">
        <v>3</v>
      </c>
      <c r="H1740" s="1">
        <v>31</v>
      </c>
      <c r="I1740" s="7">
        <f>TIME(0,Tabla1[[#This Row],[Tiempo de Preparación]],0)</f>
        <v>2.1527777777777778E-2</v>
      </c>
      <c r="J1740" s="16">
        <f>Tabla1[[#This Row],[Precio Unitario]]*Tabla1[[#This Row],[Cantidad Ordenada]]</f>
        <v>84</v>
      </c>
      <c r="K1740" s="3">
        <f>Tabla1[[#This Row],[Costo Unitario]]*Tabla1[[#This Row],[Cantidad Ordenada]]</f>
        <v>48</v>
      </c>
      <c r="L1740" s="3">
        <f>(Tabla1[[#This Row],[Precio Unitario]]-Tabla1[[#This Row],[Costo Unitario]])*Tabla1[[#This Row],[Cantidad Ordenada]]</f>
        <v>36</v>
      </c>
      <c r="M1740" s="20">
        <v>0.1</v>
      </c>
      <c r="N1740" s="5">
        <f>Tabla1[[#This Row],[Total del Pedido]]*M1740</f>
        <v>8.4</v>
      </c>
      <c r="O1740" s="5">
        <f>Tabla1[[#This Row],[Total del Pedido]]-(Tabla1[[#This Row],[Costo Total]]+N1740)</f>
        <v>27.6</v>
      </c>
    </row>
    <row r="1741" spans="1:15" x14ac:dyDescent="0.25">
      <c r="A1741" s="1">
        <v>703</v>
      </c>
      <c r="B1741" s="1">
        <v>9</v>
      </c>
      <c r="C1741" s="1" t="s">
        <v>20</v>
      </c>
      <c r="D1741" s="1" t="s">
        <v>41</v>
      </c>
      <c r="E1741" s="2">
        <v>13</v>
      </c>
      <c r="F1741" s="2">
        <v>21</v>
      </c>
      <c r="G1741" s="1">
        <v>3</v>
      </c>
      <c r="H1741" s="1">
        <v>29</v>
      </c>
      <c r="I1741" s="7">
        <f>TIME(0,Tabla1[[#This Row],[Tiempo de Preparación]],0)</f>
        <v>2.013888888888889E-2</v>
      </c>
      <c r="J1741" s="16">
        <f>Tabla1[[#This Row],[Precio Unitario]]*Tabla1[[#This Row],[Cantidad Ordenada]]</f>
        <v>63</v>
      </c>
      <c r="K1741" s="3">
        <f>Tabla1[[#This Row],[Costo Unitario]]*Tabla1[[#This Row],[Cantidad Ordenada]]</f>
        <v>39</v>
      </c>
      <c r="L1741" s="3">
        <f>(Tabla1[[#This Row],[Precio Unitario]]-Tabla1[[#This Row],[Costo Unitario]])*Tabla1[[#This Row],[Cantidad Ordenada]]</f>
        <v>24</v>
      </c>
      <c r="M1741" s="20">
        <v>0.1</v>
      </c>
      <c r="N1741" s="5">
        <f>Tabla1[[#This Row],[Total del Pedido]]*M1741</f>
        <v>6.3000000000000007</v>
      </c>
      <c r="O1741" s="5">
        <f>Tabla1[[#This Row],[Total del Pedido]]-(Tabla1[[#This Row],[Costo Total]]+N1741)</f>
        <v>17.700000000000003</v>
      </c>
    </row>
    <row r="1742" spans="1:15" x14ac:dyDescent="0.25">
      <c r="A1742" s="1">
        <v>704</v>
      </c>
      <c r="B1742" s="1">
        <v>13</v>
      </c>
      <c r="C1742" s="1" t="s">
        <v>21</v>
      </c>
      <c r="D1742" s="1" t="s">
        <v>42</v>
      </c>
      <c r="E1742" s="2">
        <v>10</v>
      </c>
      <c r="F1742" s="2">
        <v>18</v>
      </c>
      <c r="G1742" s="1">
        <v>1</v>
      </c>
      <c r="H1742" s="1">
        <v>38</v>
      </c>
      <c r="I1742" s="7">
        <f>TIME(0,Tabla1[[#This Row],[Tiempo de Preparación]],0)</f>
        <v>2.6388888888888889E-2</v>
      </c>
      <c r="J1742" s="16">
        <f>Tabla1[[#This Row],[Precio Unitario]]*Tabla1[[#This Row],[Cantidad Ordenada]]</f>
        <v>18</v>
      </c>
      <c r="K1742" s="3">
        <f>Tabla1[[#This Row],[Costo Unitario]]*Tabla1[[#This Row],[Cantidad Ordenada]]</f>
        <v>10</v>
      </c>
      <c r="L1742" s="3">
        <f>(Tabla1[[#This Row],[Precio Unitario]]-Tabla1[[#This Row],[Costo Unitario]])*Tabla1[[#This Row],[Cantidad Ordenada]]</f>
        <v>8</v>
      </c>
      <c r="M1742" s="20">
        <v>0.1</v>
      </c>
      <c r="N1742" s="5">
        <f>Tabla1[[#This Row],[Total del Pedido]]*M1742</f>
        <v>1.8</v>
      </c>
      <c r="O1742" s="5">
        <f>Tabla1[[#This Row],[Total del Pedido]]-(Tabla1[[#This Row],[Costo Total]]+N1742)</f>
        <v>6.1999999999999993</v>
      </c>
    </row>
    <row r="1743" spans="1:15" x14ac:dyDescent="0.25">
      <c r="A1743" s="1">
        <v>705</v>
      </c>
      <c r="B1743" s="1">
        <v>12</v>
      </c>
      <c r="C1743" s="1" t="s">
        <v>18</v>
      </c>
      <c r="D1743" s="1" t="s">
        <v>39</v>
      </c>
      <c r="E1743" s="2">
        <v>12</v>
      </c>
      <c r="F1743" s="2">
        <v>20</v>
      </c>
      <c r="G1743" s="1">
        <v>3</v>
      </c>
      <c r="H1743" s="1">
        <v>25</v>
      </c>
      <c r="I1743" s="7">
        <f>TIME(0,Tabla1[[#This Row],[Tiempo de Preparación]],0)</f>
        <v>1.7361111111111112E-2</v>
      </c>
      <c r="J1743" s="16">
        <f>Tabla1[[#This Row],[Precio Unitario]]*Tabla1[[#This Row],[Cantidad Ordenada]]</f>
        <v>60</v>
      </c>
      <c r="K1743" s="3">
        <f>Tabla1[[#This Row],[Costo Unitario]]*Tabla1[[#This Row],[Cantidad Ordenada]]</f>
        <v>36</v>
      </c>
      <c r="L1743" s="3">
        <f>(Tabla1[[#This Row],[Precio Unitario]]-Tabla1[[#This Row],[Costo Unitario]])*Tabla1[[#This Row],[Cantidad Ordenada]]</f>
        <v>24</v>
      </c>
      <c r="M1743" s="20">
        <v>0.1</v>
      </c>
      <c r="N1743" s="5">
        <f>Tabla1[[#This Row],[Total del Pedido]]*M1743</f>
        <v>6</v>
      </c>
      <c r="O1743" s="5">
        <f>Tabla1[[#This Row],[Total del Pedido]]-(Tabla1[[#This Row],[Costo Total]]+N1743)</f>
        <v>18</v>
      </c>
    </row>
    <row r="1744" spans="1:15" x14ac:dyDescent="0.25">
      <c r="A1744" s="1">
        <v>705</v>
      </c>
      <c r="B1744" s="1">
        <v>12</v>
      </c>
      <c r="C1744" s="1" t="s">
        <v>22</v>
      </c>
      <c r="D1744" s="1" t="s">
        <v>43</v>
      </c>
      <c r="E1744" s="2">
        <v>15</v>
      </c>
      <c r="F1744" s="2">
        <v>26</v>
      </c>
      <c r="G1744" s="1">
        <v>2</v>
      </c>
      <c r="H1744" s="1">
        <v>8</v>
      </c>
      <c r="I1744" s="7">
        <f>TIME(0,Tabla1[[#This Row],[Tiempo de Preparación]],0)</f>
        <v>5.5555555555555558E-3</v>
      </c>
      <c r="J1744" s="16">
        <f>Tabla1[[#This Row],[Precio Unitario]]*Tabla1[[#This Row],[Cantidad Ordenada]]</f>
        <v>52</v>
      </c>
      <c r="K1744" s="3">
        <f>Tabla1[[#This Row],[Costo Unitario]]*Tabla1[[#This Row],[Cantidad Ordenada]]</f>
        <v>30</v>
      </c>
      <c r="L1744" s="3">
        <f>(Tabla1[[#This Row],[Precio Unitario]]-Tabla1[[#This Row],[Costo Unitario]])*Tabla1[[#This Row],[Cantidad Ordenada]]</f>
        <v>22</v>
      </c>
      <c r="M1744" s="20">
        <v>0.1</v>
      </c>
      <c r="N1744" s="5">
        <f>Tabla1[[#This Row],[Total del Pedido]]*M1744</f>
        <v>5.2</v>
      </c>
      <c r="O1744" s="5">
        <f>Tabla1[[#This Row],[Total del Pedido]]-(Tabla1[[#This Row],[Costo Total]]+N1744)</f>
        <v>16.799999999999997</v>
      </c>
    </row>
    <row r="1745" spans="1:15" x14ac:dyDescent="0.25">
      <c r="A1745" s="1">
        <v>706</v>
      </c>
      <c r="B1745" s="1">
        <v>20</v>
      </c>
      <c r="C1745" s="1" t="s">
        <v>21</v>
      </c>
      <c r="D1745" s="1" t="s">
        <v>42</v>
      </c>
      <c r="E1745" s="2">
        <v>10</v>
      </c>
      <c r="F1745" s="2">
        <v>18</v>
      </c>
      <c r="G1745" s="1">
        <v>3</v>
      </c>
      <c r="H1745" s="1">
        <v>33</v>
      </c>
      <c r="I1745" s="7">
        <f>TIME(0,Tabla1[[#This Row],[Tiempo de Preparación]],0)</f>
        <v>2.2916666666666665E-2</v>
      </c>
      <c r="J1745" s="16">
        <f>Tabla1[[#This Row],[Precio Unitario]]*Tabla1[[#This Row],[Cantidad Ordenada]]</f>
        <v>54</v>
      </c>
      <c r="K1745" s="3">
        <f>Tabla1[[#This Row],[Costo Unitario]]*Tabla1[[#This Row],[Cantidad Ordenada]]</f>
        <v>30</v>
      </c>
      <c r="L1745" s="3">
        <f>(Tabla1[[#This Row],[Precio Unitario]]-Tabla1[[#This Row],[Costo Unitario]])*Tabla1[[#This Row],[Cantidad Ordenada]]</f>
        <v>24</v>
      </c>
      <c r="M1745" s="20">
        <v>0.1</v>
      </c>
      <c r="N1745" s="5">
        <f>Tabla1[[#This Row],[Total del Pedido]]*M1745</f>
        <v>5.4</v>
      </c>
      <c r="O1745" s="5">
        <f>Tabla1[[#This Row],[Total del Pedido]]-(Tabla1[[#This Row],[Costo Total]]+N1745)</f>
        <v>18.600000000000001</v>
      </c>
    </row>
    <row r="1746" spans="1:15" x14ac:dyDescent="0.25">
      <c r="A1746" s="1">
        <v>707</v>
      </c>
      <c r="B1746" s="1">
        <v>15</v>
      </c>
      <c r="C1746" s="1" t="s">
        <v>15</v>
      </c>
      <c r="D1746" s="1" t="s">
        <v>36</v>
      </c>
      <c r="E1746" s="2">
        <v>19</v>
      </c>
      <c r="F1746" s="2">
        <v>32</v>
      </c>
      <c r="G1746" s="1">
        <v>1</v>
      </c>
      <c r="H1746" s="1">
        <v>31</v>
      </c>
      <c r="I1746" s="7">
        <f>TIME(0,Tabla1[[#This Row],[Tiempo de Preparación]],0)</f>
        <v>2.1527777777777778E-2</v>
      </c>
      <c r="J1746" s="16">
        <f>Tabla1[[#This Row],[Precio Unitario]]*Tabla1[[#This Row],[Cantidad Ordenada]]</f>
        <v>32</v>
      </c>
      <c r="K1746" s="3">
        <f>Tabla1[[#This Row],[Costo Unitario]]*Tabla1[[#This Row],[Cantidad Ordenada]]</f>
        <v>19</v>
      </c>
      <c r="L1746" s="3">
        <f>(Tabla1[[#This Row],[Precio Unitario]]-Tabla1[[#This Row],[Costo Unitario]])*Tabla1[[#This Row],[Cantidad Ordenada]]</f>
        <v>13</v>
      </c>
      <c r="M1746" s="20">
        <v>0.1</v>
      </c>
      <c r="N1746" s="5">
        <f>Tabla1[[#This Row],[Total del Pedido]]*M1746</f>
        <v>3.2</v>
      </c>
      <c r="O1746" s="5">
        <f>Tabla1[[#This Row],[Total del Pedido]]-(Tabla1[[#This Row],[Costo Total]]+N1746)</f>
        <v>9.8000000000000007</v>
      </c>
    </row>
    <row r="1747" spans="1:15" x14ac:dyDescent="0.25">
      <c r="A1747" s="1">
        <v>707</v>
      </c>
      <c r="B1747" s="1">
        <v>15</v>
      </c>
      <c r="C1747" s="1" t="s">
        <v>20</v>
      </c>
      <c r="D1747" s="1" t="s">
        <v>41</v>
      </c>
      <c r="E1747" s="2">
        <v>13</v>
      </c>
      <c r="F1747" s="2">
        <v>21</v>
      </c>
      <c r="G1747" s="1">
        <v>1</v>
      </c>
      <c r="H1747" s="1">
        <v>42</v>
      </c>
      <c r="I1747" s="7">
        <f>TIME(0,Tabla1[[#This Row],[Tiempo de Preparación]],0)</f>
        <v>2.9166666666666667E-2</v>
      </c>
      <c r="J1747" s="16">
        <f>Tabla1[[#This Row],[Precio Unitario]]*Tabla1[[#This Row],[Cantidad Ordenada]]</f>
        <v>21</v>
      </c>
      <c r="K1747" s="3">
        <f>Tabla1[[#This Row],[Costo Unitario]]*Tabla1[[#This Row],[Cantidad Ordenada]]</f>
        <v>13</v>
      </c>
      <c r="L1747" s="3">
        <f>(Tabla1[[#This Row],[Precio Unitario]]-Tabla1[[#This Row],[Costo Unitario]])*Tabla1[[#This Row],[Cantidad Ordenada]]</f>
        <v>8</v>
      </c>
      <c r="M1747" s="20">
        <v>0.1</v>
      </c>
      <c r="N1747" s="5">
        <f>Tabla1[[#This Row],[Total del Pedido]]*M1747</f>
        <v>2.1</v>
      </c>
      <c r="O1747" s="5">
        <f>Tabla1[[#This Row],[Total del Pedido]]-(Tabla1[[#This Row],[Costo Total]]+N1747)</f>
        <v>5.9</v>
      </c>
    </row>
    <row r="1748" spans="1:15" x14ac:dyDescent="0.25">
      <c r="A1748" s="1">
        <v>707</v>
      </c>
      <c r="B1748" s="1">
        <v>15</v>
      </c>
      <c r="C1748" s="1" t="s">
        <v>5</v>
      </c>
      <c r="D1748" s="1" t="s">
        <v>26</v>
      </c>
      <c r="E1748" s="2">
        <v>18</v>
      </c>
      <c r="F1748" s="2">
        <v>30</v>
      </c>
      <c r="G1748" s="1">
        <v>2</v>
      </c>
      <c r="H1748" s="1">
        <v>53</v>
      </c>
      <c r="I1748" s="7">
        <f>TIME(0,Tabla1[[#This Row],[Tiempo de Preparación]],0)</f>
        <v>3.6805555555555557E-2</v>
      </c>
      <c r="J1748" s="16">
        <f>Tabla1[[#This Row],[Precio Unitario]]*Tabla1[[#This Row],[Cantidad Ordenada]]</f>
        <v>60</v>
      </c>
      <c r="K1748" s="3">
        <f>Tabla1[[#This Row],[Costo Unitario]]*Tabla1[[#This Row],[Cantidad Ordenada]]</f>
        <v>36</v>
      </c>
      <c r="L1748" s="3">
        <f>(Tabla1[[#This Row],[Precio Unitario]]-Tabla1[[#This Row],[Costo Unitario]])*Tabla1[[#This Row],[Cantidad Ordenada]]</f>
        <v>24</v>
      </c>
      <c r="M1748" s="20">
        <v>0.1</v>
      </c>
      <c r="N1748" s="5">
        <f>Tabla1[[#This Row],[Total del Pedido]]*M1748</f>
        <v>6</v>
      </c>
      <c r="O1748" s="5">
        <f>Tabla1[[#This Row],[Total del Pedido]]-(Tabla1[[#This Row],[Costo Total]]+N1748)</f>
        <v>18</v>
      </c>
    </row>
    <row r="1749" spans="1:15" x14ac:dyDescent="0.25">
      <c r="A1749" s="1">
        <v>707</v>
      </c>
      <c r="B1749" s="1">
        <v>15</v>
      </c>
      <c r="C1749" s="1" t="s">
        <v>9</v>
      </c>
      <c r="D1749" s="1" t="s">
        <v>30</v>
      </c>
      <c r="E1749" s="2">
        <v>22</v>
      </c>
      <c r="F1749" s="2">
        <v>36</v>
      </c>
      <c r="G1749" s="1">
        <v>2</v>
      </c>
      <c r="H1749" s="1">
        <v>11</v>
      </c>
      <c r="I1749" s="7">
        <f>TIME(0,Tabla1[[#This Row],[Tiempo de Preparación]],0)</f>
        <v>7.6388888888888886E-3</v>
      </c>
      <c r="J1749" s="16">
        <f>Tabla1[[#This Row],[Precio Unitario]]*Tabla1[[#This Row],[Cantidad Ordenada]]</f>
        <v>72</v>
      </c>
      <c r="K1749" s="3">
        <f>Tabla1[[#This Row],[Costo Unitario]]*Tabla1[[#This Row],[Cantidad Ordenada]]</f>
        <v>44</v>
      </c>
      <c r="L1749" s="3">
        <f>(Tabla1[[#This Row],[Precio Unitario]]-Tabla1[[#This Row],[Costo Unitario]])*Tabla1[[#This Row],[Cantidad Ordenada]]</f>
        <v>28</v>
      </c>
      <c r="M1749" s="20">
        <v>0.1</v>
      </c>
      <c r="N1749" s="5">
        <f>Tabla1[[#This Row],[Total del Pedido]]*M1749</f>
        <v>7.2</v>
      </c>
      <c r="O1749" s="5">
        <f>Tabla1[[#This Row],[Total del Pedido]]-(Tabla1[[#This Row],[Costo Total]]+N1749)</f>
        <v>20.799999999999997</v>
      </c>
    </row>
    <row r="1750" spans="1:15" x14ac:dyDescent="0.25">
      <c r="A1750" s="1">
        <v>708</v>
      </c>
      <c r="B1750" s="1">
        <v>5</v>
      </c>
      <c r="C1750" s="1" t="s">
        <v>7</v>
      </c>
      <c r="D1750" s="1" t="s">
        <v>28</v>
      </c>
      <c r="E1750" s="2">
        <v>16</v>
      </c>
      <c r="F1750" s="2">
        <v>27</v>
      </c>
      <c r="G1750" s="1">
        <v>2</v>
      </c>
      <c r="H1750" s="1">
        <v>24</v>
      </c>
      <c r="I1750" s="7">
        <f>TIME(0,Tabla1[[#This Row],[Tiempo de Preparación]],0)</f>
        <v>1.6666666666666666E-2</v>
      </c>
      <c r="J1750" s="16">
        <f>Tabla1[[#This Row],[Precio Unitario]]*Tabla1[[#This Row],[Cantidad Ordenada]]</f>
        <v>54</v>
      </c>
      <c r="K1750" s="3">
        <f>Tabla1[[#This Row],[Costo Unitario]]*Tabla1[[#This Row],[Cantidad Ordenada]]</f>
        <v>32</v>
      </c>
      <c r="L1750" s="3">
        <f>(Tabla1[[#This Row],[Precio Unitario]]-Tabla1[[#This Row],[Costo Unitario]])*Tabla1[[#This Row],[Cantidad Ordenada]]</f>
        <v>22</v>
      </c>
      <c r="M1750" s="20">
        <v>0.1</v>
      </c>
      <c r="N1750" s="5">
        <f>Tabla1[[#This Row],[Total del Pedido]]*M1750</f>
        <v>5.4</v>
      </c>
      <c r="O1750" s="5">
        <f>Tabla1[[#This Row],[Total del Pedido]]-(Tabla1[[#This Row],[Costo Total]]+N1750)</f>
        <v>16.600000000000001</v>
      </c>
    </row>
    <row r="1751" spans="1:15" x14ac:dyDescent="0.25">
      <c r="A1751" s="1">
        <v>709</v>
      </c>
      <c r="B1751" s="1">
        <v>8</v>
      </c>
      <c r="C1751" s="1" t="s">
        <v>20</v>
      </c>
      <c r="D1751" s="1" t="s">
        <v>41</v>
      </c>
      <c r="E1751" s="2">
        <v>13</v>
      </c>
      <c r="F1751" s="2">
        <v>21</v>
      </c>
      <c r="G1751" s="1">
        <v>2</v>
      </c>
      <c r="H1751" s="1">
        <v>7</v>
      </c>
      <c r="I1751" s="7">
        <f>TIME(0,Tabla1[[#This Row],[Tiempo de Preparación]],0)</f>
        <v>4.8611111111111112E-3</v>
      </c>
      <c r="J1751" s="16">
        <f>Tabla1[[#This Row],[Precio Unitario]]*Tabla1[[#This Row],[Cantidad Ordenada]]</f>
        <v>42</v>
      </c>
      <c r="K1751" s="3">
        <f>Tabla1[[#This Row],[Costo Unitario]]*Tabla1[[#This Row],[Cantidad Ordenada]]</f>
        <v>26</v>
      </c>
      <c r="L1751" s="3">
        <f>(Tabla1[[#This Row],[Precio Unitario]]-Tabla1[[#This Row],[Costo Unitario]])*Tabla1[[#This Row],[Cantidad Ordenada]]</f>
        <v>16</v>
      </c>
      <c r="M1751" s="20">
        <v>0.1</v>
      </c>
      <c r="N1751" s="5">
        <f>Tabla1[[#This Row],[Total del Pedido]]*M1751</f>
        <v>4.2</v>
      </c>
      <c r="O1751" s="5">
        <f>Tabla1[[#This Row],[Total del Pedido]]-(Tabla1[[#This Row],[Costo Total]]+N1751)</f>
        <v>11.8</v>
      </c>
    </row>
    <row r="1752" spans="1:15" x14ac:dyDescent="0.25">
      <c r="A1752" s="1">
        <v>709</v>
      </c>
      <c r="B1752" s="1">
        <v>8</v>
      </c>
      <c r="C1752" s="1" t="s">
        <v>14</v>
      </c>
      <c r="D1752" s="1" t="s">
        <v>35</v>
      </c>
      <c r="E1752" s="2">
        <v>21</v>
      </c>
      <c r="F1752" s="2">
        <v>35</v>
      </c>
      <c r="G1752" s="1">
        <v>1</v>
      </c>
      <c r="H1752" s="1">
        <v>33</v>
      </c>
      <c r="I1752" s="7">
        <f>TIME(0,Tabla1[[#This Row],[Tiempo de Preparación]],0)</f>
        <v>2.2916666666666665E-2</v>
      </c>
      <c r="J1752" s="16">
        <f>Tabla1[[#This Row],[Precio Unitario]]*Tabla1[[#This Row],[Cantidad Ordenada]]</f>
        <v>35</v>
      </c>
      <c r="K1752" s="3">
        <f>Tabla1[[#This Row],[Costo Unitario]]*Tabla1[[#This Row],[Cantidad Ordenada]]</f>
        <v>21</v>
      </c>
      <c r="L1752" s="3">
        <f>(Tabla1[[#This Row],[Precio Unitario]]-Tabla1[[#This Row],[Costo Unitario]])*Tabla1[[#This Row],[Cantidad Ordenada]]</f>
        <v>14</v>
      </c>
      <c r="M1752" s="20">
        <v>0.1</v>
      </c>
      <c r="N1752" s="5">
        <f>Tabla1[[#This Row],[Total del Pedido]]*M1752</f>
        <v>3.5</v>
      </c>
      <c r="O1752" s="5">
        <f>Tabla1[[#This Row],[Total del Pedido]]-(Tabla1[[#This Row],[Costo Total]]+N1752)</f>
        <v>10.5</v>
      </c>
    </row>
    <row r="1753" spans="1:15" x14ac:dyDescent="0.25">
      <c r="A1753" s="1">
        <v>709</v>
      </c>
      <c r="B1753" s="1">
        <v>8</v>
      </c>
      <c r="C1753" s="1" t="s">
        <v>11</v>
      </c>
      <c r="D1753" s="1" t="s">
        <v>32</v>
      </c>
      <c r="E1753" s="2">
        <v>20</v>
      </c>
      <c r="F1753" s="2">
        <v>33</v>
      </c>
      <c r="G1753" s="1">
        <v>2</v>
      </c>
      <c r="H1753" s="1">
        <v>27</v>
      </c>
      <c r="I1753" s="7">
        <f>TIME(0,Tabla1[[#This Row],[Tiempo de Preparación]],0)</f>
        <v>1.8749999999999999E-2</v>
      </c>
      <c r="J1753" s="16">
        <f>Tabla1[[#This Row],[Precio Unitario]]*Tabla1[[#This Row],[Cantidad Ordenada]]</f>
        <v>66</v>
      </c>
      <c r="K1753" s="3">
        <f>Tabla1[[#This Row],[Costo Unitario]]*Tabla1[[#This Row],[Cantidad Ordenada]]</f>
        <v>40</v>
      </c>
      <c r="L1753" s="3">
        <f>(Tabla1[[#This Row],[Precio Unitario]]-Tabla1[[#This Row],[Costo Unitario]])*Tabla1[[#This Row],[Cantidad Ordenada]]</f>
        <v>26</v>
      </c>
      <c r="M1753" s="20">
        <v>0.1</v>
      </c>
      <c r="N1753" s="5">
        <f>Tabla1[[#This Row],[Total del Pedido]]*M1753</f>
        <v>6.6000000000000005</v>
      </c>
      <c r="O1753" s="5">
        <f>Tabla1[[#This Row],[Total del Pedido]]-(Tabla1[[#This Row],[Costo Total]]+N1753)</f>
        <v>19.399999999999999</v>
      </c>
    </row>
    <row r="1754" spans="1:15" x14ac:dyDescent="0.25">
      <c r="A1754" s="1">
        <v>709</v>
      </c>
      <c r="B1754" s="1">
        <v>8</v>
      </c>
      <c r="C1754" s="1" t="s">
        <v>23</v>
      </c>
      <c r="D1754" s="1" t="s">
        <v>44</v>
      </c>
      <c r="E1754" s="2">
        <v>15</v>
      </c>
      <c r="F1754" s="2">
        <v>25</v>
      </c>
      <c r="G1754" s="1">
        <v>2</v>
      </c>
      <c r="H1754" s="1">
        <v>31</v>
      </c>
      <c r="I1754" s="7">
        <f>TIME(0,Tabla1[[#This Row],[Tiempo de Preparación]],0)</f>
        <v>2.1527777777777778E-2</v>
      </c>
      <c r="J1754" s="16">
        <f>Tabla1[[#This Row],[Precio Unitario]]*Tabla1[[#This Row],[Cantidad Ordenada]]</f>
        <v>50</v>
      </c>
      <c r="K1754" s="3">
        <f>Tabla1[[#This Row],[Costo Unitario]]*Tabla1[[#This Row],[Cantidad Ordenada]]</f>
        <v>30</v>
      </c>
      <c r="L1754" s="3">
        <f>(Tabla1[[#This Row],[Precio Unitario]]-Tabla1[[#This Row],[Costo Unitario]])*Tabla1[[#This Row],[Cantidad Ordenada]]</f>
        <v>20</v>
      </c>
      <c r="M1754" s="20">
        <v>0.1</v>
      </c>
      <c r="N1754" s="5">
        <f>Tabla1[[#This Row],[Total del Pedido]]*M1754</f>
        <v>5</v>
      </c>
      <c r="O1754" s="5">
        <f>Tabla1[[#This Row],[Total del Pedido]]-(Tabla1[[#This Row],[Costo Total]]+N1754)</f>
        <v>15</v>
      </c>
    </row>
    <row r="1755" spans="1:15" x14ac:dyDescent="0.25">
      <c r="A1755" s="1">
        <v>710</v>
      </c>
      <c r="B1755" s="1">
        <v>18</v>
      </c>
      <c r="C1755" s="1" t="s">
        <v>18</v>
      </c>
      <c r="D1755" s="1" t="s">
        <v>39</v>
      </c>
      <c r="E1755" s="2">
        <v>12</v>
      </c>
      <c r="F1755" s="2">
        <v>20</v>
      </c>
      <c r="G1755" s="1">
        <v>2</v>
      </c>
      <c r="H1755" s="1">
        <v>32</v>
      </c>
      <c r="I1755" s="7">
        <f>TIME(0,Tabla1[[#This Row],[Tiempo de Preparación]],0)</f>
        <v>2.2222222222222223E-2</v>
      </c>
      <c r="J1755" s="16">
        <f>Tabla1[[#This Row],[Precio Unitario]]*Tabla1[[#This Row],[Cantidad Ordenada]]</f>
        <v>40</v>
      </c>
      <c r="K1755" s="3">
        <f>Tabla1[[#This Row],[Costo Unitario]]*Tabla1[[#This Row],[Cantidad Ordenada]]</f>
        <v>24</v>
      </c>
      <c r="L1755" s="3">
        <f>(Tabla1[[#This Row],[Precio Unitario]]-Tabla1[[#This Row],[Costo Unitario]])*Tabla1[[#This Row],[Cantidad Ordenada]]</f>
        <v>16</v>
      </c>
      <c r="M1755" s="20">
        <v>0.1</v>
      </c>
      <c r="N1755" s="5">
        <f>Tabla1[[#This Row],[Total del Pedido]]*M1755</f>
        <v>4</v>
      </c>
      <c r="O1755" s="5">
        <f>Tabla1[[#This Row],[Total del Pedido]]-(Tabla1[[#This Row],[Costo Total]]+N1755)</f>
        <v>12</v>
      </c>
    </row>
    <row r="1756" spans="1:15" x14ac:dyDescent="0.25">
      <c r="A1756" s="1">
        <v>710</v>
      </c>
      <c r="B1756" s="1">
        <v>18</v>
      </c>
      <c r="C1756" s="1" t="s">
        <v>13</v>
      </c>
      <c r="D1756" s="1" t="s">
        <v>34</v>
      </c>
      <c r="E1756" s="2">
        <v>11</v>
      </c>
      <c r="F1756" s="2">
        <v>19</v>
      </c>
      <c r="G1756" s="1">
        <v>3</v>
      </c>
      <c r="H1756" s="1">
        <v>45</v>
      </c>
      <c r="I1756" s="7">
        <f>TIME(0,Tabla1[[#This Row],[Tiempo de Preparación]],0)</f>
        <v>3.125E-2</v>
      </c>
      <c r="J1756" s="16">
        <f>Tabla1[[#This Row],[Precio Unitario]]*Tabla1[[#This Row],[Cantidad Ordenada]]</f>
        <v>57</v>
      </c>
      <c r="K1756" s="3">
        <f>Tabla1[[#This Row],[Costo Unitario]]*Tabla1[[#This Row],[Cantidad Ordenada]]</f>
        <v>33</v>
      </c>
      <c r="L1756" s="3">
        <f>(Tabla1[[#This Row],[Precio Unitario]]-Tabla1[[#This Row],[Costo Unitario]])*Tabla1[[#This Row],[Cantidad Ordenada]]</f>
        <v>24</v>
      </c>
      <c r="M1756" s="20">
        <v>0.1</v>
      </c>
      <c r="N1756" s="5">
        <f>Tabla1[[#This Row],[Total del Pedido]]*M1756</f>
        <v>5.7</v>
      </c>
      <c r="O1756" s="5">
        <f>Tabla1[[#This Row],[Total del Pedido]]-(Tabla1[[#This Row],[Costo Total]]+N1756)</f>
        <v>18.299999999999997</v>
      </c>
    </row>
    <row r="1757" spans="1:15" x14ac:dyDescent="0.25">
      <c r="A1757" s="1">
        <v>710</v>
      </c>
      <c r="B1757" s="1">
        <v>18</v>
      </c>
      <c r="C1757" s="1" t="s">
        <v>21</v>
      </c>
      <c r="D1757" s="1" t="s">
        <v>42</v>
      </c>
      <c r="E1757" s="2">
        <v>10</v>
      </c>
      <c r="F1757" s="2">
        <v>18</v>
      </c>
      <c r="G1757" s="1">
        <v>1</v>
      </c>
      <c r="H1757" s="1">
        <v>20</v>
      </c>
      <c r="I1757" s="7">
        <f>TIME(0,Tabla1[[#This Row],[Tiempo de Preparación]],0)</f>
        <v>1.3888888888888888E-2</v>
      </c>
      <c r="J1757" s="16">
        <f>Tabla1[[#This Row],[Precio Unitario]]*Tabla1[[#This Row],[Cantidad Ordenada]]</f>
        <v>18</v>
      </c>
      <c r="K1757" s="3">
        <f>Tabla1[[#This Row],[Costo Unitario]]*Tabla1[[#This Row],[Cantidad Ordenada]]</f>
        <v>10</v>
      </c>
      <c r="L1757" s="3">
        <f>(Tabla1[[#This Row],[Precio Unitario]]-Tabla1[[#This Row],[Costo Unitario]])*Tabla1[[#This Row],[Cantidad Ordenada]]</f>
        <v>8</v>
      </c>
      <c r="M1757" s="20">
        <v>0.1</v>
      </c>
      <c r="N1757" s="5">
        <f>Tabla1[[#This Row],[Total del Pedido]]*M1757</f>
        <v>1.8</v>
      </c>
      <c r="O1757" s="5">
        <f>Tabla1[[#This Row],[Total del Pedido]]-(Tabla1[[#This Row],[Costo Total]]+N1757)</f>
        <v>6.1999999999999993</v>
      </c>
    </row>
    <row r="1758" spans="1:15" x14ac:dyDescent="0.25">
      <c r="A1758" s="1">
        <v>710</v>
      </c>
      <c r="B1758" s="1">
        <v>18</v>
      </c>
      <c r="C1758" s="1" t="s">
        <v>19</v>
      </c>
      <c r="D1758" s="1" t="s">
        <v>40</v>
      </c>
      <c r="E1758" s="2">
        <v>14</v>
      </c>
      <c r="F1758" s="2">
        <v>23</v>
      </c>
      <c r="G1758" s="1">
        <v>1</v>
      </c>
      <c r="H1758" s="1">
        <v>43</v>
      </c>
      <c r="I1758" s="7">
        <f>TIME(0,Tabla1[[#This Row],[Tiempo de Preparación]],0)</f>
        <v>2.9861111111111113E-2</v>
      </c>
      <c r="J1758" s="16">
        <f>Tabla1[[#This Row],[Precio Unitario]]*Tabla1[[#This Row],[Cantidad Ordenada]]</f>
        <v>23</v>
      </c>
      <c r="K1758" s="3">
        <f>Tabla1[[#This Row],[Costo Unitario]]*Tabla1[[#This Row],[Cantidad Ordenada]]</f>
        <v>14</v>
      </c>
      <c r="L1758" s="3">
        <f>(Tabla1[[#This Row],[Precio Unitario]]-Tabla1[[#This Row],[Costo Unitario]])*Tabla1[[#This Row],[Cantidad Ordenada]]</f>
        <v>9</v>
      </c>
      <c r="M1758" s="20">
        <v>0.1</v>
      </c>
      <c r="N1758" s="5">
        <f>Tabla1[[#This Row],[Total del Pedido]]*M1758</f>
        <v>2.3000000000000003</v>
      </c>
      <c r="O1758" s="5">
        <f>Tabla1[[#This Row],[Total del Pedido]]-(Tabla1[[#This Row],[Costo Total]]+N1758)</f>
        <v>6.6999999999999993</v>
      </c>
    </row>
    <row r="1759" spans="1:15" x14ac:dyDescent="0.25">
      <c r="A1759" s="1">
        <v>711</v>
      </c>
      <c r="B1759" s="1">
        <v>20</v>
      </c>
      <c r="C1759" s="1" t="s">
        <v>17</v>
      </c>
      <c r="D1759" s="1" t="s">
        <v>38</v>
      </c>
      <c r="E1759" s="2">
        <v>20</v>
      </c>
      <c r="F1759" s="2">
        <v>34</v>
      </c>
      <c r="G1759" s="1">
        <v>3</v>
      </c>
      <c r="H1759" s="1">
        <v>43</v>
      </c>
      <c r="I1759" s="7">
        <f>TIME(0,Tabla1[[#This Row],[Tiempo de Preparación]],0)</f>
        <v>2.9861111111111113E-2</v>
      </c>
      <c r="J1759" s="16">
        <f>Tabla1[[#This Row],[Precio Unitario]]*Tabla1[[#This Row],[Cantidad Ordenada]]</f>
        <v>102</v>
      </c>
      <c r="K1759" s="3">
        <f>Tabla1[[#This Row],[Costo Unitario]]*Tabla1[[#This Row],[Cantidad Ordenada]]</f>
        <v>60</v>
      </c>
      <c r="L1759" s="3">
        <f>(Tabla1[[#This Row],[Precio Unitario]]-Tabla1[[#This Row],[Costo Unitario]])*Tabla1[[#This Row],[Cantidad Ordenada]]</f>
        <v>42</v>
      </c>
      <c r="M1759" s="20">
        <v>0.1</v>
      </c>
      <c r="N1759" s="5">
        <f>Tabla1[[#This Row],[Total del Pedido]]*M1759</f>
        <v>10.200000000000001</v>
      </c>
      <c r="O1759" s="5">
        <f>Tabla1[[#This Row],[Total del Pedido]]-(Tabla1[[#This Row],[Costo Total]]+N1759)</f>
        <v>31.799999999999997</v>
      </c>
    </row>
    <row r="1760" spans="1:15" x14ac:dyDescent="0.25">
      <c r="A1760" s="1">
        <v>711</v>
      </c>
      <c r="B1760" s="1">
        <v>20</v>
      </c>
      <c r="C1760" s="1" t="s">
        <v>15</v>
      </c>
      <c r="D1760" s="1" t="s">
        <v>36</v>
      </c>
      <c r="E1760" s="2">
        <v>19</v>
      </c>
      <c r="F1760" s="2">
        <v>32</v>
      </c>
      <c r="G1760" s="1">
        <v>2</v>
      </c>
      <c r="H1760" s="1">
        <v>16</v>
      </c>
      <c r="I1760" s="7">
        <f>TIME(0,Tabla1[[#This Row],[Tiempo de Preparación]],0)</f>
        <v>1.1111111111111112E-2</v>
      </c>
      <c r="J1760" s="16">
        <f>Tabla1[[#This Row],[Precio Unitario]]*Tabla1[[#This Row],[Cantidad Ordenada]]</f>
        <v>64</v>
      </c>
      <c r="K1760" s="3">
        <f>Tabla1[[#This Row],[Costo Unitario]]*Tabla1[[#This Row],[Cantidad Ordenada]]</f>
        <v>38</v>
      </c>
      <c r="L1760" s="3">
        <f>(Tabla1[[#This Row],[Precio Unitario]]-Tabla1[[#This Row],[Costo Unitario]])*Tabla1[[#This Row],[Cantidad Ordenada]]</f>
        <v>26</v>
      </c>
      <c r="M1760" s="20">
        <v>0.1</v>
      </c>
      <c r="N1760" s="5">
        <f>Tabla1[[#This Row],[Total del Pedido]]*M1760</f>
        <v>6.4</v>
      </c>
      <c r="O1760" s="5">
        <f>Tabla1[[#This Row],[Total del Pedido]]-(Tabla1[[#This Row],[Costo Total]]+N1760)</f>
        <v>19.600000000000001</v>
      </c>
    </row>
    <row r="1761" spans="1:15" x14ac:dyDescent="0.25">
      <c r="A1761" s="1">
        <v>712</v>
      </c>
      <c r="B1761" s="1">
        <v>10</v>
      </c>
      <c r="C1761" s="1" t="s">
        <v>4</v>
      </c>
      <c r="D1761" s="1" t="s">
        <v>25</v>
      </c>
      <c r="E1761" s="2">
        <v>14</v>
      </c>
      <c r="F1761" s="2">
        <v>24</v>
      </c>
      <c r="G1761" s="1">
        <v>2</v>
      </c>
      <c r="H1761" s="1">
        <v>49</v>
      </c>
      <c r="I1761" s="7">
        <f>TIME(0,Tabla1[[#This Row],[Tiempo de Preparación]],0)</f>
        <v>3.4027777777777775E-2</v>
      </c>
      <c r="J1761" s="16">
        <f>Tabla1[[#This Row],[Precio Unitario]]*Tabla1[[#This Row],[Cantidad Ordenada]]</f>
        <v>48</v>
      </c>
      <c r="K1761" s="3">
        <f>Tabla1[[#This Row],[Costo Unitario]]*Tabla1[[#This Row],[Cantidad Ordenada]]</f>
        <v>28</v>
      </c>
      <c r="L1761" s="3">
        <f>(Tabla1[[#This Row],[Precio Unitario]]-Tabla1[[#This Row],[Costo Unitario]])*Tabla1[[#This Row],[Cantidad Ordenada]]</f>
        <v>20</v>
      </c>
      <c r="M1761" s="20">
        <v>0.1</v>
      </c>
      <c r="N1761" s="5">
        <f>Tabla1[[#This Row],[Total del Pedido]]*M1761</f>
        <v>4.8000000000000007</v>
      </c>
      <c r="O1761" s="5">
        <f>Tabla1[[#This Row],[Total del Pedido]]-(Tabla1[[#This Row],[Costo Total]]+N1761)</f>
        <v>15.200000000000003</v>
      </c>
    </row>
    <row r="1762" spans="1:15" x14ac:dyDescent="0.25">
      <c r="A1762" s="1">
        <v>713</v>
      </c>
      <c r="B1762" s="1">
        <v>6</v>
      </c>
      <c r="C1762" s="1" t="s">
        <v>11</v>
      </c>
      <c r="D1762" s="1" t="s">
        <v>32</v>
      </c>
      <c r="E1762" s="2">
        <v>20</v>
      </c>
      <c r="F1762" s="2">
        <v>33</v>
      </c>
      <c r="G1762" s="1">
        <v>3</v>
      </c>
      <c r="H1762" s="1">
        <v>41</v>
      </c>
      <c r="I1762" s="7">
        <f>TIME(0,Tabla1[[#This Row],[Tiempo de Preparación]],0)</f>
        <v>2.8472222222222222E-2</v>
      </c>
      <c r="J1762" s="16">
        <f>Tabla1[[#This Row],[Precio Unitario]]*Tabla1[[#This Row],[Cantidad Ordenada]]</f>
        <v>99</v>
      </c>
      <c r="K1762" s="3">
        <f>Tabla1[[#This Row],[Costo Unitario]]*Tabla1[[#This Row],[Cantidad Ordenada]]</f>
        <v>60</v>
      </c>
      <c r="L1762" s="3">
        <f>(Tabla1[[#This Row],[Precio Unitario]]-Tabla1[[#This Row],[Costo Unitario]])*Tabla1[[#This Row],[Cantidad Ordenada]]</f>
        <v>39</v>
      </c>
      <c r="M1762" s="20">
        <v>0.1</v>
      </c>
      <c r="N1762" s="5">
        <f>Tabla1[[#This Row],[Total del Pedido]]*M1762</f>
        <v>9.9</v>
      </c>
      <c r="O1762" s="5">
        <f>Tabla1[[#This Row],[Total del Pedido]]-(Tabla1[[#This Row],[Costo Total]]+N1762)</f>
        <v>29.099999999999994</v>
      </c>
    </row>
    <row r="1763" spans="1:15" x14ac:dyDescent="0.25">
      <c r="A1763" s="1">
        <v>713</v>
      </c>
      <c r="B1763" s="1">
        <v>6</v>
      </c>
      <c r="C1763" s="1" t="s">
        <v>10</v>
      </c>
      <c r="D1763" s="1" t="s">
        <v>31</v>
      </c>
      <c r="E1763" s="2">
        <v>17</v>
      </c>
      <c r="F1763" s="2">
        <v>29</v>
      </c>
      <c r="G1763" s="1">
        <v>3</v>
      </c>
      <c r="H1763" s="1">
        <v>14</v>
      </c>
      <c r="I1763" s="7">
        <f>TIME(0,Tabla1[[#This Row],[Tiempo de Preparación]],0)</f>
        <v>9.7222222222222224E-3</v>
      </c>
      <c r="J1763" s="16">
        <f>Tabla1[[#This Row],[Precio Unitario]]*Tabla1[[#This Row],[Cantidad Ordenada]]</f>
        <v>87</v>
      </c>
      <c r="K1763" s="3">
        <f>Tabla1[[#This Row],[Costo Unitario]]*Tabla1[[#This Row],[Cantidad Ordenada]]</f>
        <v>51</v>
      </c>
      <c r="L1763" s="3">
        <f>(Tabla1[[#This Row],[Precio Unitario]]-Tabla1[[#This Row],[Costo Unitario]])*Tabla1[[#This Row],[Cantidad Ordenada]]</f>
        <v>36</v>
      </c>
      <c r="M1763" s="20">
        <v>0.1</v>
      </c>
      <c r="N1763" s="5">
        <f>Tabla1[[#This Row],[Total del Pedido]]*M1763</f>
        <v>8.7000000000000011</v>
      </c>
      <c r="O1763" s="5">
        <f>Tabla1[[#This Row],[Total del Pedido]]-(Tabla1[[#This Row],[Costo Total]]+N1763)</f>
        <v>27.299999999999997</v>
      </c>
    </row>
    <row r="1764" spans="1:15" x14ac:dyDescent="0.25">
      <c r="A1764" s="1">
        <v>713</v>
      </c>
      <c r="B1764" s="1">
        <v>6</v>
      </c>
      <c r="C1764" s="1" t="s">
        <v>15</v>
      </c>
      <c r="D1764" s="1" t="s">
        <v>36</v>
      </c>
      <c r="E1764" s="2">
        <v>19</v>
      </c>
      <c r="F1764" s="2">
        <v>32</v>
      </c>
      <c r="G1764" s="1">
        <v>3</v>
      </c>
      <c r="H1764" s="1">
        <v>45</v>
      </c>
      <c r="I1764" s="7">
        <f>TIME(0,Tabla1[[#This Row],[Tiempo de Preparación]],0)</f>
        <v>3.125E-2</v>
      </c>
      <c r="J1764" s="16">
        <f>Tabla1[[#This Row],[Precio Unitario]]*Tabla1[[#This Row],[Cantidad Ordenada]]</f>
        <v>96</v>
      </c>
      <c r="K1764" s="3">
        <f>Tabla1[[#This Row],[Costo Unitario]]*Tabla1[[#This Row],[Cantidad Ordenada]]</f>
        <v>57</v>
      </c>
      <c r="L1764" s="3">
        <f>(Tabla1[[#This Row],[Precio Unitario]]-Tabla1[[#This Row],[Costo Unitario]])*Tabla1[[#This Row],[Cantidad Ordenada]]</f>
        <v>39</v>
      </c>
      <c r="M1764" s="20">
        <v>0.1</v>
      </c>
      <c r="N1764" s="5">
        <f>Tabla1[[#This Row],[Total del Pedido]]*M1764</f>
        <v>9.6000000000000014</v>
      </c>
      <c r="O1764" s="5">
        <f>Tabla1[[#This Row],[Total del Pedido]]-(Tabla1[[#This Row],[Costo Total]]+N1764)</f>
        <v>29.400000000000006</v>
      </c>
    </row>
    <row r="1765" spans="1:15" x14ac:dyDescent="0.25">
      <c r="A1765" s="1">
        <v>713</v>
      </c>
      <c r="B1765" s="1">
        <v>6</v>
      </c>
      <c r="C1765" s="1" t="s">
        <v>22</v>
      </c>
      <c r="D1765" s="1" t="s">
        <v>43</v>
      </c>
      <c r="E1765" s="2">
        <v>15</v>
      </c>
      <c r="F1765" s="2">
        <v>26</v>
      </c>
      <c r="G1765" s="1">
        <v>3</v>
      </c>
      <c r="H1765" s="1">
        <v>25</v>
      </c>
      <c r="I1765" s="7">
        <f>TIME(0,Tabla1[[#This Row],[Tiempo de Preparación]],0)</f>
        <v>1.7361111111111112E-2</v>
      </c>
      <c r="J1765" s="16">
        <f>Tabla1[[#This Row],[Precio Unitario]]*Tabla1[[#This Row],[Cantidad Ordenada]]</f>
        <v>78</v>
      </c>
      <c r="K1765" s="3">
        <f>Tabla1[[#This Row],[Costo Unitario]]*Tabla1[[#This Row],[Cantidad Ordenada]]</f>
        <v>45</v>
      </c>
      <c r="L1765" s="3">
        <f>(Tabla1[[#This Row],[Precio Unitario]]-Tabla1[[#This Row],[Costo Unitario]])*Tabla1[[#This Row],[Cantidad Ordenada]]</f>
        <v>33</v>
      </c>
      <c r="M1765" s="20">
        <v>0.1</v>
      </c>
      <c r="N1765" s="5">
        <f>Tabla1[[#This Row],[Total del Pedido]]*M1765</f>
        <v>7.8000000000000007</v>
      </c>
      <c r="O1765" s="5">
        <f>Tabla1[[#This Row],[Total del Pedido]]-(Tabla1[[#This Row],[Costo Total]]+N1765)</f>
        <v>25.200000000000003</v>
      </c>
    </row>
    <row r="1766" spans="1:15" x14ac:dyDescent="0.25">
      <c r="A1766" s="1">
        <v>714</v>
      </c>
      <c r="B1766" s="1">
        <v>19</v>
      </c>
      <c r="C1766" s="1" t="s">
        <v>17</v>
      </c>
      <c r="D1766" s="1" t="s">
        <v>38</v>
      </c>
      <c r="E1766" s="2">
        <v>20</v>
      </c>
      <c r="F1766" s="2">
        <v>34</v>
      </c>
      <c r="G1766" s="1">
        <v>3</v>
      </c>
      <c r="H1766" s="1">
        <v>17</v>
      </c>
      <c r="I1766" s="7">
        <f>TIME(0,Tabla1[[#This Row],[Tiempo de Preparación]],0)</f>
        <v>1.1805555555555555E-2</v>
      </c>
      <c r="J1766" s="16">
        <f>Tabla1[[#This Row],[Precio Unitario]]*Tabla1[[#This Row],[Cantidad Ordenada]]</f>
        <v>102</v>
      </c>
      <c r="K1766" s="3">
        <f>Tabla1[[#This Row],[Costo Unitario]]*Tabla1[[#This Row],[Cantidad Ordenada]]</f>
        <v>60</v>
      </c>
      <c r="L1766" s="3">
        <f>(Tabla1[[#This Row],[Precio Unitario]]-Tabla1[[#This Row],[Costo Unitario]])*Tabla1[[#This Row],[Cantidad Ordenada]]</f>
        <v>42</v>
      </c>
      <c r="M1766" s="20">
        <v>0.1</v>
      </c>
      <c r="N1766" s="5">
        <f>Tabla1[[#This Row],[Total del Pedido]]*M1766</f>
        <v>10.200000000000001</v>
      </c>
      <c r="O1766" s="5">
        <f>Tabla1[[#This Row],[Total del Pedido]]-(Tabla1[[#This Row],[Costo Total]]+N1766)</f>
        <v>31.799999999999997</v>
      </c>
    </row>
    <row r="1767" spans="1:15" x14ac:dyDescent="0.25">
      <c r="A1767" s="1">
        <v>714</v>
      </c>
      <c r="B1767" s="1">
        <v>19</v>
      </c>
      <c r="C1767" s="1" t="s">
        <v>5</v>
      </c>
      <c r="D1767" s="1" t="s">
        <v>26</v>
      </c>
      <c r="E1767" s="2">
        <v>18</v>
      </c>
      <c r="F1767" s="2">
        <v>30</v>
      </c>
      <c r="G1767" s="1">
        <v>3</v>
      </c>
      <c r="H1767" s="1">
        <v>17</v>
      </c>
      <c r="I1767" s="7">
        <f>TIME(0,Tabla1[[#This Row],[Tiempo de Preparación]],0)</f>
        <v>1.1805555555555555E-2</v>
      </c>
      <c r="J1767" s="16">
        <f>Tabla1[[#This Row],[Precio Unitario]]*Tabla1[[#This Row],[Cantidad Ordenada]]</f>
        <v>90</v>
      </c>
      <c r="K1767" s="3">
        <f>Tabla1[[#This Row],[Costo Unitario]]*Tabla1[[#This Row],[Cantidad Ordenada]]</f>
        <v>54</v>
      </c>
      <c r="L1767" s="3">
        <f>(Tabla1[[#This Row],[Precio Unitario]]-Tabla1[[#This Row],[Costo Unitario]])*Tabla1[[#This Row],[Cantidad Ordenada]]</f>
        <v>36</v>
      </c>
      <c r="M1767" s="20">
        <v>0.1</v>
      </c>
      <c r="N1767" s="5">
        <f>Tabla1[[#This Row],[Total del Pedido]]*M1767</f>
        <v>9</v>
      </c>
      <c r="O1767" s="5">
        <f>Tabla1[[#This Row],[Total del Pedido]]-(Tabla1[[#This Row],[Costo Total]]+N1767)</f>
        <v>27</v>
      </c>
    </row>
    <row r="1768" spans="1:15" x14ac:dyDescent="0.25">
      <c r="A1768" s="1">
        <v>714</v>
      </c>
      <c r="B1768" s="1">
        <v>19</v>
      </c>
      <c r="C1768" s="1" t="s">
        <v>11</v>
      </c>
      <c r="D1768" s="1" t="s">
        <v>32</v>
      </c>
      <c r="E1768" s="2">
        <v>20</v>
      </c>
      <c r="F1768" s="2">
        <v>33</v>
      </c>
      <c r="G1768" s="1">
        <v>1</v>
      </c>
      <c r="H1768" s="1">
        <v>29</v>
      </c>
      <c r="I1768" s="7">
        <f>TIME(0,Tabla1[[#This Row],[Tiempo de Preparación]],0)</f>
        <v>2.013888888888889E-2</v>
      </c>
      <c r="J1768" s="16">
        <f>Tabla1[[#This Row],[Precio Unitario]]*Tabla1[[#This Row],[Cantidad Ordenada]]</f>
        <v>33</v>
      </c>
      <c r="K1768" s="3">
        <f>Tabla1[[#This Row],[Costo Unitario]]*Tabla1[[#This Row],[Cantidad Ordenada]]</f>
        <v>20</v>
      </c>
      <c r="L1768" s="3">
        <f>(Tabla1[[#This Row],[Precio Unitario]]-Tabla1[[#This Row],[Costo Unitario]])*Tabla1[[#This Row],[Cantidad Ordenada]]</f>
        <v>13</v>
      </c>
      <c r="M1768" s="20">
        <v>0.1</v>
      </c>
      <c r="N1768" s="5">
        <f>Tabla1[[#This Row],[Total del Pedido]]*M1768</f>
        <v>3.3000000000000003</v>
      </c>
      <c r="O1768" s="5">
        <f>Tabla1[[#This Row],[Total del Pedido]]-(Tabla1[[#This Row],[Costo Total]]+N1768)</f>
        <v>9.6999999999999993</v>
      </c>
    </row>
    <row r="1769" spans="1:15" x14ac:dyDescent="0.25">
      <c r="A1769" s="1">
        <v>715</v>
      </c>
      <c r="B1769" s="1">
        <v>12</v>
      </c>
      <c r="C1769" s="1" t="s">
        <v>5</v>
      </c>
      <c r="D1769" s="1" t="s">
        <v>26</v>
      </c>
      <c r="E1769" s="2">
        <v>18</v>
      </c>
      <c r="F1769" s="2">
        <v>30</v>
      </c>
      <c r="G1769" s="1">
        <v>3</v>
      </c>
      <c r="H1769" s="1">
        <v>35</v>
      </c>
      <c r="I1769" s="7">
        <f>TIME(0,Tabla1[[#This Row],[Tiempo de Preparación]],0)</f>
        <v>2.4305555555555556E-2</v>
      </c>
      <c r="J1769" s="16">
        <f>Tabla1[[#This Row],[Precio Unitario]]*Tabla1[[#This Row],[Cantidad Ordenada]]</f>
        <v>90</v>
      </c>
      <c r="K1769" s="3">
        <f>Tabla1[[#This Row],[Costo Unitario]]*Tabla1[[#This Row],[Cantidad Ordenada]]</f>
        <v>54</v>
      </c>
      <c r="L1769" s="3">
        <f>(Tabla1[[#This Row],[Precio Unitario]]-Tabla1[[#This Row],[Costo Unitario]])*Tabla1[[#This Row],[Cantidad Ordenada]]</f>
        <v>36</v>
      </c>
      <c r="M1769" s="20">
        <v>0.1</v>
      </c>
      <c r="N1769" s="5">
        <f>Tabla1[[#This Row],[Total del Pedido]]*M1769</f>
        <v>9</v>
      </c>
      <c r="O1769" s="5">
        <f>Tabla1[[#This Row],[Total del Pedido]]-(Tabla1[[#This Row],[Costo Total]]+N1769)</f>
        <v>27</v>
      </c>
    </row>
    <row r="1770" spans="1:15" x14ac:dyDescent="0.25">
      <c r="A1770" s="1">
        <v>715</v>
      </c>
      <c r="B1770" s="1">
        <v>12</v>
      </c>
      <c r="C1770" s="1" t="s">
        <v>7</v>
      </c>
      <c r="D1770" s="1" t="s">
        <v>28</v>
      </c>
      <c r="E1770" s="2">
        <v>16</v>
      </c>
      <c r="F1770" s="2">
        <v>27</v>
      </c>
      <c r="G1770" s="1">
        <v>1</v>
      </c>
      <c r="H1770" s="1">
        <v>14</v>
      </c>
      <c r="I1770" s="7">
        <f>TIME(0,Tabla1[[#This Row],[Tiempo de Preparación]],0)</f>
        <v>9.7222222222222224E-3</v>
      </c>
      <c r="J1770" s="16">
        <f>Tabla1[[#This Row],[Precio Unitario]]*Tabla1[[#This Row],[Cantidad Ordenada]]</f>
        <v>27</v>
      </c>
      <c r="K1770" s="3">
        <f>Tabla1[[#This Row],[Costo Unitario]]*Tabla1[[#This Row],[Cantidad Ordenada]]</f>
        <v>16</v>
      </c>
      <c r="L1770" s="3">
        <f>(Tabla1[[#This Row],[Precio Unitario]]-Tabla1[[#This Row],[Costo Unitario]])*Tabla1[[#This Row],[Cantidad Ordenada]]</f>
        <v>11</v>
      </c>
      <c r="M1770" s="20">
        <v>0.1</v>
      </c>
      <c r="N1770" s="5">
        <f>Tabla1[[#This Row],[Total del Pedido]]*M1770</f>
        <v>2.7</v>
      </c>
      <c r="O1770" s="5">
        <f>Tabla1[[#This Row],[Total del Pedido]]-(Tabla1[[#This Row],[Costo Total]]+N1770)</f>
        <v>8.3000000000000007</v>
      </c>
    </row>
    <row r="1771" spans="1:15" x14ac:dyDescent="0.25">
      <c r="A1771" s="1">
        <v>715</v>
      </c>
      <c r="B1771" s="1">
        <v>12</v>
      </c>
      <c r="C1771" s="1" t="s">
        <v>23</v>
      </c>
      <c r="D1771" s="1" t="s">
        <v>44</v>
      </c>
      <c r="E1771" s="2">
        <v>15</v>
      </c>
      <c r="F1771" s="2">
        <v>25</v>
      </c>
      <c r="G1771" s="1">
        <v>3</v>
      </c>
      <c r="H1771" s="1">
        <v>38</v>
      </c>
      <c r="I1771" s="7">
        <f>TIME(0,Tabla1[[#This Row],[Tiempo de Preparación]],0)</f>
        <v>2.6388888888888889E-2</v>
      </c>
      <c r="J1771" s="16">
        <f>Tabla1[[#This Row],[Precio Unitario]]*Tabla1[[#This Row],[Cantidad Ordenada]]</f>
        <v>75</v>
      </c>
      <c r="K1771" s="3">
        <f>Tabla1[[#This Row],[Costo Unitario]]*Tabla1[[#This Row],[Cantidad Ordenada]]</f>
        <v>45</v>
      </c>
      <c r="L1771" s="3">
        <f>(Tabla1[[#This Row],[Precio Unitario]]-Tabla1[[#This Row],[Costo Unitario]])*Tabla1[[#This Row],[Cantidad Ordenada]]</f>
        <v>30</v>
      </c>
      <c r="M1771" s="20">
        <v>0.1</v>
      </c>
      <c r="N1771" s="5">
        <f>Tabla1[[#This Row],[Total del Pedido]]*M1771</f>
        <v>7.5</v>
      </c>
      <c r="O1771" s="5">
        <f>Tabla1[[#This Row],[Total del Pedido]]-(Tabla1[[#This Row],[Costo Total]]+N1771)</f>
        <v>22.5</v>
      </c>
    </row>
    <row r="1772" spans="1:15" x14ac:dyDescent="0.25">
      <c r="A1772" s="1">
        <v>715</v>
      </c>
      <c r="B1772" s="1">
        <v>12</v>
      </c>
      <c r="C1772" s="1" t="s">
        <v>21</v>
      </c>
      <c r="D1772" s="1" t="s">
        <v>42</v>
      </c>
      <c r="E1772" s="2">
        <v>10</v>
      </c>
      <c r="F1772" s="2">
        <v>18</v>
      </c>
      <c r="G1772" s="1">
        <v>3</v>
      </c>
      <c r="H1772" s="1">
        <v>49</v>
      </c>
      <c r="I1772" s="7">
        <f>TIME(0,Tabla1[[#This Row],[Tiempo de Preparación]],0)</f>
        <v>3.4027777777777775E-2</v>
      </c>
      <c r="J1772" s="16">
        <f>Tabla1[[#This Row],[Precio Unitario]]*Tabla1[[#This Row],[Cantidad Ordenada]]</f>
        <v>54</v>
      </c>
      <c r="K1772" s="3">
        <f>Tabla1[[#This Row],[Costo Unitario]]*Tabla1[[#This Row],[Cantidad Ordenada]]</f>
        <v>30</v>
      </c>
      <c r="L1772" s="3">
        <f>(Tabla1[[#This Row],[Precio Unitario]]-Tabla1[[#This Row],[Costo Unitario]])*Tabla1[[#This Row],[Cantidad Ordenada]]</f>
        <v>24</v>
      </c>
      <c r="M1772" s="20">
        <v>0.1</v>
      </c>
      <c r="N1772" s="5">
        <f>Tabla1[[#This Row],[Total del Pedido]]*M1772</f>
        <v>5.4</v>
      </c>
      <c r="O1772" s="5">
        <f>Tabla1[[#This Row],[Total del Pedido]]-(Tabla1[[#This Row],[Costo Total]]+N1772)</f>
        <v>18.600000000000001</v>
      </c>
    </row>
    <row r="1773" spans="1:15" x14ac:dyDescent="0.25">
      <c r="A1773" s="1">
        <v>716</v>
      </c>
      <c r="B1773" s="1">
        <v>12</v>
      </c>
      <c r="C1773" s="1" t="s">
        <v>20</v>
      </c>
      <c r="D1773" s="1" t="s">
        <v>41</v>
      </c>
      <c r="E1773" s="2">
        <v>13</v>
      </c>
      <c r="F1773" s="2">
        <v>21</v>
      </c>
      <c r="G1773" s="1">
        <v>3</v>
      </c>
      <c r="H1773" s="1">
        <v>12</v>
      </c>
      <c r="I1773" s="7">
        <f>TIME(0,Tabla1[[#This Row],[Tiempo de Preparación]],0)</f>
        <v>8.3333333333333332E-3</v>
      </c>
      <c r="J1773" s="16">
        <f>Tabla1[[#This Row],[Precio Unitario]]*Tabla1[[#This Row],[Cantidad Ordenada]]</f>
        <v>63</v>
      </c>
      <c r="K1773" s="3">
        <f>Tabla1[[#This Row],[Costo Unitario]]*Tabla1[[#This Row],[Cantidad Ordenada]]</f>
        <v>39</v>
      </c>
      <c r="L1773" s="3">
        <f>(Tabla1[[#This Row],[Precio Unitario]]-Tabla1[[#This Row],[Costo Unitario]])*Tabla1[[#This Row],[Cantidad Ordenada]]</f>
        <v>24</v>
      </c>
      <c r="M1773" s="20">
        <v>0.1</v>
      </c>
      <c r="N1773" s="5">
        <f>Tabla1[[#This Row],[Total del Pedido]]*M1773</f>
        <v>6.3000000000000007</v>
      </c>
      <c r="O1773" s="5">
        <f>Tabla1[[#This Row],[Total del Pedido]]-(Tabla1[[#This Row],[Costo Total]]+N1773)</f>
        <v>17.700000000000003</v>
      </c>
    </row>
    <row r="1774" spans="1:15" x14ac:dyDescent="0.25">
      <c r="A1774" s="1">
        <v>716</v>
      </c>
      <c r="B1774" s="1">
        <v>12</v>
      </c>
      <c r="C1774" s="1" t="s">
        <v>23</v>
      </c>
      <c r="D1774" s="1" t="s">
        <v>44</v>
      </c>
      <c r="E1774" s="2">
        <v>15</v>
      </c>
      <c r="F1774" s="2">
        <v>25</v>
      </c>
      <c r="G1774" s="1">
        <v>3</v>
      </c>
      <c r="H1774" s="1">
        <v>48</v>
      </c>
      <c r="I1774" s="7">
        <f>TIME(0,Tabla1[[#This Row],[Tiempo de Preparación]],0)</f>
        <v>3.3333333333333333E-2</v>
      </c>
      <c r="J1774" s="16">
        <f>Tabla1[[#This Row],[Precio Unitario]]*Tabla1[[#This Row],[Cantidad Ordenada]]</f>
        <v>75</v>
      </c>
      <c r="K1774" s="3">
        <f>Tabla1[[#This Row],[Costo Unitario]]*Tabla1[[#This Row],[Cantidad Ordenada]]</f>
        <v>45</v>
      </c>
      <c r="L1774" s="3">
        <f>(Tabla1[[#This Row],[Precio Unitario]]-Tabla1[[#This Row],[Costo Unitario]])*Tabla1[[#This Row],[Cantidad Ordenada]]</f>
        <v>30</v>
      </c>
      <c r="M1774" s="20">
        <v>0.1</v>
      </c>
      <c r="N1774" s="5">
        <f>Tabla1[[#This Row],[Total del Pedido]]*M1774</f>
        <v>7.5</v>
      </c>
      <c r="O1774" s="5">
        <f>Tabla1[[#This Row],[Total del Pedido]]-(Tabla1[[#This Row],[Costo Total]]+N1774)</f>
        <v>22.5</v>
      </c>
    </row>
    <row r="1775" spans="1:15" x14ac:dyDescent="0.25">
      <c r="A1775" s="1">
        <v>716</v>
      </c>
      <c r="B1775" s="1">
        <v>12</v>
      </c>
      <c r="C1775" s="1" t="s">
        <v>6</v>
      </c>
      <c r="D1775" s="1" t="s">
        <v>27</v>
      </c>
      <c r="E1775" s="2">
        <v>19</v>
      </c>
      <c r="F1775" s="2">
        <v>31</v>
      </c>
      <c r="G1775" s="1">
        <v>3</v>
      </c>
      <c r="H1775" s="1">
        <v>30</v>
      </c>
      <c r="I1775" s="7">
        <f>TIME(0,Tabla1[[#This Row],[Tiempo de Preparación]],0)</f>
        <v>2.0833333333333332E-2</v>
      </c>
      <c r="J1775" s="16">
        <f>Tabla1[[#This Row],[Precio Unitario]]*Tabla1[[#This Row],[Cantidad Ordenada]]</f>
        <v>93</v>
      </c>
      <c r="K1775" s="3">
        <f>Tabla1[[#This Row],[Costo Unitario]]*Tabla1[[#This Row],[Cantidad Ordenada]]</f>
        <v>57</v>
      </c>
      <c r="L1775" s="3">
        <f>(Tabla1[[#This Row],[Precio Unitario]]-Tabla1[[#This Row],[Costo Unitario]])*Tabla1[[#This Row],[Cantidad Ordenada]]</f>
        <v>36</v>
      </c>
      <c r="M1775" s="20">
        <v>0.1</v>
      </c>
      <c r="N1775" s="5">
        <f>Tabla1[[#This Row],[Total del Pedido]]*M1775</f>
        <v>9.3000000000000007</v>
      </c>
      <c r="O1775" s="5">
        <f>Tabla1[[#This Row],[Total del Pedido]]-(Tabla1[[#This Row],[Costo Total]]+N1775)</f>
        <v>26.700000000000003</v>
      </c>
    </row>
    <row r="1776" spans="1:15" x14ac:dyDescent="0.25">
      <c r="A1776" s="1">
        <v>717</v>
      </c>
      <c r="B1776" s="1">
        <v>8</v>
      </c>
      <c r="C1776" s="1" t="s">
        <v>16</v>
      </c>
      <c r="D1776" s="1" t="s">
        <v>37</v>
      </c>
      <c r="E1776" s="2">
        <v>13</v>
      </c>
      <c r="F1776" s="2">
        <v>22</v>
      </c>
      <c r="G1776" s="1">
        <v>2</v>
      </c>
      <c r="H1776" s="1">
        <v>23</v>
      </c>
      <c r="I1776" s="7">
        <f>TIME(0,Tabla1[[#This Row],[Tiempo de Preparación]],0)</f>
        <v>1.5972222222222221E-2</v>
      </c>
      <c r="J1776" s="16">
        <f>Tabla1[[#This Row],[Precio Unitario]]*Tabla1[[#This Row],[Cantidad Ordenada]]</f>
        <v>44</v>
      </c>
      <c r="K1776" s="3">
        <f>Tabla1[[#This Row],[Costo Unitario]]*Tabla1[[#This Row],[Cantidad Ordenada]]</f>
        <v>26</v>
      </c>
      <c r="L1776" s="3">
        <f>(Tabla1[[#This Row],[Precio Unitario]]-Tabla1[[#This Row],[Costo Unitario]])*Tabla1[[#This Row],[Cantidad Ordenada]]</f>
        <v>18</v>
      </c>
      <c r="M1776" s="20">
        <v>0.1</v>
      </c>
      <c r="N1776" s="5">
        <f>Tabla1[[#This Row],[Total del Pedido]]*M1776</f>
        <v>4.4000000000000004</v>
      </c>
      <c r="O1776" s="5">
        <f>Tabla1[[#This Row],[Total del Pedido]]-(Tabla1[[#This Row],[Costo Total]]+N1776)</f>
        <v>13.600000000000001</v>
      </c>
    </row>
    <row r="1777" spans="1:15" x14ac:dyDescent="0.25">
      <c r="A1777" s="1">
        <v>717</v>
      </c>
      <c r="B1777" s="1">
        <v>8</v>
      </c>
      <c r="C1777" s="1" t="s">
        <v>5</v>
      </c>
      <c r="D1777" s="1" t="s">
        <v>26</v>
      </c>
      <c r="E1777" s="2">
        <v>18</v>
      </c>
      <c r="F1777" s="2">
        <v>30</v>
      </c>
      <c r="G1777" s="1">
        <v>1</v>
      </c>
      <c r="H1777" s="1">
        <v>36</v>
      </c>
      <c r="I1777" s="7">
        <f>TIME(0,Tabla1[[#This Row],[Tiempo de Preparación]],0)</f>
        <v>2.5000000000000001E-2</v>
      </c>
      <c r="J1777" s="16">
        <f>Tabla1[[#This Row],[Precio Unitario]]*Tabla1[[#This Row],[Cantidad Ordenada]]</f>
        <v>30</v>
      </c>
      <c r="K1777" s="3">
        <f>Tabla1[[#This Row],[Costo Unitario]]*Tabla1[[#This Row],[Cantidad Ordenada]]</f>
        <v>18</v>
      </c>
      <c r="L1777" s="3">
        <f>(Tabla1[[#This Row],[Precio Unitario]]-Tabla1[[#This Row],[Costo Unitario]])*Tabla1[[#This Row],[Cantidad Ordenada]]</f>
        <v>12</v>
      </c>
      <c r="M1777" s="20">
        <v>0.1</v>
      </c>
      <c r="N1777" s="5">
        <f>Tabla1[[#This Row],[Total del Pedido]]*M1777</f>
        <v>3</v>
      </c>
      <c r="O1777" s="5">
        <f>Tabla1[[#This Row],[Total del Pedido]]-(Tabla1[[#This Row],[Costo Total]]+N1777)</f>
        <v>9</v>
      </c>
    </row>
    <row r="1778" spans="1:15" x14ac:dyDescent="0.25">
      <c r="A1778" s="1">
        <v>717</v>
      </c>
      <c r="B1778" s="1">
        <v>8</v>
      </c>
      <c r="C1778" s="1" t="s">
        <v>7</v>
      </c>
      <c r="D1778" s="1" t="s">
        <v>28</v>
      </c>
      <c r="E1778" s="2">
        <v>16</v>
      </c>
      <c r="F1778" s="2">
        <v>27</v>
      </c>
      <c r="G1778" s="1">
        <v>3</v>
      </c>
      <c r="H1778" s="1">
        <v>13</v>
      </c>
      <c r="I1778" s="7">
        <f>TIME(0,Tabla1[[#This Row],[Tiempo de Preparación]],0)</f>
        <v>9.0277777777777769E-3</v>
      </c>
      <c r="J1778" s="16">
        <f>Tabla1[[#This Row],[Precio Unitario]]*Tabla1[[#This Row],[Cantidad Ordenada]]</f>
        <v>81</v>
      </c>
      <c r="K1778" s="3">
        <f>Tabla1[[#This Row],[Costo Unitario]]*Tabla1[[#This Row],[Cantidad Ordenada]]</f>
        <v>48</v>
      </c>
      <c r="L1778" s="3">
        <f>(Tabla1[[#This Row],[Precio Unitario]]-Tabla1[[#This Row],[Costo Unitario]])*Tabla1[[#This Row],[Cantidad Ordenada]]</f>
        <v>33</v>
      </c>
      <c r="M1778" s="20">
        <v>0.1</v>
      </c>
      <c r="N1778" s="5">
        <f>Tabla1[[#This Row],[Total del Pedido]]*M1778</f>
        <v>8.1</v>
      </c>
      <c r="O1778" s="5">
        <f>Tabla1[[#This Row],[Total del Pedido]]-(Tabla1[[#This Row],[Costo Total]]+N1778)</f>
        <v>24.9</v>
      </c>
    </row>
    <row r="1779" spans="1:15" x14ac:dyDescent="0.25">
      <c r="A1779" s="1">
        <v>718</v>
      </c>
      <c r="B1779" s="1">
        <v>7</v>
      </c>
      <c r="C1779" s="1" t="s">
        <v>18</v>
      </c>
      <c r="D1779" s="1" t="s">
        <v>39</v>
      </c>
      <c r="E1779" s="2">
        <v>12</v>
      </c>
      <c r="F1779" s="2">
        <v>20</v>
      </c>
      <c r="G1779" s="1">
        <v>1</v>
      </c>
      <c r="H1779" s="1">
        <v>58</v>
      </c>
      <c r="I1779" s="7">
        <f>TIME(0,Tabla1[[#This Row],[Tiempo de Preparación]],0)</f>
        <v>4.027777777777778E-2</v>
      </c>
      <c r="J1779" s="16">
        <f>Tabla1[[#This Row],[Precio Unitario]]*Tabla1[[#This Row],[Cantidad Ordenada]]</f>
        <v>20</v>
      </c>
      <c r="K1779" s="3">
        <f>Tabla1[[#This Row],[Costo Unitario]]*Tabla1[[#This Row],[Cantidad Ordenada]]</f>
        <v>12</v>
      </c>
      <c r="L1779" s="3">
        <f>(Tabla1[[#This Row],[Precio Unitario]]-Tabla1[[#This Row],[Costo Unitario]])*Tabla1[[#This Row],[Cantidad Ordenada]]</f>
        <v>8</v>
      </c>
      <c r="M1779" s="20">
        <v>0.1</v>
      </c>
      <c r="N1779" s="5">
        <f>Tabla1[[#This Row],[Total del Pedido]]*M1779</f>
        <v>2</v>
      </c>
      <c r="O1779" s="5">
        <f>Tabla1[[#This Row],[Total del Pedido]]-(Tabla1[[#This Row],[Costo Total]]+N1779)</f>
        <v>6</v>
      </c>
    </row>
    <row r="1780" spans="1:15" x14ac:dyDescent="0.25">
      <c r="A1780" s="1">
        <v>719</v>
      </c>
      <c r="B1780" s="1">
        <v>16</v>
      </c>
      <c r="C1780" s="1" t="s">
        <v>8</v>
      </c>
      <c r="D1780" s="1" t="s">
        <v>29</v>
      </c>
      <c r="E1780" s="2">
        <v>25</v>
      </c>
      <c r="F1780" s="2">
        <v>40</v>
      </c>
      <c r="G1780" s="1">
        <v>1</v>
      </c>
      <c r="H1780" s="1">
        <v>15</v>
      </c>
      <c r="I1780" s="7">
        <f>TIME(0,Tabla1[[#This Row],[Tiempo de Preparación]],0)</f>
        <v>1.0416666666666666E-2</v>
      </c>
      <c r="J1780" s="16">
        <f>Tabla1[[#This Row],[Precio Unitario]]*Tabla1[[#This Row],[Cantidad Ordenada]]</f>
        <v>40</v>
      </c>
      <c r="K1780" s="3">
        <f>Tabla1[[#This Row],[Costo Unitario]]*Tabla1[[#This Row],[Cantidad Ordenada]]</f>
        <v>25</v>
      </c>
      <c r="L1780" s="3">
        <f>(Tabla1[[#This Row],[Precio Unitario]]-Tabla1[[#This Row],[Costo Unitario]])*Tabla1[[#This Row],[Cantidad Ordenada]]</f>
        <v>15</v>
      </c>
      <c r="M1780" s="20">
        <v>0.1</v>
      </c>
      <c r="N1780" s="5">
        <f>Tabla1[[#This Row],[Total del Pedido]]*M1780</f>
        <v>4</v>
      </c>
      <c r="O1780" s="5">
        <f>Tabla1[[#This Row],[Total del Pedido]]-(Tabla1[[#This Row],[Costo Total]]+N1780)</f>
        <v>11</v>
      </c>
    </row>
    <row r="1781" spans="1:15" x14ac:dyDescent="0.25">
      <c r="A1781" s="1">
        <v>719</v>
      </c>
      <c r="B1781" s="1">
        <v>16</v>
      </c>
      <c r="C1781" s="1" t="s">
        <v>13</v>
      </c>
      <c r="D1781" s="1" t="s">
        <v>34</v>
      </c>
      <c r="E1781" s="2">
        <v>11</v>
      </c>
      <c r="F1781" s="2">
        <v>19</v>
      </c>
      <c r="G1781" s="1">
        <v>2</v>
      </c>
      <c r="H1781" s="1">
        <v>34</v>
      </c>
      <c r="I1781" s="7">
        <f>TIME(0,Tabla1[[#This Row],[Tiempo de Preparación]],0)</f>
        <v>2.361111111111111E-2</v>
      </c>
      <c r="J1781" s="16">
        <f>Tabla1[[#This Row],[Precio Unitario]]*Tabla1[[#This Row],[Cantidad Ordenada]]</f>
        <v>38</v>
      </c>
      <c r="K1781" s="3">
        <f>Tabla1[[#This Row],[Costo Unitario]]*Tabla1[[#This Row],[Cantidad Ordenada]]</f>
        <v>22</v>
      </c>
      <c r="L1781" s="3">
        <f>(Tabla1[[#This Row],[Precio Unitario]]-Tabla1[[#This Row],[Costo Unitario]])*Tabla1[[#This Row],[Cantidad Ordenada]]</f>
        <v>16</v>
      </c>
      <c r="M1781" s="20">
        <v>0.1</v>
      </c>
      <c r="N1781" s="5">
        <f>Tabla1[[#This Row],[Total del Pedido]]*M1781</f>
        <v>3.8000000000000003</v>
      </c>
      <c r="O1781" s="5">
        <f>Tabla1[[#This Row],[Total del Pedido]]-(Tabla1[[#This Row],[Costo Total]]+N1781)</f>
        <v>12.2</v>
      </c>
    </row>
    <row r="1782" spans="1:15" x14ac:dyDescent="0.25">
      <c r="A1782" s="1">
        <v>719</v>
      </c>
      <c r="B1782" s="1">
        <v>16</v>
      </c>
      <c r="C1782" s="1" t="s">
        <v>10</v>
      </c>
      <c r="D1782" s="1" t="s">
        <v>31</v>
      </c>
      <c r="E1782" s="2">
        <v>17</v>
      </c>
      <c r="F1782" s="2">
        <v>29</v>
      </c>
      <c r="G1782" s="1">
        <v>1</v>
      </c>
      <c r="H1782" s="1">
        <v>21</v>
      </c>
      <c r="I1782" s="7">
        <f>TIME(0,Tabla1[[#This Row],[Tiempo de Preparación]],0)</f>
        <v>1.4583333333333334E-2</v>
      </c>
      <c r="J1782" s="16">
        <f>Tabla1[[#This Row],[Precio Unitario]]*Tabla1[[#This Row],[Cantidad Ordenada]]</f>
        <v>29</v>
      </c>
      <c r="K1782" s="3">
        <f>Tabla1[[#This Row],[Costo Unitario]]*Tabla1[[#This Row],[Cantidad Ordenada]]</f>
        <v>17</v>
      </c>
      <c r="L1782" s="3">
        <f>(Tabla1[[#This Row],[Precio Unitario]]-Tabla1[[#This Row],[Costo Unitario]])*Tabla1[[#This Row],[Cantidad Ordenada]]</f>
        <v>12</v>
      </c>
      <c r="M1782" s="20">
        <v>0.1</v>
      </c>
      <c r="N1782" s="5">
        <f>Tabla1[[#This Row],[Total del Pedido]]*M1782</f>
        <v>2.9000000000000004</v>
      </c>
      <c r="O1782" s="5">
        <f>Tabla1[[#This Row],[Total del Pedido]]-(Tabla1[[#This Row],[Costo Total]]+N1782)</f>
        <v>9.1000000000000014</v>
      </c>
    </row>
    <row r="1783" spans="1:15" x14ac:dyDescent="0.25">
      <c r="A1783" s="1">
        <v>720</v>
      </c>
      <c r="B1783" s="1">
        <v>4</v>
      </c>
      <c r="C1783" s="1" t="s">
        <v>11</v>
      </c>
      <c r="D1783" s="1" t="s">
        <v>32</v>
      </c>
      <c r="E1783" s="2">
        <v>20</v>
      </c>
      <c r="F1783" s="2">
        <v>33</v>
      </c>
      <c r="G1783" s="1">
        <v>1</v>
      </c>
      <c r="H1783" s="1">
        <v>36</v>
      </c>
      <c r="I1783" s="7">
        <f>TIME(0,Tabla1[[#This Row],[Tiempo de Preparación]],0)</f>
        <v>2.5000000000000001E-2</v>
      </c>
      <c r="J1783" s="16">
        <f>Tabla1[[#This Row],[Precio Unitario]]*Tabla1[[#This Row],[Cantidad Ordenada]]</f>
        <v>33</v>
      </c>
      <c r="K1783" s="3">
        <f>Tabla1[[#This Row],[Costo Unitario]]*Tabla1[[#This Row],[Cantidad Ordenada]]</f>
        <v>20</v>
      </c>
      <c r="L1783" s="3">
        <f>(Tabla1[[#This Row],[Precio Unitario]]-Tabla1[[#This Row],[Costo Unitario]])*Tabla1[[#This Row],[Cantidad Ordenada]]</f>
        <v>13</v>
      </c>
      <c r="M1783" s="20">
        <v>0.1</v>
      </c>
      <c r="N1783" s="5">
        <f>Tabla1[[#This Row],[Total del Pedido]]*M1783</f>
        <v>3.3000000000000003</v>
      </c>
      <c r="O1783" s="5">
        <f>Tabla1[[#This Row],[Total del Pedido]]-(Tabla1[[#This Row],[Costo Total]]+N1783)</f>
        <v>9.6999999999999993</v>
      </c>
    </row>
    <row r="1784" spans="1:15" x14ac:dyDescent="0.25">
      <c r="A1784" s="1">
        <v>720</v>
      </c>
      <c r="B1784" s="1">
        <v>4</v>
      </c>
      <c r="C1784" s="1" t="s">
        <v>10</v>
      </c>
      <c r="D1784" s="1" t="s">
        <v>31</v>
      </c>
      <c r="E1784" s="2">
        <v>17</v>
      </c>
      <c r="F1784" s="2">
        <v>29</v>
      </c>
      <c r="G1784" s="1">
        <v>3</v>
      </c>
      <c r="H1784" s="1">
        <v>44</v>
      </c>
      <c r="I1784" s="7">
        <f>TIME(0,Tabla1[[#This Row],[Tiempo de Preparación]],0)</f>
        <v>3.0555555555555555E-2</v>
      </c>
      <c r="J1784" s="16">
        <f>Tabla1[[#This Row],[Precio Unitario]]*Tabla1[[#This Row],[Cantidad Ordenada]]</f>
        <v>87</v>
      </c>
      <c r="K1784" s="3">
        <f>Tabla1[[#This Row],[Costo Unitario]]*Tabla1[[#This Row],[Cantidad Ordenada]]</f>
        <v>51</v>
      </c>
      <c r="L1784" s="3">
        <f>(Tabla1[[#This Row],[Precio Unitario]]-Tabla1[[#This Row],[Costo Unitario]])*Tabla1[[#This Row],[Cantidad Ordenada]]</f>
        <v>36</v>
      </c>
      <c r="M1784" s="20">
        <v>0.1</v>
      </c>
      <c r="N1784" s="5">
        <f>Tabla1[[#This Row],[Total del Pedido]]*M1784</f>
        <v>8.7000000000000011</v>
      </c>
      <c r="O1784" s="5">
        <f>Tabla1[[#This Row],[Total del Pedido]]-(Tabla1[[#This Row],[Costo Total]]+N1784)</f>
        <v>27.299999999999997</v>
      </c>
    </row>
    <row r="1785" spans="1:15" x14ac:dyDescent="0.25">
      <c r="A1785" s="1">
        <v>720</v>
      </c>
      <c r="B1785" s="1">
        <v>4</v>
      </c>
      <c r="C1785" s="1" t="s">
        <v>4</v>
      </c>
      <c r="D1785" s="1" t="s">
        <v>25</v>
      </c>
      <c r="E1785" s="2">
        <v>14</v>
      </c>
      <c r="F1785" s="2">
        <v>24</v>
      </c>
      <c r="G1785" s="1">
        <v>2</v>
      </c>
      <c r="H1785" s="1">
        <v>53</v>
      </c>
      <c r="I1785" s="7">
        <f>TIME(0,Tabla1[[#This Row],[Tiempo de Preparación]],0)</f>
        <v>3.6805555555555557E-2</v>
      </c>
      <c r="J1785" s="16">
        <f>Tabla1[[#This Row],[Precio Unitario]]*Tabla1[[#This Row],[Cantidad Ordenada]]</f>
        <v>48</v>
      </c>
      <c r="K1785" s="3">
        <f>Tabla1[[#This Row],[Costo Unitario]]*Tabla1[[#This Row],[Cantidad Ordenada]]</f>
        <v>28</v>
      </c>
      <c r="L1785" s="3">
        <f>(Tabla1[[#This Row],[Precio Unitario]]-Tabla1[[#This Row],[Costo Unitario]])*Tabla1[[#This Row],[Cantidad Ordenada]]</f>
        <v>20</v>
      </c>
      <c r="M1785" s="20">
        <v>0.1</v>
      </c>
      <c r="N1785" s="5">
        <f>Tabla1[[#This Row],[Total del Pedido]]*M1785</f>
        <v>4.8000000000000007</v>
      </c>
      <c r="O1785" s="5">
        <f>Tabla1[[#This Row],[Total del Pedido]]-(Tabla1[[#This Row],[Costo Total]]+N1785)</f>
        <v>15.200000000000003</v>
      </c>
    </row>
    <row r="1786" spans="1:15" x14ac:dyDescent="0.25">
      <c r="A1786" s="1">
        <v>721</v>
      </c>
      <c r="B1786" s="1">
        <v>6</v>
      </c>
      <c r="C1786" s="1" t="s">
        <v>10</v>
      </c>
      <c r="D1786" s="1" t="s">
        <v>31</v>
      </c>
      <c r="E1786" s="2">
        <v>17</v>
      </c>
      <c r="F1786" s="2">
        <v>29</v>
      </c>
      <c r="G1786" s="1">
        <v>1</v>
      </c>
      <c r="H1786" s="1">
        <v>20</v>
      </c>
      <c r="I1786" s="7">
        <f>TIME(0,Tabla1[[#This Row],[Tiempo de Preparación]],0)</f>
        <v>1.3888888888888888E-2</v>
      </c>
      <c r="J1786" s="16">
        <f>Tabla1[[#This Row],[Precio Unitario]]*Tabla1[[#This Row],[Cantidad Ordenada]]</f>
        <v>29</v>
      </c>
      <c r="K1786" s="3">
        <f>Tabla1[[#This Row],[Costo Unitario]]*Tabla1[[#This Row],[Cantidad Ordenada]]</f>
        <v>17</v>
      </c>
      <c r="L1786" s="3">
        <f>(Tabla1[[#This Row],[Precio Unitario]]-Tabla1[[#This Row],[Costo Unitario]])*Tabla1[[#This Row],[Cantidad Ordenada]]</f>
        <v>12</v>
      </c>
      <c r="M1786" s="20">
        <v>0.1</v>
      </c>
      <c r="N1786" s="5">
        <f>Tabla1[[#This Row],[Total del Pedido]]*M1786</f>
        <v>2.9000000000000004</v>
      </c>
      <c r="O1786" s="5">
        <f>Tabla1[[#This Row],[Total del Pedido]]-(Tabla1[[#This Row],[Costo Total]]+N1786)</f>
        <v>9.1000000000000014</v>
      </c>
    </row>
    <row r="1787" spans="1:15" x14ac:dyDescent="0.25">
      <c r="A1787" s="1">
        <v>721</v>
      </c>
      <c r="B1787" s="1">
        <v>6</v>
      </c>
      <c r="C1787" s="1" t="s">
        <v>9</v>
      </c>
      <c r="D1787" s="1" t="s">
        <v>30</v>
      </c>
      <c r="E1787" s="2">
        <v>22</v>
      </c>
      <c r="F1787" s="2">
        <v>36</v>
      </c>
      <c r="G1787" s="1">
        <v>1</v>
      </c>
      <c r="H1787" s="1">
        <v>15</v>
      </c>
      <c r="I1787" s="7">
        <f>TIME(0,Tabla1[[#This Row],[Tiempo de Preparación]],0)</f>
        <v>1.0416666666666666E-2</v>
      </c>
      <c r="J1787" s="16">
        <f>Tabla1[[#This Row],[Precio Unitario]]*Tabla1[[#This Row],[Cantidad Ordenada]]</f>
        <v>36</v>
      </c>
      <c r="K1787" s="3">
        <f>Tabla1[[#This Row],[Costo Unitario]]*Tabla1[[#This Row],[Cantidad Ordenada]]</f>
        <v>22</v>
      </c>
      <c r="L1787" s="3">
        <f>(Tabla1[[#This Row],[Precio Unitario]]-Tabla1[[#This Row],[Costo Unitario]])*Tabla1[[#This Row],[Cantidad Ordenada]]</f>
        <v>14</v>
      </c>
      <c r="M1787" s="20">
        <v>0.1</v>
      </c>
      <c r="N1787" s="5">
        <f>Tabla1[[#This Row],[Total del Pedido]]*M1787</f>
        <v>3.6</v>
      </c>
      <c r="O1787" s="5">
        <f>Tabla1[[#This Row],[Total del Pedido]]-(Tabla1[[#This Row],[Costo Total]]+N1787)</f>
        <v>10.399999999999999</v>
      </c>
    </row>
    <row r="1788" spans="1:15" x14ac:dyDescent="0.25">
      <c r="A1788" s="1">
        <v>721</v>
      </c>
      <c r="B1788" s="1">
        <v>6</v>
      </c>
      <c r="C1788" s="1" t="s">
        <v>4</v>
      </c>
      <c r="D1788" s="1" t="s">
        <v>25</v>
      </c>
      <c r="E1788" s="2">
        <v>14</v>
      </c>
      <c r="F1788" s="2">
        <v>24</v>
      </c>
      <c r="G1788" s="1">
        <v>3</v>
      </c>
      <c r="H1788" s="1">
        <v>44</v>
      </c>
      <c r="I1788" s="7">
        <f>TIME(0,Tabla1[[#This Row],[Tiempo de Preparación]],0)</f>
        <v>3.0555555555555555E-2</v>
      </c>
      <c r="J1788" s="16">
        <f>Tabla1[[#This Row],[Precio Unitario]]*Tabla1[[#This Row],[Cantidad Ordenada]]</f>
        <v>72</v>
      </c>
      <c r="K1788" s="3">
        <f>Tabla1[[#This Row],[Costo Unitario]]*Tabla1[[#This Row],[Cantidad Ordenada]]</f>
        <v>42</v>
      </c>
      <c r="L1788" s="3">
        <f>(Tabla1[[#This Row],[Precio Unitario]]-Tabla1[[#This Row],[Costo Unitario]])*Tabla1[[#This Row],[Cantidad Ordenada]]</f>
        <v>30</v>
      </c>
      <c r="M1788" s="20">
        <v>0.1</v>
      </c>
      <c r="N1788" s="5">
        <f>Tabla1[[#This Row],[Total del Pedido]]*M1788</f>
        <v>7.2</v>
      </c>
      <c r="O1788" s="5">
        <f>Tabla1[[#This Row],[Total del Pedido]]-(Tabla1[[#This Row],[Costo Total]]+N1788)</f>
        <v>22.799999999999997</v>
      </c>
    </row>
    <row r="1789" spans="1:15" x14ac:dyDescent="0.25">
      <c r="A1789" s="1">
        <v>721</v>
      </c>
      <c r="B1789" s="1">
        <v>6</v>
      </c>
      <c r="C1789" s="1" t="s">
        <v>7</v>
      </c>
      <c r="D1789" s="1" t="s">
        <v>28</v>
      </c>
      <c r="E1789" s="2">
        <v>16</v>
      </c>
      <c r="F1789" s="2">
        <v>27</v>
      </c>
      <c r="G1789" s="1">
        <v>3</v>
      </c>
      <c r="H1789" s="1">
        <v>54</v>
      </c>
      <c r="I1789" s="7">
        <f>TIME(0,Tabla1[[#This Row],[Tiempo de Preparación]],0)</f>
        <v>3.7499999999999999E-2</v>
      </c>
      <c r="J1789" s="16">
        <f>Tabla1[[#This Row],[Precio Unitario]]*Tabla1[[#This Row],[Cantidad Ordenada]]</f>
        <v>81</v>
      </c>
      <c r="K1789" s="3">
        <f>Tabla1[[#This Row],[Costo Unitario]]*Tabla1[[#This Row],[Cantidad Ordenada]]</f>
        <v>48</v>
      </c>
      <c r="L1789" s="3">
        <f>(Tabla1[[#This Row],[Precio Unitario]]-Tabla1[[#This Row],[Costo Unitario]])*Tabla1[[#This Row],[Cantidad Ordenada]]</f>
        <v>33</v>
      </c>
      <c r="M1789" s="20">
        <v>0.1</v>
      </c>
      <c r="N1789" s="5">
        <f>Tabla1[[#This Row],[Total del Pedido]]*M1789</f>
        <v>8.1</v>
      </c>
      <c r="O1789" s="5">
        <f>Tabla1[[#This Row],[Total del Pedido]]-(Tabla1[[#This Row],[Costo Total]]+N1789)</f>
        <v>24.9</v>
      </c>
    </row>
    <row r="1790" spans="1:15" x14ac:dyDescent="0.25">
      <c r="A1790" s="1">
        <v>722</v>
      </c>
      <c r="B1790" s="1">
        <v>13</v>
      </c>
      <c r="C1790" s="1" t="s">
        <v>20</v>
      </c>
      <c r="D1790" s="1" t="s">
        <v>41</v>
      </c>
      <c r="E1790" s="2">
        <v>13</v>
      </c>
      <c r="F1790" s="2">
        <v>21</v>
      </c>
      <c r="G1790" s="1">
        <v>3</v>
      </c>
      <c r="H1790" s="1">
        <v>43</v>
      </c>
      <c r="I1790" s="7">
        <f>TIME(0,Tabla1[[#This Row],[Tiempo de Preparación]],0)</f>
        <v>2.9861111111111113E-2</v>
      </c>
      <c r="J1790" s="16">
        <f>Tabla1[[#This Row],[Precio Unitario]]*Tabla1[[#This Row],[Cantidad Ordenada]]</f>
        <v>63</v>
      </c>
      <c r="K1790" s="3">
        <f>Tabla1[[#This Row],[Costo Unitario]]*Tabla1[[#This Row],[Cantidad Ordenada]]</f>
        <v>39</v>
      </c>
      <c r="L1790" s="3">
        <f>(Tabla1[[#This Row],[Precio Unitario]]-Tabla1[[#This Row],[Costo Unitario]])*Tabla1[[#This Row],[Cantidad Ordenada]]</f>
        <v>24</v>
      </c>
      <c r="M1790" s="20">
        <v>0.1</v>
      </c>
      <c r="N1790" s="5">
        <f>Tabla1[[#This Row],[Total del Pedido]]*M1790</f>
        <v>6.3000000000000007</v>
      </c>
      <c r="O1790" s="5">
        <f>Tabla1[[#This Row],[Total del Pedido]]-(Tabla1[[#This Row],[Costo Total]]+N1790)</f>
        <v>17.700000000000003</v>
      </c>
    </row>
    <row r="1791" spans="1:15" x14ac:dyDescent="0.25">
      <c r="A1791" s="1">
        <v>722</v>
      </c>
      <c r="B1791" s="1">
        <v>13</v>
      </c>
      <c r="C1791" s="1" t="s">
        <v>16</v>
      </c>
      <c r="D1791" s="1" t="s">
        <v>37</v>
      </c>
      <c r="E1791" s="2">
        <v>13</v>
      </c>
      <c r="F1791" s="2">
        <v>22</v>
      </c>
      <c r="G1791" s="1">
        <v>1</v>
      </c>
      <c r="H1791" s="1">
        <v>16</v>
      </c>
      <c r="I1791" s="7">
        <f>TIME(0,Tabla1[[#This Row],[Tiempo de Preparación]],0)</f>
        <v>1.1111111111111112E-2</v>
      </c>
      <c r="J1791" s="16">
        <f>Tabla1[[#This Row],[Precio Unitario]]*Tabla1[[#This Row],[Cantidad Ordenada]]</f>
        <v>22</v>
      </c>
      <c r="K1791" s="3">
        <f>Tabla1[[#This Row],[Costo Unitario]]*Tabla1[[#This Row],[Cantidad Ordenada]]</f>
        <v>13</v>
      </c>
      <c r="L1791" s="3">
        <f>(Tabla1[[#This Row],[Precio Unitario]]-Tabla1[[#This Row],[Costo Unitario]])*Tabla1[[#This Row],[Cantidad Ordenada]]</f>
        <v>9</v>
      </c>
      <c r="M1791" s="20">
        <v>0.1</v>
      </c>
      <c r="N1791" s="5">
        <f>Tabla1[[#This Row],[Total del Pedido]]*M1791</f>
        <v>2.2000000000000002</v>
      </c>
      <c r="O1791" s="5">
        <f>Tabla1[[#This Row],[Total del Pedido]]-(Tabla1[[#This Row],[Costo Total]]+N1791)</f>
        <v>6.8000000000000007</v>
      </c>
    </row>
    <row r="1792" spans="1:15" x14ac:dyDescent="0.25">
      <c r="A1792" s="1">
        <v>723</v>
      </c>
      <c r="B1792" s="1">
        <v>12</v>
      </c>
      <c r="C1792" s="1" t="s">
        <v>12</v>
      </c>
      <c r="D1792" s="1" t="s">
        <v>33</v>
      </c>
      <c r="E1792" s="2">
        <v>16</v>
      </c>
      <c r="F1792" s="2">
        <v>28</v>
      </c>
      <c r="G1792" s="1">
        <v>2</v>
      </c>
      <c r="H1792" s="1">
        <v>22</v>
      </c>
      <c r="I1792" s="7">
        <f>TIME(0,Tabla1[[#This Row],[Tiempo de Preparación]],0)</f>
        <v>1.5277777777777777E-2</v>
      </c>
      <c r="J1792" s="16">
        <f>Tabla1[[#This Row],[Precio Unitario]]*Tabla1[[#This Row],[Cantidad Ordenada]]</f>
        <v>56</v>
      </c>
      <c r="K1792" s="3">
        <f>Tabla1[[#This Row],[Costo Unitario]]*Tabla1[[#This Row],[Cantidad Ordenada]]</f>
        <v>32</v>
      </c>
      <c r="L1792" s="3">
        <f>(Tabla1[[#This Row],[Precio Unitario]]-Tabla1[[#This Row],[Costo Unitario]])*Tabla1[[#This Row],[Cantidad Ordenada]]</f>
        <v>24</v>
      </c>
      <c r="M1792" s="20">
        <v>0.1</v>
      </c>
      <c r="N1792" s="5">
        <f>Tabla1[[#This Row],[Total del Pedido]]*M1792</f>
        <v>5.6000000000000005</v>
      </c>
      <c r="O1792" s="5">
        <f>Tabla1[[#This Row],[Total del Pedido]]-(Tabla1[[#This Row],[Costo Total]]+N1792)</f>
        <v>18.399999999999999</v>
      </c>
    </row>
    <row r="1793" spans="1:15" x14ac:dyDescent="0.25">
      <c r="A1793" s="1">
        <v>723</v>
      </c>
      <c r="B1793" s="1">
        <v>12</v>
      </c>
      <c r="C1793" s="1" t="s">
        <v>14</v>
      </c>
      <c r="D1793" s="1" t="s">
        <v>35</v>
      </c>
      <c r="E1793" s="2">
        <v>21</v>
      </c>
      <c r="F1793" s="2">
        <v>35</v>
      </c>
      <c r="G1793" s="1">
        <v>2</v>
      </c>
      <c r="H1793" s="1">
        <v>9</v>
      </c>
      <c r="I1793" s="7">
        <f>TIME(0,Tabla1[[#This Row],[Tiempo de Preparación]],0)</f>
        <v>6.2500000000000003E-3</v>
      </c>
      <c r="J1793" s="16">
        <f>Tabla1[[#This Row],[Precio Unitario]]*Tabla1[[#This Row],[Cantidad Ordenada]]</f>
        <v>70</v>
      </c>
      <c r="K1793" s="3">
        <f>Tabla1[[#This Row],[Costo Unitario]]*Tabla1[[#This Row],[Cantidad Ordenada]]</f>
        <v>42</v>
      </c>
      <c r="L1793" s="3">
        <f>(Tabla1[[#This Row],[Precio Unitario]]-Tabla1[[#This Row],[Costo Unitario]])*Tabla1[[#This Row],[Cantidad Ordenada]]</f>
        <v>28</v>
      </c>
      <c r="M1793" s="20">
        <v>0.1</v>
      </c>
      <c r="N1793" s="5">
        <f>Tabla1[[#This Row],[Total del Pedido]]*M1793</f>
        <v>7</v>
      </c>
      <c r="O1793" s="5">
        <f>Tabla1[[#This Row],[Total del Pedido]]-(Tabla1[[#This Row],[Costo Total]]+N1793)</f>
        <v>21</v>
      </c>
    </row>
    <row r="1794" spans="1:15" x14ac:dyDescent="0.25">
      <c r="A1794" s="1">
        <v>724</v>
      </c>
      <c r="B1794" s="1">
        <v>8</v>
      </c>
      <c r="C1794" s="1" t="s">
        <v>16</v>
      </c>
      <c r="D1794" s="1" t="s">
        <v>37</v>
      </c>
      <c r="E1794" s="2">
        <v>13</v>
      </c>
      <c r="F1794" s="2">
        <v>22</v>
      </c>
      <c r="G1794" s="1">
        <v>3</v>
      </c>
      <c r="H1794" s="1">
        <v>56</v>
      </c>
      <c r="I1794" s="7">
        <f>TIME(0,Tabla1[[#This Row],[Tiempo de Preparación]],0)</f>
        <v>3.888888888888889E-2</v>
      </c>
      <c r="J1794" s="16">
        <f>Tabla1[[#This Row],[Precio Unitario]]*Tabla1[[#This Row],[Cantidad Ordenada]]</f>
        <v>66</v>
      </c>
      <c r="K1794" s="3">
        <f>Tabla1[[#This Row],[Costo Unitario]]*Tabla1[[#This Row],[Cantidad Ordenada]]</f>
        <v>39</v>
      </c>
      <c r="L1794" s="3">
        <f>(Tabla1[[#This Row],[Precio Unitario]]-Tabla1[[#This Row],[Costo Unitario]])*Tabla1[[#This Row],[Cantidad Ordenada]]</f>
        <v>27</v>
      </c>
      <c r="M1794" s="20">
        <v>0.1</v>
      </c>
      <c r="N1794" s="5">
        <f>Tabla1[[#This Row],[Total del Pedido]]*M1794</f>
        <v>6.6000000000000005</v>
      </c>
      <c r="O1794" s="5">
        <f>Tabla1[[#This Row],[Total del Pedido]]-(Tabla1[[#This Row],[Costo Total]]+N1794)</f>
        <v>20.399999999999999</v>
      </c>
    </row>
    <row r="1795" spans="1:15" x14ac:dyDescent="0.25">
      <c r="A1795" s="1">
        <v>725</v>
      </c>
      <c r="B1795" s="1">
        <v>10</v>
      </c>
      <c r="C1795" s="1" t="s">
        <v>17</v>
      </c>
      <c r="D1795" s="1" t="s">
        <v>38</v>
      </c>
      <c r="E1795" s="2">
        <v>20</v>
      </c>
      <c r="F1795" s="2">
        <v>34</v>
      </c>
      <c r="G1795" s="1">
        <v>3</v>
      </c>
      <c r="H1795" s="1">
        <v>30</v>
      </c>
      <c r="I1795" s="7">
        <f>TIME(0,Tabla1[[#This Row],[Tiempo de Preparación]],0)</f>
        <v>2.0833333333333332E-2</v>
      </c>
      <c r="J1795" s="16">
        <f>Tabla1[[#This Row],[Precio Unitario]]*Tabla1[[#This Row],[Cantidad Ordenada]]</f>
        <v>102</v>
      </c>
      <c r="K1795" s="3">
        <f>Tabla1[[#This Row],[Costo Unitario]]*Tabla1[[#This Row],[Cantidad Ordenada]]</f>
        <v>60</v>
      </c>
      <c r="L1795" s="3">
        <f>(Tabla1[[#This Row],[Precio Unitario]]-Tabla1[[#This Row],[Costo Unitario]])*Tabla1[[#This Row],[Cantidad Ordenada]]</f>
        <v>42</v>
      </c>
      <c r="M1795" s="20">
        <v>0.1</v>
      </c>
      <c r="N1795" s="5">
        <f>Tabla1[[#This Row],[Total del Pedido]]*M1795</f>
        <v>10.200000000000001</v>
      </c>
      <c r="O1795" s="5">
        <f>Tabla1[[#This Row],[Total del Pedido]]-(Tabla1[[#This Row],[Costo Total]]+N1795)</f>
        <v>31.799999999999997</v>
      </c>
    </row>
    <row r="1796" spans="1:15" x14ac:dyDescent="0.25">
      <c r="A1796" s="1">
        <v>725</v>
      </c>
      <c r="B1796" s="1">
        <v>10</v>
      </c>
      <c r="C1796" s="1" t="s">
        <v>16</v>
      </c>
      <c r="D1796" s="1" t="s">
        <v>37</v>
      </c>
      <c r="E1796" s="2">
        <v>13</v>
      </c>
      <c r="F1796" s="2">
        <v>22</v>
      </c>
      <c r="G1796" s="1">
        <v>3</v>
      </c>
      <c r="H1796" s="1">
        <v>55</v>
      </c>
      <c r="I1796" s="7">
        <f>TIME(0,Tabla1[[#This Row],[Tiempo de Preparación]],0)</f>
        <v>3.8194444444444448E-2</v>
      </c>
      <c r="J1796" s="16">
        <f>Tabla1[[#This Row],[Precio Unitario]]*Tabla1[[#This Row],[Cantidad Ordenada]]</f>
        <v>66</v>
      </c>
      <c r="K1796" s="3">
        <f>Tabla1[[#This Row],[Costo Unitario]]*Tabla1[[#This Row],[Cantidad Ordenada]]</f>
        <v>39</v>
      </c>
      <c r="L1796" s="3">
        <f>(Tabla1[[#This Row],[Precio Unitario]]-Tabla1[[#This Row],[Costo Unitario]])*Tabla1[[#This Row],[Cantidad Ordenada]]</f>
        <v>27</v>
      </c>
      <c r="M1796" s="20">
        <v>0.1</v>
      </c>
      <c r="N1796" s="5">
        <f>Tabla1[[#This Row],[Total del Pedido]]*M1796</f>
        <v>6.6000000000000005</v>
      </c>
      <c r="O1796" s="5">
        <f>Tabla1[[#This Row],[Total del Pedido]]-(Tabla1[[#This Row],[Costo Total]]+N1796)</f>
        <v>20.399999999999999</v>
      </c>
    </row>
    <row r="1797" spans="1:15" x14ac:dyDescent="0.25">
      <c r="A1797" s="1">
        <v>726</v>
      </c>
      <c r="B1797" s="1">
        <v>11</v>
      </c>
      <c r="C1797" s="1" t="s">
        <v>16</v>
      </c>
      <c r="D1797" s="1" t="s">
        <v>37</v>
      </c>
      <c r="E1797" s="2">
        <v>13</v>
      </c>
      <c r="F1797" s="2">
        <v>22</v>
      </c>
      <c r="G1797" s="1">
        <v>2</v>
      </c>
      <c r="H1797" s="1">
        <v>6</v>
      </c>
      <c r="I1797" s="7">
        <f>TIME(0,Tabla1[[#This Row],[Tiempo de Preparación]],0)</f>
        <v>4.1666666666666666E-3</v>
      </c>
      <c r="J1797" s="16">
        <f>Tabla1[[#This Row],[Precio Unitario]]*Tabla1[[#This Row],[Cantidad Ordenada]]</f>
        <v>44</v>
      </c>
      <c r="K1797" s="3">
        <f>Tabla1[[#This Row],[Costo Unitario]]*Tabla1[[#This Row],[Cantidad Ordenada]]</f>
        <v>26</v>
      </c>
      <c r="L1797" s="3">
        <f>(Tabla1[[#This Row],[Precio Unitario]]-Tabla1[[#This Row],[Costo Unitario]])*Tabla1[[#This Row],[Cantidad Ordenada]]</f>
        <v>18</v>
      </c>
      <c r="M1797" s="20">
        <v>0.1</v>
      </c>
      <c r="N1797" s="5">
        <f>Tabla1[[#This Row],[Total del Pedido]]*M1797</f>
        <v>4.4000000000000004</v>
      </c>
      <c r="O1797" s="5">
        <f>Tabla1[[#This Row],[Total del Pedido]]-(Tabla1[[#This Row],[Costo Total]]+N1797)</f>
        <v>13.600000000000001</v>
      </c>
    </row>
    <row r="1798" spans="1:15" x14ac:dyDescent="0.25">
      <c r="A1798" s="1">
        <v>726</v>
      </c>
      <c r="B1798" s="1">
        <v>11</v>
      </c>
      <c r="C1798" s="1" t="s">
        <v>9</v>
      </c>
      <c r="D1798" s="1" t="s">
        <v>30</v>
      </c>
      <c r="E1798" s="2">
        <v>22</v>
      </c>
      <c r="F1798" s="2">
        <v>36</v>
      </c>
      <c r="G1798" s="1">
        <v>1</v>
      </c>
      <c r="H1798" s="1">
        <v>13</v>
      </c>
      <c r="I1798" s="7">
        <f>TIME(0,Tabla1[[#This Row],[Tiempo de Preparación]],0)</f>
        <v>9.0277777777777769E-3</v>
      </c>
      <c r="J1798" s="16">
        <f>Tabla1[[#This Row],[Precio Unitario]]*Tabla1[[#This Row],[Cantidad Ordenada]]</f>
        <v>36</v>
      </c>
      <c r="K1798" s="3">
        <f>Tabla1[[#This Row],[Costo Unitario]]*Tabla1[[#This Row],[Cantidad Ordenada]]</f>
        <v>22</v>
      </c>
      <c r="L1798" s="3">
        <f>(Tabla1[[#This Row],[Precio Unitario]]-Tabla1[[#This Row],[Costo Unitario]])*Tabla1[[#This Row],[Cantidad Ordenada]]</f>
        <v>14</v>
      </c>
      <c r="M1798" s="20">
        <v>0.1</v>
      </c>
      <c r="N1798" s="5">
        <f>Tabla1[[#This Row],[Total del Pedido]]*M1798</f>
        <v>3.6</v>
      </c>
      <c r="O1798" s="5">
        <f>Tabla1[[#This Row],[Total del Pedido]]-(Tabla1[[#This Row],[Costo Total]]+N1798)</f>
        <v>10.399999999999999</v>
      </c>
    </row>
    <row r="1799" spans="1:15" x14ac:dyDescent="0.25">
      <c r="A1799" s="1">
        <v>726</v>
      </c>
      <c r="B1799" s="1">
        <v>11</v>
      </c>
      <c r="C1799" s="1" t="s">
        <v>19</v>
      </c>
      <c r="D1799" s="1" t="s">
        <v>40</v>
      </c>
      <c r="E1799" s="2">
        <v>14</v>
      </c>
      <c r="F1799" s="2">
        <v>23</v>
      </c>
      <c r="G1799" s="1">
        <v>2</v>
      </c>
      <c r="H1799" s="1">
        <v>55</v>
      </c>
      <c r="I1799" s="7">
        <f>TIME(0,Tabla1[[#This Row],[Tiempo de Preparación]],0)</f>
        <v>3.8194444444444448E-2</v>
      </c>
      <c r="J1799" s="16">
        <f>Tabla1[[#This Row],[Precio Unitario]]*Tabla1[[#This Row],[Cantidad Ordenada]]</f>
        <v>46</v>
      </c>
      <c r="K1799" s="3">
        <f>Tabla1[[#This Row],[Costo Unitario]]*Tabla1[[#This Row],[Cantidad Ordenada]]</f>
        <v>28</v>
      </c>
      <c r="L1799" s="3">
        <f>(Tabla1[[#This Row],[Precio Unitario]]-Tabla1[[#This Row],[Costo Unitario]])*Tabla1[[#This Row],[Cantidad Ordenada]]</f>
        <v>18</v>
      </c>
      <c r="M1799" s="20">
        <v>0.1</v>
      </c>
      <c r="N1799" s="5">
        <f>Tabla1[[#This Row],[Total del Pedido]]*M1799</f>
        <v>4.6000000000000005</v>
      </c>
      <c r="O1799" s="5">
        <f>Tabla1[[#This Row],[Total del Pedido]]-(Tabla1[[#This Row],[Costo Total]]+N1799)</f>
        <v>13.399999999999999</v>
      </c>
    </row>
    <row r="1800" spans="1:15" x14ac:dyDescent="0.25">
      <c r="A1800" s="1">
        <v>727</v>
      </c>
      <c r="B1800" s="1">
        <v>17</v>
      </c>
      <c r="C1800" s="1" t="s">
        <v>18</v>
      </c>
      <c r="D1800" s="1" t="s">
        <v>39</v>
      </c>
      <c r="E1800" s="2">
        <v>12</v>
      </c>
      <c r="F1800" s="2">
        <v>20</v>
      </c>
      <c r="G1800" s="1">
        <v>2</v>
      </c>
      <c r="H1800" s="1">
        <v>21</v>
      </c>
      <c r="I1800" s="7">
        <f>TIME(0,Tabla1[[#This Row],[Tiempo de Preparación]],0)</f>
        <v>1.4583333333333334E-2</v>
      </c>
      <c r="J1800" s="16">
        <f>Tabla1[[#This Row],[Precio Unitario]]*Tabla1[[#This Row],[Cantidad Ordenada]]</f>
        <v>40</v>
      </c>
      <c r="K1800" s="3">
        <f>Tabla1[[#This Row],[Costo Unitario]]*Tabla1[[#This Row],[Cantidad Ordenada]]</f>
        <v>24</v>
      </c>
      <c r="L1800" s="3">
        <f>(Tabla1[[#This Row],[Precio Unitario]]-Tabla1[[#This Row],[Costo Unitario]])*Tabla1[[#This Row],[Cantidad Ordenada]]</f>
        <v>16</v>
      </c>
      <c r="M1800" s="20">
        <v>0.1</v>
      </c>
      <c r="N1800" s="5">
        <f>Tabla1[[#This Row],[Total del Pedido]]*M1800</f>
        <v>4</v>
      </c>
      <c r="O1800" s="5">
        <f>Tabla1[[#This Row],[Total del Pedido]]-(Tabla1[[#This Row],[Costo Total]]+N1800)</f>
        <v>12</v>
      </c>
    </row>
    <row r="1801" spans="1:15" x14ac:dyDescent="0.25">
      <c r="A1801" s="1">
        <v>728</v>
      </c>
      <c r="B1801" s="1">
        <v>9</v>
      </c>
      <c r="C1801" s="1" t="s">
        <v>21</v>
      </c>
      <c r="D1801" s="1" t="s">
        <v>42</v>
      </c>
      <c r="E1801" s="2">
        <v>10</v>
      </c>
      <c r="F1801" s="2">
        <v>18</v>
      </c>
      <c r="G1801" s="1">
        <v>1</v>
      </c>
      <c r="H1801" s="1">
        <v>42</v>
      </c>
      <c r="I1801" s="7">
        <f>TIME(0,Tabla1[[#This Row],[Tiempo de Preparación]],0)</f>
        <v>2.9166666666666667E-2</v>
      </c>
      <c r="J1801" s="16">
        <f>Tabla1[[#This Row],[Precio Unitario]]*Tabla1[[#This Row],[Cantidad Ordenada]]</f>
        <v>18</v>
      </c>
      <c r="K1801" s="3">
        <f>Tabla1[[#This Row],[Costo Unitario]]*Tabla1[[#This Row],[Cantidad Ordenada]]</f>
        <v>10</v>
      </c>
      <c r="L1801" s="3">
        <f>(Tabla1[[#This Row],[Precio Unitario]]-Tabla1[[#This Row],[Costo Unitario]])*Tabla1[[#This Row],[Cantidad Ordenada]]</f>
        <v>8</v>
      </c>
      <c r="M1801" s="20">
        <v>0.1</v>
      </c>
      <c r="N1801" s="5">
        <f>Tabla1[[#This Row],[Total del Pedido]]*M1801</f>
        <v>1.8</v>
      </c>
      <c r="O1801" s="5">
        <f>Tabla1[[#This Row],[Total del Pedido]]-(Tabla1[[#This Row],[Costo Total]]+N1801)</f>
        <v>6.1999999999999993</v>
      </c>
    </row>
    <row r="1802" spans="1:15" x14ac:dyDescent="0.25">
      <c r="A1802" s="1">
        <v>728</v>
      </c>
      <c r="B1802" s="1">
        <v>9</v>
      </c>
      <c r="C1802" s="1" t="s">
        <v>7</v>
      </c>
      <c r="D1802" s="1" t="s">
        <v>28</v>
      </c>
      <c r="E1802" s="2">
        <v>16</v>
      </c>
      <c r="F1802" s="2">
        <v>27</v>
      </c>
      <c r="G1802" s="1">
        <v>3</v>
      </c>
      <c r="H1802" s="1">
        <v>8</v>
      </c>
      <c r="I1802" s="7">
        <f>TIME(0,Tabla1[[#This Row],[Tiempo de Preparación]],0)</f>
        <v>5.5555555555555558E-3</v>
      </c>
      <c r="J1802" s="16">
        <f>Tabla1[[#This Row],[Precio Unitario]]*Tabla1[[#This Row],[Cantidad Ordenada]]</f>
        <v>81</v>
      </c>
      <c r="K1802" s="3">
        <f>Tabla1[[#This Row],[Costo Unitario]]*Tabla1[[#This Row],[Cantidad Ordenada]]</f>
        <v>48</v>
      </c>
      <c r="L1802" s="3">
        <f>(Tabla1[[#This Row],[Precio Unitario]]-Tabla1[[#This Row],[Costo Unitario]])*Tabla1[[#This Row],[Cantidad Ordenada]]</f>
        <v>33</v>
      </c>
      <c r="M1802" s="20">
        <v>0.1</v>
      </c>
      <c r="N1802" s="5">
        <f>Tabla1[[#This Row],[Total del Pedido]]*M1802</f>
        <v>8.1</v>
      </c>
      <c r="O1802" s="5">
        <f>Tabla1[[#This Row],[Total del Pedido]]-(Tabla1[[#This Row],[Costo Total]]+N1802)</f>
        <v>24.9</v>
      </c>
    </row>
    <row r="1803" spans="1:15" x14ac:dyDescent="0.25">
      <c r="A1803" s="1">
        <v>728</v>
      </c>
      <c r="B1803" s="1">
        <v>9</v>
      </c>
      <c r="C1803" s="1" t="s">
        <v>15</v>
      </c>
      <c r="D1803" s="1" t="s">
        <v>36</v>
      </c>
      <c r="E1803" s="2">
        <v>19</v>
      </c>
      <c r="F1803" s="2">
        <v>32</v>
      </c>
      <c r="G1803" s="1">
        <v>3</v>
      </c>
      <c r="H1803" s="1">
        <v>22</v>
      </c>
      <c r="I1803" s="7">
        <f>TIME(0,Tabla1[[#This Row],[Tiempo de Preparación]],0)</f>
        <v>1.5277777777777777E-2</v>
      </c>
      <c r="J1803" s="16">
        <f>Tabla1[[#This Row],[Precio Unitario]]*Tabla1[[#This Row],[Cantidad Ordenada]]</f>
        <v>96</v>
      </c>
      <c r="K1803" s="3">
        <f>Tabla1[[#This Row],[Costo Unitario]]*Tabla1[[#This Row],[Cantidad Ordenada]]</f>
        <v>57</v>
      </c>
      <c r="L1803" s="3">
        <f>(Tabla1[[#This Row],[Precio Unitario]]-Tabla1[[#This Row],[Costo Unitario]])*Tabla1[[#This Row],[Cantidad Ordenada]]</f>
        <v>39</v>
      </c>
      <c r="M1803" s="20">
        <v>0.1</v>
      </c>
      <c r="N1803" s="5">
        <f>Tabla1[[#This Row],[Total del Pedido]]*M1803</f>
        <v>9.6000000000000014</v>
      </c>
      <c r="O1803" s="5">
        <f>Tabla1[[#This Row],[Total del Pedido]]-(Tabla1[[#This Row],[Costo Total]]+N1803)</f>
        <v>29.400000000000006</v>
      </c>
    </row>
    <row r="1804" spans="1:15" x14ac:dyDescent="0.25">
      <c r="A1804" s="1">
        <v>729</v>
      </c>
      <c r="B1804" s="1">
        <v>20</v>
      </c>
      <c r="C1804" s="1" t="s">
        <v>17</v>
      </c>
      <c r="D1804" s="1" t="s">
        <v>38</v>
      </c>
      <c r="E1804" s="2">
        <v>20</v>
      </c>
      <c r="F1804" s="2">
        <v>34</v>
      </c>
      <c r="G1804" s="1">
        <v>2</v>
      </c>
      <c r="H1804" s="1">
        <v>57</v>
      </c>
      <c r="I1804" s="7">
        <f>TIME(0,Tabla1[[#This Row],[Tiempo de Preparación]],0)</f>
        <v>3.9583333333333331E-2</v>
      </c>
      <c r="J1804" s="16">
        <f>Tabla1[[#This Row],[Precio Unitario]]*Tabla1[[#This Row],[Cantidad Ordenada]]</f>
        <v>68</v>
      </c>
      <c r="K1804" s="3">
        <f>Tabla1[[#This Row],[Costo Unitario]]*Tabla1[[#This Row],[Cantidad Ordenada]]</f>
        <v>40</v>
      </c>
      <c r="L1804" s="3">
        <f>(Tabla1[[#This Row],[Precio Unitario]]-Tabla1[[#This Row],[Costo Unitario]])*Tabla1[[#This Row],[Cantidad Ordenada]]</f>
        <v>28</v>
      </c>
      <c r="M1804" s="20">
        <v>0.1</v>
      </c>
      <c r="N1804" s="5">
        <f>Tabla1[[#This Row],[Total del Pedido]]*M1804</f>
        <v>6.8000000000000007</v>
      </c>
      <c r="O1804" s="5">
        <f>Tabla1[[#This Row],[Total del Pedido]]-(Tabla1[[#This Row],[Costo Total]]+N1804)</f>
        <v>21.200000000000003</v>
      </c>
    </row>
    <row r="1805" spans="1:15" x14ac:dyDescent="0.25">
      <c r="A1805" s="1">
        <v>729</v>
      </c>
      <c r="B1805" s="1">
        <v>20</v>
      </c>
      <c r="C1805" s="1" t="s">
        <v>18</v>
      </c>
      <c r="D1805" s="1" t="s">
        <v>39</v>
      </c>
      <c r="E1805" s="2">
        <v>12</v>
      </c>
      <c r="F1805" s="2">
        <v>20</v>
      </c>
      <c r="G1805" s="1">
        <v>3</v>
      </c>
      <c r="H1805" s="1">
        <v>8</v>
      </c>
      <c r="I1805" s="7">
        <f>TIME(0,Tabla1[[#This Row],[Tiempo de Preparación]],0)</f>
        <v>5.5555555555555558E-3</v>
      </c>
      <c r="J1805" s="16">
        <f>Tabla1[[#This Row],[Precio Unitario]]*Tabla1[[#This Row],[Cantidad Ordenada]]</f>
        <v>60</v>
      </c>
      <c r="K1805" s="3">
        <f>Tabla1[[#This Row],[Costo Unitario]]*Tabla1[[#This Row],[Cantidad Ordenada]]</f>
        <v>36</v>
      </c>
      <c r="L1805" s="3">
        <f>(Tabla1[[#This Row],[Precio Unitario]]-Tabla1[[#This Row],[Costo Unitario]])*Tabla1[[#This Row],[Cantidad Ordenada]]</f>
        <v>24</v>
      </c>
      <c r="M1805" s="20">
        <v>0.1</v>
      </c>
      <c r="N1805" s="5">
        <f>Tabla1[[#This Row],[Total del Pedido]]*M1805</f>
        <v>6</v>
      </c>
      <c r="O1805" s="5">
        <f>Tabla1[[#This Row],[Total del Pedido]]-(Tabla1[[#This Row],[Costo Total]]+N1805)</f>
        <v>18</v>
      </c>
    </row>
    <row r="1806" spans="1:15" x14ac:dyDescent="0.25">
      <c r="A1806" s="1">
        <v>730</v>
      </c>
      <c r="B1806" s="1">
        <v>8</v>
      </c>
      <c r="C1806" s="1" t="s">
        <v>5</v>
      </c>
      <c r="D1806" s="1" t="s">
        <v>26</v>
      </c>
      <c r="E1806" s="2">
        <v>18</v>
      </c>
      <c r="F1806" s="2">
        <v>30</v>
      </c>
      <c r="G1806" s="1">
        <v>3</v>
      </c>
      <c r="H1806" s="1">
        <v>32</v>
      </c>
      <c r="I1806" s="7">
        <f>TIME(0,Tabla1[[#This Row],[Tiempo de Preparación]],0)</f>
        <v>2.2222222222222223E-2</v>
      </c>
      <c r="J1806" s="16">
        <f>Tabla1[[#This Row],[Precio Unitario]]*Tabla1[[#This Row],[Cantidad Ordenada]]</f>
        <v>90</v>
      </c>
      <c r="K1806" s="3">
        <f>Tabla1[[#This Row],[Costo Unitario]]*Tabla1[[#This Row],[Cantidad Ordenada]]</f>
        <v>54</v>
      </c>
      <c r="L1806" s="3">
        <f>(Tabla1[[#This Row],[Precio Unitario]]-Tabla1[[#This Row],[Costo Unitario]])*Tabla1[[#This Row],[Cantidad Ordenada]]</f>
        <v>36</v>
      </c>
      <c r="M1806" s="20">
        <v>0.1</v>
      </c>
      <c r="N1806" s="5">
        <f>Tabla1[[#This Row],[Total del Pedido]]*M1806</f>
        <v>9</v>
      </c>
      <c r="O1806" s="5">
        <f>Tabla1[[#This Row],[Total del Pedido]]-(Tabla1[[#This Row],[Costo Total]]+N1806)</f>
        <v>27</v>
      </c>
    </row>
    <row r="1807" spans="1:15" x14ac:dyDescent="0.25">
      <c r="A1807" s="1">
        <v>730</v>
      </c>
      <c r="B1807" s="1">
        <v>8</v>
      </c>
      <c r="C1807" s="1" t="s">
        <v>4</v>
      </c>
      <c r="D1807" s="1" t="s">
        <v>25</v>
      </c>
      <c r="E1807" s="2">
        <v>14</v>
      </c>
      <c r="F1807" s="2">
        <v>24</v>
      </c>
      <c r="G1807" s="1">
        <v>1</v>
      </c>
      <c r="H1807" s="1">
        <v>47</v>
      </c>
      <c r="I1807" s="7">
        <f>TIME(0,Tabla1[[#This Row],[Tiempo de Preparación]],0)</f>
        <v>3.2638888888888891E-2</v>
      </c>
      <c r="J1807" s="16">
        <f>Tabla1[[#This Row],[Precio Unitario]]*Tabla1[[#This Row],[Cantidad Ordenada]]</f>
        <v>24</v>
      </c>
      <c r="K1807" s="3">
        <f>Tabla1[[#This Row],[Costo Unitario]]*Tabla1[[#This Row],[Cantidad Ordenada]]</f>
        <v>14</v>
      </c>
      <c r="L1807" s="3">
        <f>(Tabla1[[#This Row],[Precio Unitario]]-Tabla1[[#This Row],[Costo Unitario]])*Tabla1[[#This Row],[Cantidad Ordenada]]</f>
        <v>10</v>
      </c>
      <c r="M1807" s="20">
        <v>0.1</v>
      </c>
      <c r="N1807" s="5">
        <f>Tabla1[[#This Row],[Total del Pedido]]*M1807</f>
        <v>2.4000000000000004</v>
      </c>
      <c r="O1807" s="5">
        <f>Tabla1[[#This Row],[Total del Pedido]]-(Tabla1[[#This Row],[Costo Total]]+N1807)</f>
        <v>7.6000000000000014</v>
      </c>
    </row>
    <row r="1808" spans="1:15" x14ac:dyDescent="0.25">
      <c r="A1808" s="1">
        <v>731</v>
      </c>
      <c r="B1808" s="1">
        <v>17</v>
      </c>
      <c r="C1808" s="1" t="s">
        <v>15</v>
      </c>
      <c r="D1808" s="1" t="s">
        <v>36</v>
      </c>
      <c r="E1808" s="2">
        <v>19</v>
      </c>
      <c r="F1808" s="2">
        <v>32</v>
      </c>
      <c r="G1808" s="1">
        <v>2</v>
      </c>
      <c r="H1808" s="1">
        <v>47</v>
      </c>
      <c r="I1808" s="7">
        <f>TIME(0,Tabla1[[#This Row],[Tiempo de Preparación]],0)</f>
        <v>3.2638888888888891E-2</v>
      </c>
      <c r="J1808" s="16">
        <f>Tabla1[[#This Row],[Precio Unitario]]*Tabla1[[#This Row],[Cantidad Ordenada]]</f>
        <v>64</v>
      </c>
      <c r="K1808" s="3">
        <f>Tabla1[[#This Row],[Costo Unitario]]*Tabla1[[#This Row],[Cantidad Ordenada]]</f>
        <v>38</v>
      </c>
      <c r="L1808" s="3">
        <f>(Tabla1[[#This Row],[Precio Unitario]]-Tabla1[[#This Row],[Costo Unitario]])*Tabla1[[#This Row],[Cantidad Ordenada]]</f>
        <v>26</v>
      </c>
      <c r="M1808" s="20">
        <v>0.1</v>
      </c>
      <c r="N1808" s="5">
        <f>Tabla1[[#This Row],[Total del Pedido]]*M1808</f>
        <v>6.4</v>
      </c>
      <c r="O1808" s="5">
        <f>Tabla1[[#This Row],[Total del Pedido]]-(Tabla1[[#This Row],[Costo Total]]+N1808)</f>
        <v>19.600000000000001</v>
      </c>
    </row>
    <row r="1809" spans="1:15" x14ac:dyDescent="0.25">
      <c r="A1809" s="1">
        <v>732</v>
      </c>
      <c r="B1809" s="1">
        <v>12</v>
      </c>
      <c r="C1809" s="1" t="s">
        <v>8</v>
      </c>
      <c r="D1809" s="1" t="s">
        <v>29</v>
      </c>
      <c r="E1809" s="2">
        <v>25</v>
      </c>
      <c r="F1809" s="2">
        <v>40</v>
      </c>
      <c r="G1809" s="1">
        <v>3</v>
      </c>
      <c r="H1809" s="1">
        <v>29</v>
      </c>
      <c r="I1809" s="7">
        <f>TIME(0,Tabla1[[#This Row],[Tiempo de Preparación]],0)</f>
        <v>2.013888888888889E-2</v>
      </c>
      <c r="J1809" s="16">
        <f>Tabla1[[#This Row],[Precio Unitario]]*Tabla1[[#This Row],[Cantidad Ordenada]]</f>
        <v>120</v>
      </c>
      <c r="K1809" s="3">
        <f>Tabla1[[#This Row],[Costo Unitario]]*Tabla1[[#This Row],[Cantidad Ordenada]]</f>
        <v>75</v>
      </c>
      <c r="L1809" s="3">
        <f>(Tabla1[[#This Row],[Precio Unitario]]-Tabla1[[#This Row],[Costo Unitario]])*Tabla1[[#This Row],[Cantidad Ordenada]]</f>
        <v>45</v>
      </c>
      <c r="M1809" s="20">
        <v>0.1</v>
      </c>
      <c r="N1809" s="5">
        <f>Tabla1[[#This Row],[Total del Pedido]]*M1809</f>
        <v>12</v>
      </c>
      <c r="O1809" s="5">
        <f>Tabla1[[#This Row],[Total del Pedido]]-(Tabla1[[#This Row],[Costo Total]]+N1809)</f>
        <v>33</v>
      </c>
    </row>
    <row r="1810" spans="1:15" x14ac:dyDescent="0.25">
      <c r="A1810" s="1">
        <v>732</v>
      </c>
      <c r="B1810" s="1">
        <v>12</v>
      </c>
      <c r="C1810" s="1" t="s">
        <v>22</v>
      </c>
      <c r="D1810" s="1" t="s">
        <v>43</v>
      </c>
      <c r="E1810" s="2">
        <v>15</v>
      </c>
      <c r="F1810" s="2">
        <v>26</v>
      </c>
      <c r="G1810" s="1">
        <v>3</v>
      </c>
      <c r="H1810" s="1">
        <v>36</v>
      </c>
      <c r="I1810" s="7">
        <f>TIME(0,Tabla1[[#This Row],[Tiempo de Preparación]],0)</f>
        <v>2.5000000000000001E-2</v>
      </c>
      <c r="J1810" s="16">
        <f>Tabla1[[#This Row],[Precio Unitario]]*Tabla1[[#This Row],[Cantidad Ordenada]]</f>
        <v>78</v>
      </c>
      <c r="K1810" s="3">
        <f>Tabla1[[#This Row],[Costo Unitario]]*Tabla1[[#This Row],[Cantidad Ordenada]]</f>
        <v>45</v>
      </c>
      <c r="L1810" s="3">
        <f>(Tabla1[[#This Row],[Precio Unitario]]-Tabla1[[#This Row],[Costo Unitario]])*Tabla1[[#This Row],[Cantidad Ordenada]]</f>
        <v>33</v>
      </c>
      <c r="M1810" s="20">
        <v>0.1</v>
      </c>
      <c r="N1810" s="5">
        <f>Tabla1[[#This Row],[Total del Pedido]]*M1810</f>
        <v>7.8000000000000007</v>
      </c>
      <c r="O1810" s="5">
        <f>Tabla1[[#This Row],[Total del Pedido]]-(Tabla1[[#This Row],[Costo Total]]+N1810)</f>
        <v>25.200000000000003</v>
      </c>
    </row>
    <row r="1811" spans="1:15" x14ac:dyDescent="0.25">
      <c r="A1811" s="1">
        <v>732</v>
      </c>
      <c r="B1811" s="1">
        <v>12</v>
      </c>
      <c r="C1811" s="1" t="s">
        <v>9</v>
      </c>
      <c r="D1811" s="1" t="s">
        <v>30</v>
      </c>
      <c r="E1811" s="2">
        <v>22</v>
      </c>
      <c r="F1811" s="2">
        <v>36</v>
      </c>
      <c r="G1811" s="1">
        <v>3</v>
      </c>
      <c r="H1811" s="1">
        <v>56</v>
      </c>
      <c r="I1811" s="7">
        <f>TIME(0,Tabla1[[#This Row],[Tiempo de Preparación]],0)</f>
        <v>3.888888888888889E-2</v>
      </c>
      <c r="J1811" s="16">
        <f>Tabla1[[#This Row],[Precio Unitario]]*Tabla1[[#This Row],[Cantidad Ordenada]]</f>
        <v>108</v>
      </c>
      <c r="K1811" s="3">
        <f>Tabla1[[#This Row],[Costo Unitario]]*Tabla1[[#This Row],[Cantidad Ordenada]]</f>
        <v>66</v>
      </c>
      <c r="L1811" s="3">
        <f>(Tabla1[[#This Row],[Precio Unitario]]-Tabla1[[#This Row],[Costo Unitario]])*Tabla1[[#This Row],[Cantidad Ordenada]]</f>
        <v>42</v>
      </c>
      <c r="M1811" s="20">
        <v>0.1</v>
      </c>
      <c r="N1811" s="5">
        <f>Tabla1[[#This Row],[Total del Pedido]]*M1811</f>
        <v>10.8</v>
      </c>
      <c r="O1811" s="5">
        <f>Tabla1[[#This Row],[Total del Pedido]]-(Tabla1[[#This Row],[Costo Total]]+N1811)</f>
        <v>31.200000000000003</v>
      </c>
    </row>
    <row r="1812" spans="1:15" x14ac:dyDescent="0.25">
      <c r="A1812" s="1">
        <v>733</v>
      </c>
      <c r="B1812" s="1">
        <v>14</v>
      </c>
      <c r="C1812" s="1" t="s">
        <v>9</v>
      </c>
      <c r="D1812" s="1" t="s">
        <v>30</v>
      </c>
      <c r="E1812" s="2">
        <v>22</v>
      </c>
      <c r="F1812" s="2">
        <v>36</v>
      </c>
      <c r="G1812" s="1">
        <v>3</v>
      </c>
      <c r="H1812" s="1">
        <v>31</v>
      </c>
      <c r="I1812" s="7">
        <f>TIME(0,Tabla1[[#This Row],[Tiempo de Preparación]],0)</f>
        <v>2.1527777777777778E-2</v>
      </c>
      <c r="J1812" s="16">
        <f>Tabla1[[#This Row],[Precio Unitario]]*Tabla1[[#This Row],[Cantidad Ordenada]]</f>
        <v>108</v>
      </c>
      <c r="K1812" s="3">
        <f>Tabla1[[#This Row],[Costo Unitario]]*Tabla1[[#This Row],[Cantidad Ordenada]]</f>
        <v>66</v>
      </c>
      <c r="L1812" s="3">
        <f>(Tabla1[[#This Row],[Precio Unitario]]-Tabla1[[#This Row],[Costo Unitario]])*Tabla1[[#This Row],[Cantidad Ordenada]]</f>
        <v>42</v>
      </c>
      <c r="M1812" s="20">
        <v>0.1</v>
      </c>
      <c r="N1812" s="5">
        <f>Tabla1[[#This Row],[Total del Pedido]]*M1812</f>
        <v>10.8</v>
      </c>
      <c r="O1812" s="5">
        <f>Tabla1[[#This Row],[Total del Pedido]]-(Tabla1[[#This Row],[Costo Total]]+N1812)</f>
        <v>31.200000000000003</v>
      </c>
    </row>
    <row r="1813" spans="1:15" x14ac:dyDescent="0.25">
      <c r="A1813" s="1">
        <v>733</v>
      </c>
      <c r="B1813" s="1">
        <v>14</v>
      </c>
      <c r="C1813" s="1" t="s">
        <v>4</v>
      </c>
      <c r="D1813" s="1" t="s">
        <v>25</v>
      </c>
      <c r="E1813" s="2">
        <v>14</v>
      </c>
      <c r="F1813" s="2">
        <v>24</v>
      </c>
      <c r="G1813" s="1">
        <v>1</v>
      </c>
      <c r="H1813" s="1">
        <v>34</v>
      </c>
      <c r="I1813" s="7">
        <f>TIME(0,Tabla1[[#This Row],[Tiempo de Preparación]],0)</f>
        <v>2.361111111111111E-2</v>
      </c>
      <c r="J1813" s="16">
        <f>Tabla1[[#This Row],[Precio Unitario]]*Tabla1[[#This Row],[Cantidad Ordenada]]</f>
        <v>24</v>
      </c>
      <c r="K1813" s="3">
        <f>Tabla1[[#This Row],[Costo Unitario]]*Tabla1[[#This Row],[Cantidad Ordenada]]</f>
        <v>14</v>
      </c>
      <c r="L1813" s="3">
        <f>(Tabla1[[#This Row],[Precio Unitario]]-Tabla1[[#This Row],[Costo Unitario]])*Tabla1[[#This Row],[Cantidad Ordenada]]</f>
        <v>10</v>
      </c>
      <c r="M1813" s="20">
        <v>0.1</v>
      </c>
      <c r="N1813" s="5">
        <f>Tabla1[[#This Row],[Total del Pedido]]*M1813</f>
        <v>2.4000000000000004</v>
      </c>
      <c r="O1813" s="5">
        <f>Tabla1[[#This Row],[Total del Pedido]]-(Tabla1[[#This Row],[Costo Total]]+N1813)</f>
        <v>7.6000000000000014</v>
      </c>
    </row>
    <row r="1814" spans="1:15" x14ac:dyDescent="0.25">
      <c r="A1814" s="1">
        <v>733</v>
      </c>
      <c r="B1814" s="1">
        <v>14</v>
      </c>
      <c r="C1814" s="1" t="s">
        <v>7</v>
      </c>
      <c r="D1814" s="1" t="s">
        <v>28</v>
      </c>
      <c r="E1814" s="2">
        <v>16</v>
      </c>
      <c r="F1814" s="2">
        <v>27</v>
      </c>
      <c r="G1814" s="1">
        <v>2</v>
      </c>
      <c r="H1814" s="1">
        <v>9</v>
      </c>
      <c r="I1814" s="7">
        <f>TIME(0,Tabla1[[#This Row],[Tiempo de Preparación]],0)</f>
        <v>6.2500000000000003E-3</v>
      </c>
      <c r="J1814" s="16">
        <f>Tabla1[[#This Row],[Precio Unitario]]*Tabla1[[#This Row],[Cantidad Ordenada]]</f>
        <v>54</v>
      </c>
      <c r="K1814" s="3">
        <f>Tabla1[[#This Row],[Costo Unitario]]*Tabla1[[#This Row],[Cantidad Ordenada]]</f>
        <v>32</v>
      </c>
      <c r="L1814" s="3">
        <f>(Tabla1[[#This Row],[Precio Unitario]]-Tabla1[[#This Row],[Costo Unitario]])*Tabla1[[#This Row],[Cantidad Ordenada]]</f>
        <v>22</v>
      </c>
      <c r="M1814" s="20">
        <v>0.1</v>
      </c>
      <c r="N1814" s="5">
        <f>Tabla1[[#This Row],[Total del Pedido]]*M1814</f>
        <v>5.4</v>
      </c>
      <c r="O1814" s="5">
        <f>Tabla1[[#This Row],[Total del Pedido]]-(Tabla1[[#This Row],[Costo Total]]+N1814)</f>
        <v>16.600000000000001</v>
      </c>
    </row>
    <row r="1815" spans="1:15" x14ac:dyDescent="0.25">
      <c r="A1815" s="1">
        <v>734</v>
      </c>
      <c r="B1815" s="1">
        <v>14</v>
      </c>
      <c r="C1815" s="1" t="s">
        <v>15</v>
      </c>
      <c r="D1815" s="1" t="s">
        <v>36</v>
      </c>
      <c r="E1815" s="2">
        <v>19</v>
      </c>
      <c r="F1815" s="2">
        <v>32</v>
      </c>
      <c r="G1815" s="1">
        <v>3</v>
      </c>
      <c r="H1815" s="1">
        <v>11</v>
      </c>
      <c r="I1815" s="7">
        <f>TIME(0,Tabla1[[#This Row],[Tiempo de Preparación]],0)</f>
        <v>7.6388888888888886E-3</v>
      </c>
      <c r="J1815" s="16">
        <f>Tabla1[[#This Row],[Precio Unitario]]*Tabla1[[#This Row],[Cantidad Ordenada]]</f>
        <v>96</v>
      </c>
      <c r="K1815" s="3">
        <f>Tabla1[[#This Row],[Costo Unitario]]*Tabla1[[#This Row],[Cantidad Ordenada]]</f>
        <v>57</v>
      </c>
      <c r="L1815" s="3">
        <f>(Tabla1[[#This Row],[Precio Unitario]]-Tabla1[[#This Row],[Costo Unitario]])*Tabla1[[#This Row],[Cantidad Ordenada]]</f>
        <v>39</v>
      </c>
      <c r="M1815" s="20">
        <v>0.1</v>
      </c>
      <c r="N1815" s="5">
        <f>Tabla1[[#This Row],[Total del Pedido]]*M1815</f>
        <v>9.6000000000000014</v>
      </c>
      <c r="O1815" s="5">
        <f>Tabla1[[#This Row],[Total del Pedido]]-(Tabla1[[#This Row],[Costo Total]]+N1815)</f>
        <v>29.400000000000006</v>
      </c>
    </row>
    <row r="1816" spans="1:15" x14ac:dyDescent="0.25">
      <c r="A1816" s="1">
        <v>734</v>
      </c>
      <c r="B1816" s="1">
        <v>14</v>
      </c>
      <c r="C1816" s="1" t="s">
        <v>4</v>
      </c>
      <c r="D1816" s="1" t="s">
        <v>25</v>
      </c>
      <c r="E1816" s="2">
        <v>14</v>
      </c>
      <c r="F1816" s="2">
        <v>24</v>
      </c>
      <c r="G1816" s="1">
        <v>1</v>
      </c>
      <c r="H1816" s="1">
        <v>16</v>
      </c>
      <c r="I1816" s="7">
        <f>TIME(0,Tabla1[[#This Row],[Tiempo de Preparación]],0)</f>
        <v>1.1111111111111112E-2</v>
      </c>
      <c r="J1816" s="16">
        <f>Tabla1[[#This Row],[Precio Unitario]]*Tabla1[[#This Row],[Cantidad Ordenada]]</f>
        <v>24</v>
      </c>
      <c r="K1816" s="3">
        <f>Tabla1[[#This Row],[Costo Unitario]]*Tabla1[[#This Row],[Cantidad Ordenada]]</f>
        <v>14</v>
      </c>
      <c r="L1816" s="3">
        <f>(Tabla1[[#This Row],[Precio Unitario]]-Tabla1[[#This Row],[Costo Unitario]])*Tabla1[[#This Row],[Cantidad Ordenada]]</f>
        <v>10</v>
      </c>
      <c r="M1816" s="20">
        <v>0.1</v>
      </c>
      <c r="N1816" s="5">
        <f>Tabla1[[#This Row],[Total del Pedido]]*M1816</f>
        <v>2.4000000000000004</v>
      </c>
      <c r="O1816" s="5">
        <f>Tabla1[[#This Row],[Total del Pedido]]-(Tabla1[[#This Row],[Costo Total]]+N1816)</f>
        <v>7.6000000000000014</v>
      </c>
    </row>
    <row r="1817" spans="1:15" x14ac:dyDescent="0.25">
      <c r="A1817" s="1">
        <v>734</v>
      </c>
      <c r="B1817" s="1">
        <v>14</v>
      </c>
      <c r="C1817" s="1" t="s">
        <v>13</v>
      </c>
      <c r="D1817" s="1" t="s">
        <v>34</v>
      </c>
      <c r="E1817" s="2">
        <v>11</v>
      </c>
      <c r="F1817" s="2">
        <v>19</v>
      </c>
      <c r="G1817" s="1">
        <v>1</v>
      </c>
      <c r="H1817" s="1">
        <v>25</v>
      </c>
      <c r="I1817" s="7">
        <f>TIME(0,Tabla1[[#This Row],[Tiempo de Preparación]],0)</f>
        <v>1.7361111111111112E-2</v>
      </c>
      <c r="J1817" s="16">
        <f>Tabla1[[#This Row],[Precio Unitario]]*Tabla1[[#This Row],[Cantidad Ordenada]]</f>
        <v>19</v>
      </c>
      <c r="K1817" s="3">
        <f>Tabla1[[#This Row],[Costo Unitario]]*Tabla1[[#This Row],[Cantidad Ordenada]]</f>
        <v>11</v>
      </c>
      <c r="L1817" s="3">
        <f>(Tabla1[[#This Row],[Precio Unitario]]-Tabla1[[#This Row],[Costo Unitario]])*Tabla1[[#This Row],[Cantidad Ordenada]]</f>
        <v>8</v>
      </c>
      <c r="M1817" s="20">
        <v>0.1</v>
      </c>
      <c r="N1817" s="5">
        <f>Tabla1[[#This Row],[Total del Pedido]]*M1817</f>
        <v>1.9000000000000001</v>
      </c>
      <c r="O1817" s="5">
        <f>Tabla1[[#This Row],[Total del Pedido]]-(Tabla1[[#This Row],[Costo Total]]+N1817)</f>
        <v>6.1</v>
      </c>
    </row>
    <row r="1818" spans="1:15" x14ac:dyDescent="0.25">
      <c r="A1818" s="1">
        <v>735</v>
      </c>
      <c r="B1818" s="1">
        <v>20</v>
      </c>
      <c r="C1818" s="1" t="s">
        <v>19</v>
      </c>
      <c r="D1818" s="1" t="s">
        <v>40</v>
      </c>
      <c r="E1818" s="2">
        <v>14</v>
      </c>
      <c r="F1818" s="2">
        <v>23</v>
      </c>
      <c r="G1818" s="1">
        <v>2</v>
      </c>
      <c r="H1818" s="1">
        <v>30</v>
      </c>
      <c r="I1818" s="7">
        <f>TIME(0,Tabla1[[#This Row],[Tiempo de Preparación]],0)</f>
        <v>2.0833333333333332E-2</v>
      </c>
      <c r="J1818" s="16">
        <f>Tabla1[[#This Row],[Precio Unitario]]*Tabla1[[#This Row],[Cantidad Ordenada]]</f>
        <v>46</v>
      </c>
      <c r="K1818" s="3">
        <f>Tabla1[[#This Row],[Costo Unitario]]*Tabla1[[#This Row],[Cantidad Ordenada]]</f>
        <v>28</v>
      </c>
      <c r="L1818" s="3">
        <f>(Tabla1[[#This Row],[Precio Unitario]]-Tabla1[[#This Row],[Costo Unitario]])*Tabla1[[#This Row],[Cantidad Ordenada]]</f>
        <v>18</v>
      </c>
      <c r="M1818" s="20">
        <v>0.1</v>
      </c>
      <c r="N1818" s="5">
        <f>Tabla1[[#This Row],[Total del Pedido]]*M1818</f>
        <v>4.6000000000000005</v>
      </c>
      <c r="O1818" s="5">
        <f>Tabla1[[#This Row],[Total del Pedido]]-(Tabla1[[#This Row],[Costo Total]]+N1818)</f>
        <v>13.399999999999999</v>
      </c>
    </row>
    <row r="1819" spans="1:15" x14ac:dyDescent="0.25">
      <c r="A1819" s="1">
        <v>735</v>
      </c>
      <c r="B1819" s="1">
        <v>20</v>
      </c>
      <c r="C1819" s="1" t="s">
        <v>15</v>
      </c>
      <c r="D1819" s="1" t="s">
        <v>36</v>
      </c>
      <c r="E1819" s="2">
        <v>19</v>
      </c>
      <c r="F1819" s="2">
        <v>32</v>
      </c>
      <c r="G1819" s="1">
        <v>3</v>
      </c>
      <c r="H1819" s="1">
        <v>57</v>
      </c>
      <c r="I1819" s="7">
        <f>TIME(0,Tabla1[[#This Row],[Tiempo de Preparación]],0)</f>
        <v>3.9583333333333331E-2</v>
      </c>
      <c r="J1819" s="16">
        <f>Tabla1[[#This Row],[Precio Unitario]]*Tabla1[[#This Row],[Cantidad Ordenada]]</f>
        <v>96</v>
      </c>
      <c r="K1819" s="3">
        <f>Tabla1[[#This Row],[Costo Unitario]]*Tabla1[[#This Row],[Cantidad Ordenada]]</f>
        <v>57</v>
      </c>
      <c r="L1819" s="3">
        <f>(Tabla1[[#This Row],[Precio Unitario]]-Tabla1[[#This Row],[Costo Unitario]])*Tabla1[[#This Row],[Cantidad Ordenada]]</f>
        <v>39</v>
      </c>
      <c r="M1819" s="20">
        <v>0.1</v>
      </c>
      <c r="N1819" s="5">
        <f>Tabla1[[#This Row],[Total del Pedido]]*M1819</f>
        <v>9.6000000000000014</v>
      </c>
      <c r="O1819" s="5">
        <f>Tabla1[[#This Row],[Total del Pedido]]-(Tabla1[[#This Row],[Costo Total]]+N1819)</f>
        <v>29.400000000000006</v>
      </c>
    </row>
    <row r="1820" spans="1:15" x14ac:dyDescent="0.25">
      <c r="A1820" s="1">
        <v>736</v>
      </c>
      <c r="B1820" s="1">
        <v>17</v>
      </c>
      <c r="C1820" s="1" t="s">
        <v>16</v>
      </c>
      <c r="D1820" s="1" t="s">
        <v>37</v>
      </c>
      <c r="E1820" s="2">
        <v>13</v>
      </c>
      <c r="F1820" s="2">
        <v>22</v>
      </c>
      <c r="G1820" s="1">
        <v>3</v>
      </c>
      <c r="H1820" s="1">
        <v>22</v>
      </c>
      <c r="I1820" s="7">
        <f>TIME(0,Tabla1[[#This Row],[Tiempo de Preparación]],0)</f>
        <v>1.5277777777777777E-2</v>
      </c>
      <c r="J1820" s="16">
        <f>Tabla1[[#This Row],[Precio Unitario]]*Tabla1[[#This Row],[Cantidad Ordenada]]</f>
        <v>66</v>
      </c>
      <c r="K1820" s="3">
        <f>Tabla1[[#This Row],[Costo Unitario]]*Tabla1[[#This Row],[Cantidad Ordenada]]</f>
        <v>39</v>
      </c>
      <c r="L1820" s="3">
        <f>(Tabla1[[#This Row],[Precio Unitario]]-Tabla1[[#This Row],[Costo Unitario]])*Tabla1[[#This Row],[Cantidad Ordenada]]</f>
        <v>27</v>
      </c>
      <c r="M1820" s="20">
        <v>0.1</v>
      </c>
      <c r="N1820" s="5">
        <f>Tabla1[[#This Row],[Total del Pedido]]*M1820</f>
        <v>6.6000000000000005</v>
      </c>
      <c r="O1820" s="5">
        <f>Tabla1[[#This Row],[Total del Pedido]]-(Tabla1[[#This Row],[Costo Total]]+N1820)</f>
        <v>20.399999999999999</v>
      </c>
    </row>
    <row r="1821" spans="1:15" x14ac:dyDescent="0.25">
      <c r="A1821" s="1">
        <v>736</v>
      </c>
      <c r="B1821" s="1">
        <v>17</v>
      </c>
      <c r="C1821" s="1" t="s">
        <v>12</v>
      </c>
      <c r="D1821" s="1" t="s">
        <v>33</v>
      </c>
      <c r="E1821" s="2">
        <v>16</v>
      </c>
      <c r="F1821" s="2">
        <v>28</v>
      </c>
      <c r="G1821" s="1">
        <v>2</v>
      </c>
      <c r="H1821" s="1">
        <v>43</v>
      </c>
      <c r="I1821" s="7">
        <f>TIME(0,Tabla1[[#This Row],[Tiempo de Preparación]],0)</f>
        <v>2.9861111111111113E-2</v>
      </c>
      <c r="J1821" s="16">
        <f>Tabla1[[#This Row],[Precio Unitario]]*Tabla1[[#This Row],[Cantidad Ordenada]]</f>
        <v>56</v>
      </c>
      <c r="K1821" s="3">
        <f>Tabla1[[#This Row],[Costo Unitario]]*Tabla1[[#This Row],[Cantidad Ordenada]]</f>
        <v>32</v>
      </c>
      <c r="L1821" s="3">
        <f>(Tabla1[[#This Row],[Precio Unitario]]-Tabla1[[#This Row],[Costo Unitario]])*Tabla1[[#This Row],[Cantidad Ordenada]]</f>
        <v>24</v>
      </c>
      <c r="M1821" s="20">
        <v>0.1</v>
      </c>
      <c r="N1821" s="5">
        <f>Tabla1[[#This Row],[Total del Pedido]]*M1821</f>
        <v>5.6000000000000005</v>
      </c>
      <c r="O1821" s="5">
        <f>Tabla1[[#This Row],[Total del Pedido]]-(Tabla1[[#This Row],[Costo Total]]+N1821)</f>
        <v>18.399999999999999</v>
      </c>
    </row>
    <row r="1822" spans="1:15" x14ac:dyDescent="0.25">
      <c r="A1822" s="1">
        <v>736</v>
      </c>
      <c r="B1822" s="1">
        <v>17</v>
      </c>
      <c r="C1822" s="1" t="s">
        <v>6</v>
      </c>
      <c r="D1822" s="1" t="s">
        <v>27</v>
      </c>
      <c r="E1822" s="2">
        <v>19</v>
      </c>
      <c r="F1822" s="2">
        <v>31</v>
      </c>
      <c r="G1822" s="1">
        <v>3</v>
      </c>
      <c r="H1822" s="1">
        <v>27</v>
      </c>
      <c r="I1822" s="7">
        <f>TIME(0,Tabla1[[#This Row],[Tiempo de Preparación]],0)</f>
        <v>1.8749999999999999E-2</v>
      </c>
      <c r="J1822" s="16">
        <f>Tabla1[[#This Row],[Precio Unitario]]*Tabla1[[#This Row],[Cantidad Ordenada]]</f>
        <v>93</v>
      </c>
      <c r="K1822" s="3">
        <f>Tabla1[[#This Row],[Costo Unitario]]*Tabla1[[#This Row],[Cantidad Ordenada]]</f>
        <v>57</v>
      </c>
      <c r="L1822" s="3">
        <f>(Tabla1[[#This Row],[Precio Unitario]]-Tabla1[[#This Row],[Costo Unitario]])*Tabla1[[#This Row],[Cantidad Ordenada]]</f>
        <v>36</v>
      </c>
      <c r="M1822" s="20">
        <v>0.1</v>
      </c>
      <c r="N1822" s="5">
        <f>Tabla1[[#This Row],[Total del Pedido]]*M1822</f>
        <v>9.3000000000000007</v>
      </c>
      <c r="O1822" s="5">
        <f>Tabla1[[#This Row],[Total del Pedido]]-(Tabla1[[#This Row],[Costo Total]]+N1822)</f>
        <v>26.700000000000003</v>
      </c>
    </row>
    <row r="1823" spans="1:15" x14ac:dyDescent="0.25">
      <c r="A1823" s="1">
        <v>737</v>
      </c>
      <c r="B1823" s="1">
        <v>6</v>
      </c>
      <c r="C1823" s="1" t="s">
        <v>10</v>
      </c>
      <c r="D1823" s="1" t="s">
        <v>31</v>
      </c>
      <c r="E1823" s="2">
        <v>17</v>
      </c>
      <c r="F1823" s="2">
        <v>29</v>
      </c>
      <c r="G1823" s="1">
        <v>2</v>
      </c>
      <c r="H1823" s="1">
        <v>17</v>
      </c>
      <c r="I1823" s="7">
        <f>TIME(0,Tabla1[[#This Row],[Tiempo de Preparación]],0)</f>
        <v>1.1805555555555555E-2</v>
      </c>
      <c r="J1823" s="16">
        <f>Tabla1[[#This Row],[Precio Unitario]]*Tabla1[[#This Row],[Cantidad Ordenada]]</f>
        <v>58</v>
      </c>
      <c r="K1823" s="3">
        <f>Tabla1[[#This Row],[Costo Unitario]]*Tabla1[[#This Row],[Cantidad Ordenada]]</f>
        <v>34</v>
      </c>
      <c r="L1823" s="3">
        <f>(Tabla1[[#This Row],[Precio Unitario]]-Tabla1[[#This Row],[Costo Unitario]])*Tabla1[[#This Row],[Cantidad Ordenada]]</f>
        <v>24</v>
      </c>
      <c r="M1823" s="20">
        <v>0.1</v>
      </c>
      <c r="N1823" s="5">
        <f>Tabla1[[#This Row],[Total del Pedido]]*M1823</f>
        <v>5.8000000000000007</v>
      </c>
      <c r="O1823" s="5">
        <f>Tabla1[[#This Row],[Total del Pedido]]-(Tabla1[[#This Row],[Costo Total]]+N1823)</f>
        <v>18.200000000000003</v>
      </c>
    </row>
    <row r="1824" spans="1:15" x14ac:dyDescent="0.25">
      <c r="A1824" s="1">
        <v>737</v>
      </c>
      <c r="B1824" s="1">
        <v>6</v>
      </c>
      <c r="C1824" s="1" t="s">
        <v>5</v>
      </c>
      <c r="D1824" s="1" t="s">
        <v>26</v>
      </c>
      <c r="E1824" s="2">
        <v>18</v>
      </c>
      <c r="F1824" s="2">
        <v>30</v>
      </c>
      <c r="G1824" s="1">
        <v>2</v>
      </c>
      <c r="H1824" s="1">
        <v>5</v>
      </c>
      <c r="I1824" s="7">
        <f>TIME(0,Tabla1[[#This Row],[Tiempo de Preparación]],0)</f>
        <v>3.472222222222222E-3</v>
      </c>
      <c r="J1824" s="16">
        <f>Tabla1[[#This Row],[Precio Unitario]]*Tabla1[[#This Row],[Cantidad Ordenada]]</f>
        <v>60</v>
      </c>
      <c r="K1824" s="3">
        <f>Tabla1[[#This Row],[Costo Unitario]]*Tabla1[[#This Row],[Cantidad Ordenada]]</f>
        <v>36</v>
      </c>
      <c r="L1824" s="3">
        <f>(Tabla1[[#This Row],[Precio Unitario]]-Tabla1[[#This Row],[Costo Unitario]])*Tabla1[[#This Row],[Cantidad Ordenada]]</f>
        <v>24</v>
      </c>
      <c r="M1824" s="20">
        <v>0.1</v>
      </c>
      <c r="N1824" s="5">
        <f>Tabla1[[#This Row],[Total del Pedido]]*M1824</f>
        <v>6</v>
      </c>
      <c r="O1824" s="5">
        <f>Tabla1[[#This Row],[Total del Pedido]]-(Tabla1[[#This Row],[Costo Total]]+N1824)</f>
        <v>18</v>
      </c>
    </row>
    <row r="1825" spans="1:15" x14ac:dyDescent="0.25">
      <c r="A1825" s="1">
        <v>738</v>
      </c>
      <c r="B1825" s="1">
        <v>15</v>
      </c>
      <c r="C1825" s="1" t="s">
        <v>22</v>
      </c>
      <c r="D1825" s="1" t="s">
        <v>43</v>
      </c>
      <c r="E1825" s="2">
        <v>15</v>
      </c>
      <c r="F1825" s="2">
        <v>26</v>
      </c>
      <c r="G1825" s="1">
        <v>2</v>
      </c>
      <c r="H1825" s="1">
        <v>59</v>
      </c>
      <c r="I1825" s="7">
        <f>TIME(0,Tabla1[[#This Row],[Tiempo de Preparación]],0)</f>
        <v>4.0972222222222222E-2</v>
      </c>
      <c r="J1825" s="16">
        <f>Tabla1[[#This Row],[Precio Unitario]]*Tabla1[[#This Row],[Cantidad Ordenada]]</f>
        <v>52</v>
      </c>
      <c r="K1825" s="3">
        <f>Tabla1[[#This Row],[Costo Unitario]]*Tabla1[[#This Row],[Cantidad Ordenada]]</f>
        <v>30</v>
      </c>
      <c r="L1825" s="3">
        <f>(Tabla1[[#This Row],[Precio Unitario]]-Tabla1[[#This Row],[Costo Unitario]])*Tabla1[[#This Row],[Cantidad Ordenada]]</f>
        <v>22</v>
      </c>
      <c r="M1825" s="20">
        <v>0.1</v>
      </c>
      <c r="N1825" s="5">
        <f>Tabla1[[#This Row],[Total del Pedido]]*M1825</f>
        <v>5.2</v>
      </c>
      <c r="O1825" s="5">
        <f>Tabla1[[#This Row],[Total del Pedido]]-(Tabla1[[#This Row],[Costo Total]]+N1825)</f>
        <v>16.799999999999997</v>
      </c>
    </row>
    <row r="1826" spans="1:15" x14ac:dyDescent="0.25">
      <c r="A1826" s="1">
        <v>738</v>
      </c>
      <c r="B1826" s="1">
        <v>15</v>
      </c>
      <c r="C1826" s="1" t="s">
        <v>12</v>
      </c>
      <c r="D1826" s="1" t="s">
        <v>33</v>
      </c>
      <c r="E1826" s="2">
        <v>16</v>
      </c>
      <c r="F1826" s="2">
        <v>28</v>
      </c>
      <c r="G1826" s="1">
        <v>1</v>
      </c>
      <c r="H1826" s="1">
        <v>15</v>
      </c>
      <c r="I1826" s="7">
        <f>TIME(0,Tabla1[[#This Row],[Tiempo de Preparación]],0)</f>
        <v>1.0416666666666666E-2</v>
      </c>
      <c r="J1826" s="16">
        <f>Tabla1[[#This Row],[Precio Unitario]]*Tabla1[[#This Row],[Cantidad Ordenada]]</f>
        <v>28</v>
      </c>
      <c r="K1826" s="3">
        <f>Tabla1[[#This Row],[Costo Unitario]]*Tabla1[[#This Row],[Cantidad Ordenada]]</f>
        <v>16</v>
      </c>
      <c r="L1826" s="3">
        <f>(Tabla1[[#This Row],[Precio Unitario]]-Tabla1[[#This Row],[Costo Unitario]])*Tabla1[[#This Row],[Cantidad Ordenada]]</f>
        <v>12</v>
      </c>
      <c r="M1826" s="20">
        <v>0.1</v>
      </c>
      <c r="N1826" s="5">
        <f>Tabla1[[#This Row],[Total del Pedido]]*M1826</f>
        <v>2.8000000000000003</v>
      </c>
      <c r="O1826" s="5">
        <f>Tabla1[[#This Row],[Total del Pedido]]-(Tabla1[[#This Row],[Costo Total]]+N1826)</f>
        <v>9.1999999999999993</v>
      </c>
    </row>
    <row r="1827" spans="1:15" x14ac:dyDescent="0.25">
      <c r="A1827" s="1">
        <v>738</v>
      </c>
      <c r="B1827" s="1">
        <v>15</v>
      </c>
      <c r="C1827" s="1" t="s">
        <v>21</v>
      </c>
      <c r="D1827" s="1" t="s">
        <v>42</v>
      </c>
      <c r="E1827" s="2">
        <v>10</v>
      </c>
      <c r="F1827" s="2">
        <v>18</v>
      </c>
      <c r="G1827" s="1">
        <v>3</v>
      </c>
      <c r="H1827" s="1">
        <v>20</v>
      </c>
      <c r="I1827" s="7">
        <f>TIME(0,Tabla1[[#This Row],[Tiempo de Preparación]],0)</f>
        <v>1.3888888888888888E-2</v>
      </c>
      <c r="J1827" s="16">
        <f>Tabla1[[#This Row],[Precio Unitario]]*Tabla1[[#This Row],[Cantidad Ordenada]]</f>
        <v>54</v>
      </c>
      <c r="K1827" s="3">
        <f>Tabla1[[#This Row],[Costo Unitario]]*Tabla1[[#This Row],[Cantidad Ordenada]]</f>
        <v>30</v>
      </c>
      <c r="L1827" s="3">
        <f>(Tabla1[[#This Row],[Precio Unitario]]-Tabla1[[#This Row],[Costo Unitario]])*Tabla1[[#This Row],[Cantidad Ordenada]]</f>
        <v>24</v>
      </c>
      <c r="M1827" s="20">
        <v>0.1</v>
      </c>
      <c r="N1827" s="5">
        <f>Tabla1[[#This Row],[Total del Pedido]]*M1827</f>
        <v>5.4</v>
      </c>
      <c r="O1827" s="5">
        <f>Tabla1[[#This Row],[Total del Pedido]]-(Tabla1[[#This Row],[Costo Total]]+N1827)</f>
        <v>18.600000000000001</v>
      </c>
    </row>
    <row r="1828" spans="1:15" x14ac:dyDescent="0.25">
      <c r="A1828" s="1">
        <v>739</v>
      </c>
      <c r="B1828" s="1">
        <v>10</v>
      </c>
      <c r="C1828" s="1" t="s">
        <v>19</v>
      </c>
      <c r="D1828" s="1" t="s">
        <v>40</v>
      </c>
      <c r="E1828" s="2">
        <v>14</v>
      </c>
      <c r="F1828" s="2">
        <v>23</v>
      </c>
      <c r="G1828" s="1">
        <v>2</v>
      </c>
      <c r="H1828" s="1">
        <v>54</v>
      </c>
      <c r="I1828" s="7">
        <f>TIME(0,Tabla1[[#This Row],[Tiempo de Preparación]],0)</f>
        <v>3.7499999999999999E-2</v>
      </c>
      <c r="J1828" s="16">
        <f>Tabla1[[#This Row],[Precio Unitario]]*Tabla1[[#This Row],[Cantidad Ordenada]]</f>
        <v>46</v>
      </c>
      <c r="K1828" s="3">
        <f>Tabla1[[#This Row],[Costo Unitario]]*Tabla1[[#This Row],[Cantidad Ordenada]]</f>
        <v>28</v>
      </c>
      <c r="L1828" s="3">
        <f>(Tabla1[[#This Row],[Precio Unitario]]-Tabla1[[#This Row],[Costo Unitario]])*Tabla1[[#This Row],[Cantidad Ordenada]]</f>
        <v>18</v>
      </c>
      <c r="M1828" s="20">
        <v>0.1</v>
      </c>
      <c r="N1828" s="5">
        <f>Tabla1[[#This Row],[Total del Pedido]]*M1828</f>
        <v>4.6000000000000005</v>
      </c>
      <c r="O1828" s="5">
        <f>Tabla1[[#This Row],[Total del Pedido]]-(Tabla1[[#This Row],[Costo Total]]+N1828)</f>
        <v>13.399999999999999</v>
      </c>
    </row>
    <row r="1829" spans="1:15" x14ac:dyDescent="0.25">
      <c r="A1829" s="1">
        <v>740</v>
      </c>
      <c r="B1829" s="1">
        <v>16</v>
      </c>
      <c r="C1829" s="1" t="s">
        <v>12</v>
      </c>
      <c r="D1829" s="1" t="s">
        <v>33</v>
      </c>
      <c r="E1829" s="2">
        <v>16</v>
      </c>
      <c r="F1829" s="2">
        <v>28</v>
      </c>
      <c r="G1829" s="1">
        <v>3</v>
      </c>
      <c r="H1829" s="1">
        <v>31</v>
      </c>
      <c r="I1829" s="7">
        <f>TIME(0,Tabla1[[#This Row],[Tiempo de Preparación]],0)</f>
        <v>2.1527777777777778E-2</v>
      </c>
      <c r="J1829" s="16">
        <f>Tabla1[[#This Row],[Precio Unitario]]*Tabla1[[#This Row],[Cantidad Ordenada]]</f>
        <v>84</v>
      </c>
      <c r="K1829" s="3">
        <f>Tabla1[[#This Row],[Costo Unitario]]*Tabla1[[#This Row],[Cantidad Ordenada]]</f>
        <v>48</v>
      </c>
      <c r="L1829" s="3">
        <f>(Tabla1[[#This Row],[Precio Unitario]]-Tabla1[[#This Row],[Costo Unitario]])*Tabla1[[#This Row],[Cantidad Ordenada]]</f>
        <v>36</v>
      </c>
      <c r="M1829" s="20">
        <v>0.1</v>
      </c>
      <c r="N1829" s="5">
        <f>Tabla1[[#This Row],[Total del Pedido]]*M1829</f>
        <v>8.4</v>
      </c>
      <c r="O1829" s="5">
        <f>Tabla1[[#This Row],[Total del Pedido]]-(Tabla1[[#This Row],[Costo Total]]+N1829)</f>
        <v>27.6</v>
      </c>
    </row>
    <row r="1830" spans="1:15" x14ac:dyDescent="0.25">
      <c r="A1830" s="1">
        <v>740</v>
      </c>
      <c r="B1830" s="1">
        <v>16</v>
      </c>
      <c r="C1830" s="1" t="s">
        <v>15</v>
      </c>
      <c r="D1830" s="1" t="s">
        <v>36</v>
      </c>
      <c r="E1830" s="2">
        <v>19</v>
      </c>
      <c r="F1830" s="2">
        <v>32</v>
      </c>
      <c r="G1830" s="1">
        <v>1</v>
      </c>
      <c r="H1830" s="1">
        <v>16</v>
      </c>
      <c r="I1830" s="7">
        <f>TIME(0,Tabla1[[#This Row],[Tiempo de Preparación]],0)</f>
        <v>1.1111111111111112E-2</v>
      </c>
      <c r="J1830" s="16">
        <f>Tabla1[[#This Row],[Precio Unitario]]*Tabla1[[#This Row],[Cantidad Ordenada]]</f>
        <v>32</v>
      </c>
      <c r="K1830" s="3">
        <f>Tabla1[[#This Row],[Costo Unitario]]*Tabla1[[#This Row],[Cantidad Ordenada]]</f>
        <v>19</v>
      </c>
      <c r="L1830" s="3">
        <f>(Tabla1[[#This Row],[Precio Unitario]]-Tabla1[[#This Row],[Costo Unitario]])*Tabla1[[#This Row],[Cantidad Ordenada]]</f>
        <v>13</v>
      </c>
      <c r="M1830" s="20">
        <v>0.1</v>
      </c>
      <c r="N1830" s="5">
        <f>Tabla1[[#This Row],[Total del Pedido]]*M1830</f>
        <v>3.2</v>
      </c>
      <c r="O1830" s="5">
        <f>Tabla1[[#This Row],[Total del Pedido]]-(Tabla1[[#This Row],[Costo Total]]+N1830)</f>
        <v>9.8000000000000007</v>
      </c>
    </row>
    <row r="1831" spans="1:15" x14ac:dyDescent="0.25">
      <c r="A1831" s="1">
        <v>740</v>
      </c>
      <c r="B1831" s="1">
        <v>16</v>
      </c>
      <c r="C1831" s="1" t="s">
        <v>9</v>
      </c>
      <c r="D1831" s="1" t="s">
        <v>30</v>
      </c>
      <c r="E1831" s="2">
        <v>22</v>
      </c>
      <c r="F1831" s="2">
        <v>36</v>
      </c>
      <c r="G1831" s="1">
        <v>3</v>
      </c>
      <c r="H1831" s="1">
        <v>45</v>
      </c>
      <c r="I1831" s="7">
        <f>TIME(0,Tabla1[[#This Row],[Tiempo de Preparación]],0)</f>
        <v>3.125E-2</v>
      </c>
      <c r="J1831" s="16">
        <f>Tabla1[[#This Row],[Precio Unitario]]*Tabla1[[#This Row],[Cantidad Ordenada]]</f>
        <v>108</v>
      </c>
      <c r="K1831" s="3">
        <f>Tabla1[[#This Row],[Costo Unitario]]*Tabla1[[#This Row],[Cantidad Ordenada]]</f>
        <v>66</v>
      </c>
      <c r="L1831" s="3">
        <f>(Tabla1[[#This Row],[Precio Unitario]]-Tabla1[[#This Row],[Costo Unitario]])*Tabla1[[#This Row],[Cantidad Ordenada]]</f>
        <v>42</v>
      </c>
      <c r="M1831" s="20">
        <v>0.1</v>
      </c>
      <c r="N1831" s="5">
        <f>Tabla1[[#This Row],[Total del Pedido]]*M1831</f>
        <v>10.8</v>
      </c>
      <c r="O1831" s="5">
        <f>Tabla1[[#This Row],[Total del Pedido]]-(Tabla1[[#This Row],[Costo Total]]+N1831)</f>
        <v>31.200000000000003</v>
      </c>
    </row>
    <row r="1832" spans="1:15" x14ac:dyDescent="0.25">
      <c r="A1832" s="1">
        <v>740</v>
      </c>
      <c r="B1832" s="1">
        <v>16</v>
      </c>
      <c r="C1832" s="1" t="s">
        <v>19</v>
      </c>
      <c r="D1832" s="1" t="s">
        <v>40</v>
      </c>
      <c r="E1832" s="2">
        <v>14</v>
      </c>
      <c r="F1832" s="2">
        <v>23</v>
      </c>
      <c r="G1832" s="1">
        <v>3</v>
      </c>
      <c r="H1832" s="1">
        <v>21</v>
      </c>
      <c r="I1832" s="7">
        <f>TIME(0,Tabla1[[#This Row],[Tiempo de Preparación]],0)</f>
        <v>1.4583333333333334E-2</v>
      </c>
      <c r="J1832" s="16">
        <f>Tabla1[[#This Row],[Precio Unitario]]*Tabla1[[#This Row],[Cantidad Ordenada]]</f>
        <v>69</v>
      </c>
      <c r="K1832" s="3">
        <f>Tabla1[[#This Row],[Costo Unitario]]*Tabla1[[#This Row],[Cantidad Ordenada]]</f>
        <v>42</v>
      </c>
      <c r="L1832" s="3">
        <f>(Tabla1[[#This Row],[Precio Unitario]]-Tabla1[[#This Row],[Costo Unitario]])*Tabla1[[#This Row],[Cantidad Ordenada]]</f>
        <v>27</v>
      </c>
      <c r="M1832" s="20">
        <v>0.1</v>
      </c>
      <c r="N1832" s="5">
        <f>Tabla1[[#This Row],[Total del Pedido]]*M1832</f>
        <v>6.9</v>
      </c>
      <c r="O1832" s="5">
        <f>Tabla1[[#This Row],[Total del Pedido]]-(Tabla1[[#This Row],[Costo Total]]+N1832)</f>
        <v>20.100000000000001</v>
      </c>
    </row>
    <row r="1833" spans="1:15" x14ac:dyDescent="0.25">
      <c r="A1833" s="1">
        <v>741</v>
      </c>
      <c r="B1833" s="1">
        <v>14</v>
      </c>
      <c r="C1833" s="1" t="s">
        <v>4</v>
      </c>
      <c r="D1833" s="1" t="s">
        <v>25</v>
      </c>
      <c r="E1833" s="2">
        <v>14</v>
      </c>
      <c r="F1833" s="2">
        <v>24</v>
      </c>
      <c r="G1833" s="1">
        <v>3</v>
      </c>
      <c r="H1833" s="1">
        <v>52</v>
      </c>
      <c r="I1833" s="7">
        <f>TIME(0,Tabla1[[#This Row],[Tiempo de Preparación]],0)</f>
        <v>3.6111111111111108E-2</v>
      </c>
      <c r="J1833" s="16">
        <f>Tabla1[[#This Row],[Precio Unitario]]*Tabla1[[#This Row],[Cantidad Ordenada]]</f>
        <v>72</v>
      </c>
      <c r="K1833" s="3">
        <f>Tabla1[[#This Row],[Costo Unitario]]*Tabla1[[#This Row],[Cantidad Ordenada]]</f>
        <v>42</v>
      </c>
      <c r="L1833" s="3">
        <f>(Tabla1[[#This Row],[Precio Unitario]]-Tabla1[[#This Row],[Costo Unitario]])*Tabla1[[#This Row],[Cantidad Ordenada]]</f>
        <v>30</v>
      </c>
      <c r="M1833" s="20">
        <v>0.1</v>
      </c>
      <c r="N1833" s="5">
        <f>Tabla1[[#This Row],[Total del Pedido]]*M1833</f>
        <v>7.2</v>
      </c>
      <c r="O1833" s="5">
        <f>Tabla1[[#This Row],[Total del Pedido]]-(Tabla1[[#This Row],[Costo Total]]+N1833)</f>
        <v>22.799999999999997</v>
      </c>
    </row>
    <row r="1834" spans="1:15" x14ac:dyDescent="0.25">
      <c r="A1834" s="1">
        <v>741</v>
      </c>
      <c r="B1834" s="1">
        <v>14</v>
      </c>
      <c r="C1834" s="1" t="s">
        <v>10</v>
      </c>
      <c r="D1834" s="1" t="s">
        <v>31</v>
      </c>
      <c r="E1834" s="2">
        <v>17</v>
      </c>
      <c r="F1834" s="2">
        <v>29</v>
      </c>
      <c r="G1834" s="1">
        <v>2</v>
      </c>
      <c r="H1834" s="1">
        <v>40</v>
      </c>
      <c r="I1834" s="7">
        <f>TIME(0,Tabla1[[#This Row],[Tiempo de Preparación]],0)</f>
        <v>2.7777777777777776E-2</v>
      </c>
      <c r="J1834" s="16">
        <f>Tabla1[[#This Row],[Precio Unitario]]*Tabla1[[#This Row],[Cantidad Ordenada]]</f>
        <v>58</v>
      </c>
      <c r="K1834" s="3">
        <f>Tabla1[[#This Row],[Costo Unitario]]*Tabla1[[#This Row],[Cantidad Ordenada]]</f>
        <v>34</v>
      </c>
      <c r="L1834" s="3">
        <f>(Tabla1[[#This Row],[Precio Unitario]]-Tabla1[[#This Row],[Costo Unitario]])*Tabla1[[#This Row],[Cantidad Ordenada]]</f>
        <v>24</v>
      </c>
      <c r="M1834" s="20">
        <v>0.1</v>
      </c>
      <c r="N1834" s="5">
        <f>Tabla1[[#This Row],[Total del Pedido]]*M1834</f>
        <v>5.8000000000000007</v>
      </c>
      <c r="O1834" s="5">
        <f>Tabla1[[#This Row],[Total del Pedido]]-(Tabla1[[#This Row],[Costo Total]]+N1834)</f>
        <v>18.200000000000003</v>
      </c>
    </row>
    <row r="1835" spans="1:15" x14ac:dyDescent="0.25">
      <c r="A1835" s="1">
        <v>741</v>
      </c>
      <c r="B1835" s="1">
        <v>14</v>
      </c>
      <c r="C1835" s="1" t="s">
        <v>11</v>
      </c>
      <c r="D1835" s="1" t="s">
        <v>32</v>
      </c>
      <c r="E1835" s="2">
        <v>20</v>
      </c>
      <c r="F1835" s="2">
        <v>33</v>
      </c>
      <c r="G1835" s="1">
        <v>3</v>
      </c>
      <c r="H1835" s="1">
        <v>39</v>
      </c>
      <c r="I1835" s="7">
        <f>TIME(0,Tabla1[[#This Row],[Tiempo de Preparación]],0)</f>
        <v>2.7083333333333334E-2</v>
      </c>
      <c r="J1835" s="16">
        <f>Tabla1[[#This Row],[Precio Unitario]]*Tabla1[[#This Row],[Cantidad Ordenada]]</f>
        <v>99</v>
      </c>
      <c r="K1835" s="3">
        <f>Tabla1[[#This Row],[Costo Unitario]]*Tabla1[[#This Row],[Cantidad Ordenada]]</f>
        <v>60</v>
      </c>
      <c r="L1835" s="3">
        <f>(Tabla1[[#This Row],[Precio Unitario]]-Tabla1[[#This Row],[Costo Unitario]])*Tabla1[[#This Row],[Cantidad Ordenada]]</f>
        <v>39</v>
      </c>
      <c r="M1835" s="20">
        <v>0.1</v>
      </c>
      <c r="N1835" s="5">
        <f>Tabla1[[#This Row],[Total del Pedido]]*M1835</f>
        <v>9.9</v>
      </c>
      <c r="O1835" s="5">
        <f>Tabla1[[#This Row],[Total del Pedido]]-(Tabla1[[#This Row],[Costo Total]]+N1835)</f>
        <v>29.099999999999994</v>
      </c>
    </row>
    <row r="1836" spans="1:15" x14ac:dyDescent="0.25">
      <c r="A1836" s="1">
        <v>741</v>
      </c>
      <c r="B1836" s="1">
        <v>14</v>
      </c>
      <c r="C1836" s="1" t="s">
        <v>12</v>
      </c>
      <c r="D1836" s="1" t="s">
        <v>33</v>
      </c>
      <c r="E1836" s="2">
        <v>16</v>
      </c>
      <c r="F1836" s="2">
        <v>28</v>
      </c>
      <c r="G1836" s="1">
        <v>2</v>
      </c>
      <c r="H1836" s="1">
        <v>34</v>
      </c>
      <c r="I1836" s="7">
        <f>TIME(0,Tabla1[[#This Row],[Tiempo de Preparación]],0)</f>
        <v>2.361111111111111E-2</v>
      </c>
      <c r="J1836" s="16">
        <f>Tabla1[[#This Row],[Precio Unitario]]*Tabla1[[#This Row],[Cantidad Ordenada]]</f>
        <v>56</v>
      </c>
      <c r="K1836" s="3">
        <f>Tabla1[[#This Row],[Costo Unitario]]*Tabla1[[#This Row],[Cantidad Ordenada]]</f>
        <v>32</v>
      </c>
      <c r="L1836" s="3">
        <f>(Tabla1[[#This Row],[Precio Unitario]]-Tabla1[[#This Row],[Costo Unitario]])*Tabla1[[#This Row],[Cantidad Ordenada]]</f>
        <v>24</v>
      </c>
      <c r="M1836" s="20">
        <v>0.1</v>
      </c>
      <c r="N1836" s="5">
        <f>Tabla1[[#This Row],[Total del Pedido]]*M1836</f>
        <v>5.6000000000000005</v>
      </c>
      <c r="O1836" s="5">
        <f>Tabla1[[#This Row],[Total del Pedido]]-(Tabla1[[#This Row],[Costo Total]]+N1836)</f>
        <v>18.399999999999999</v>
      </c>
    </row>
    <row r="1837" spans="1:15" x14ac:dyDescent="0.25">
      <c r="A1837" s="1">
        <v>742</v>
      </c>
      <c r="B1837" s="1">
        <v>20</v>
      </c>
      <c r="C1837" s="1" t="s">
        <v>6</v>
      </c>
      <c r="D1837" s="1" t="s">
        <v>27</v>
      </c>
      <c r="E1837" s="2">
        <v>19</v>
      </c>
      <c r="F1837" s="2">
        <v>31</v>
      </c>
      <c r="G1837" s="1">
        <v>1</v>
      </c>
      <c r="H1837" s="1">
        <v>41</v>
      </c>
      <c r="I1837" s="7">
        <f>TIME(0,Tabla1[[#This Row],[Tiempo de Preparación]],0)</f>
        <v>2.8472222222222222E-2</v>
      </c>
      <c r="J1837" s="16">
        <f>Tabla1[[#This Row],[Precio Unitario]]*Tabla1[[#This Row],[Cantidad Ordenada]]</f>
        <v>31</v>
      </c>
      <c r="K1837" s="3">
        <f>Tabla1[[#This Row],[Costo Unitario]]*Tabla1[[#This Row],[Cantidad Ordenada]]</f>
        <v>19</v>
      </c>
      <c r="L1837" s="3">
        <f>(Tabla1[[#This Row],[Precio Unitario]]-Tabla1[[#This Row],[Costo Unitario]])*Tabla1[[#This Row],[Cantidad Ordenada]]</f>
        <v>12</v>
      </c>
      <c r="M1837" s="20">
        <v>0.1</v>
      </c>
      <c r="N1837" s="5">
        <f>Tabla1[[#This Row],[Total del Pedido]]*M1837</f>
        <v>3.1</v>
      </c>
      <c r="O1837" s="5">
        <f>Tabla1[[#This Row],[Total del Pedido]]-(Tabla1[[#This Row],[Costo Total]]+N1837)</f>
        <v>8.8999999999999986</v>
      </c>
    </row>
    <row r="1838" spans="1:15" x14ac:dyDescent="0.25">
      <c r="A1838" s="1">
        <v>742</v>
      </c>
      <c r="B1838" s="1">
        <v>20</v>
      </c>
      <c r="C1838" s="1" t="s">
        <v>5</v>
      </c>
      <c r="D1838" s="1" t="s">
        <v>26</v>
      </c>
      <c r="E1838" s="2">
        <v>18</v>
      </c>
      <c r="F1838" s="2">
        <v>30</v>
      </c>
      <c r="G1838" s="1">
        <v>3</v>
      </c>
      <c r="H1838" s="1">
        <v>43</v>
      </c>
      <c r="I1838" s="7">
        <f>TIME(0,Tabla1[[#This Row],[Tiempo de Preparación]],0)</f>
        <v>2.9861111111111113E-2</v>
      </c>
      <c r="J1838" s="16">
        <f>Tabla1[[#This Row],[Precio Unitario]]*Tabla1[[#This Row],[Cantidad Ordenada]]</f>
        <v>90</v>
      </c>
      <c r="K1838" s="3">
        <f>Tabla1[[#This Row],[Costo Unitario]]*Tabla1[[#This Row],[Cantidad Ordenada]]</f>
        <v>54</v>
      </c>
      <c r="L1838" s="3">
        <f>(Tabla1[[#This Row],[Precio Unitario]]-Tabla1[[#This Row],[Costo Unitario]])*Tabla1[[#This Row],[Cantidad Ordenada]]</f>
        <v>36</v>
      </c>
      <c r="M1838" s="20">
        <v>0.1</v>
      </c>
      <c r="N1838" s="5">
        <f>Tabla1[[#This Row],[Total del Pedido]]*M1838</f>
        <v>9</v>
      </c>
      <c r="O1838" s="5">
        <f>Tabla1[[#This Row],[Total del Pedido]]-(Tabla1[[#This Row],[Costo Total]]+N1838)</f>
        <v>27</v>
      </c>
    </row>
    <row r="1839" spans="1:15" x14ac:dyDescent="0.25">
      <c r="A1839" s="1">
        <v>742</v>
      </c>
      <c r="B1839" s="1">
        <v>20</v>
      </c>
      <c r="C1839" s="1" t="s">
        <v>22</v>
      </c>
      <c r="D1839" s="1" t="s">
        <v>43</v>
      </c>
      <c r="E1839" s="2">
        <v>15</v>
      </c>
      <c r="F1839" s="2">
        <v>26</v>
      </c>
      <c r="G1839" s="1">
        <v>1</v>
      </c>
      <c r="H1839" s="1">
        <v>26</v>
      </c>
      <c r="I1839" s="7">
        <f>TIME(0,Tabla1[[#This Row],[Tiempo de Preparación]],0)</f>
        <v>1.8055555555555554E-2</v>
      </c>
      <c r="J1839" s="16">
        <f>Tabla1[[#This Row],[Precio Unitario]]*Tabla1[[#This Row],[Cantidad Ordenada]]</f>
        <v>26</v>
      </c>
      <c r="K1839" s="3">
        <f>Tabla1[[#This Row],[Costo Unitario]]*Tabla1[[#This Row],[Cantidad Ordenada]]</f>
        <v>15</v>
      </c>
      <c r="L1839" s="3">
        <f>(Tabla1[[#This Row],[Precio Unitario]]-Tabla1[[#This Row],[Costo Unitario]])*Tabla1[[#This Row],[Cantidad Ordenada]]</f>
        <v>11</v>
      </c>
      <c r="M1839" s="20">
        <v>0.1</v>
      </c>
      <c r="N1839" s="5">
        <f>Tabla1[[#This Row],[Total del Pedido]]*M1839</f>
        <v>2.6</v>
      </c>
      <c r="O1839" s="5">
        <f>Tabla1[[#This Row],[Total del Pedido]]-(Tabla1[[#This Row],[Costo Total]]+N1839)</f>
        <v>8.3999999999999986</v>
      </c>
    </row>
    <row r="1840" spans="1:15" x14ac:dyDescent="0.25">
      <c r="A1840" s="1">
        <v>742</v>
      </c>
      <c r="B1840" s="1">
        <v>20</v>
      </c>
      <c r="C1840" s="1" t="s">
        <v>13</v>
      </c>
      <c r="D1840" s="1" t="s">
        <v>34</v>
      </c>
      <c r="E1840" s="2">
        <v>11</v>
      </c>
      <c r="F1840" s="2">
        <v>19</v>
      </c>
      <c r="G1840" s="1">
        <v>1</v>
      </c>
      <c r="H1840" s="1">
        <v>35</v>
      </c>
      <c r="I1840" s="7">
        <f>TIME(0,Tabla1[[#This Row],[Tiempo de Preparación]],0)</f>
        <v>2.4305555555555556E-2</v>
      </c>
      <c r="J1840" s="16">
        <f>Tabla1[[#This Row],[Precio Unitario]]*Tabla1[[#This Row],[Cantidad Ordenada]]</f>
        <v>19</v>
      </c>
      <c r="K1840" s="3">
        <f>Tabla1[[#This Row],[Costo Unitario]]*Tabla1[[#This Row],[Cantidad Ordenada]]</f>
        <v>11</v>
      </c>
      <c r="L1840" s="3">
        <f>(Tabla1[[#This Row],[Precio Unitario]]-Tabla1[[#This Row],[Costo Unitario]])*Tabla1[[#This Row],[Cantidad Ordenada]]</f>
        <v>8</v>
      </c>
      <c r="M1840" s="20">
        <v>0.1</v>
      </c>
      <c r="N1840" s="5">
        <f>Tabla1[[#This Row],[Total del Pedido]]*M1840</f>
        <v>1.9000000000000001</v>
      </c>
      <c r="O1840" s="5">
        <f>Tabla1[[#This Row],[Total del Pedido]]-(Tabla1[[#This Row],[Costo Total]]+N1840)</f>
        <v>6.1</v>
      </c>
    </row>
    <row r="1841" spans="1:15" x14ac:dyDescent="0.25">
      <c r="A1841" s="1">
        <v>743</v>
      </c>
      <c r="B1841" s="1">
        <v>19</v>
      </c>
      <c r="C1841" s="1" t="s">
        <v>22</v>
      </c>
      <c r="D1841" s="1" t="s">
        <v>43</v>
      </c>
      <c r="E1841" s="2">
        <v>15</v>
      </c>
      <c r="F1841" s="2">
        <v>26</v>
      </c>
      <c r="G1841" s="1">
        <v>2</v>
      </c>
      <c r="H1841" s="1">
        <v>59</v>
      </c>
      <c r="I1841" s="7">
        <f>TIME(0,Tabla1[[#This Row],[Tiempo de Preparación]],0)</f>
        <v>4.0972222222222222E-2</v>
      </c>
      <c r="J1841" s="16">
        <f>Tabla1[[#This Row],[Precio Unitario]]*Tabla1[[#This Row],[Cantidad Ordenada]]</f>
        <v>52</v>
      </c>
      <c r="K1841" s="3">
        <f>Tabla1[[#This Row],[Costo Unitario]]*Tabla1[[#This Row],[Cantidad Ordenada]]</f>
        <v>30</v>
      </c>
      <c r="L1841" s="3">
        <f>(Tabla1[[#This Row],[Precio Unitario]]-Tabla1[[#This Row],[Costo Unitario]])*Tabla1[[#This Row],[Cantidad Ordenada]]</f>
        <v>22</v>
      </c>
      <c r="M1841" s="20">
        <v>0.1</v>
      </c>
      <c r="N1841" s="5">
        <f>Tabla1[[#This Row],[Total del Pedido]]*M1841</f>
        <v>5.2</v>
      </c>
      <c r="O1841" s="5">
        <f>Tabla1[[#This Row],[Total del Pedido]]-(Tabla1[[#This Row],[Costo Total]]+N1841)</f>
        <v>16.799999999999997</v>
      </c>
    </row>
    <row r="1842" spans="1:15" x14ac:dyDescent="0.25">
      <c r="A1842" s="1">
        <v>743</v>
      </c>
      <c r="B1842" s="1">
        <v>19</v>
      </c>
      <c r="C1842" s="1" t="s">
        <v>21</v>
      </c>
      <c r="D1842" s="1" t="s">
        <v>42</v>
      </c>
      <c r="E1842" s="2">
        <v>10</v>
      </c>
      <c r="F1842" s="2">
        <v>18</v>
      </c>
      <c r="G1842" s="1">
        <v>2</v>
      </c>
      <c r="H1842" s="1">
        <v>41</v>
      </c>
      <c r="I1842" s="7">
        <f>TIME(0,Tabla1[[#This Row],[Tiempo de Preparación]],0)</f>
        <v>2.8472222222222222E-2</v>
      </c>
      <c r="J1842" s="16">
        <f>Tabla1[[#This Row],[Precio Unitario]]*Tabla1[[#This Row],[Cantidad Ordenada]]</f>
        <v>36</v>
      </c>
      <c r="K1842" s="3">
        <f>Tabla1[[#This Row],[Costo Unitario]]*Tabla1[[#This Row],[Cantidad Ordenada]]</f>
        <v>20</v>
      </c>
      <c r="L1842" s="3">
        <f>(Tabla1[[#This Row],[Precio Unitario]]-Tabla1[[#This Row],[Costo Unitario]])*Tabla1[[#This Row],[Cantidad Ordenada]]</f>
        <v>16</v>
      </c>
      <c r="M1842" s="20">
        <v>0.1</v>
      </c>
      <c r="N1842" s="5">
        <f>Tabla1[[#This Row],[Total del Pedido]]*M1842</f>
        <v>3.6</v>
      </c>
      <c r="O1842" s="5">
        <f>Tabla1[[#This Row],[Total del Pedido]]-(Tabla1[[#This Row],[Costo Total]]+N1842)</f>
        <v>12.399999999999999</v>
      </c>
    </row>
    <row r="1843" spans="1:15" x14ac:dyDescent="0.25">
      <c r="A1843" s="1">
        <v>743</v>
      </c>
      <c r="B1843" s="1">
        <v>19</v>
      </c>
      <c r="C1843" s="1" t="s">
        <v>19</v>
      </c>
      <c r="D1843" s="1" t="s">
        <v>40</v>
      </c>
      <c r="E1843" s="2">
        <v>14</v>
      </c>
      <c r="F1843" s="2">
        <v>23</v>
      </c>
      <c r="G1843" s="1">
        <v>2</v>
      </c>
      <c r="H1843" s="1">
        <v>43</v>
      </c>
      <c r="I1843" s="7">
        <f>TIME(0,Tabla1[[#This Row],[Tiempo de Preparación]],0)</f>
        <v>2.9861111111111113E-2</v>
      </c>
      <c r="J1843" s="16">
        <f>Tabla1[[#This Row],[Precio Unitario]]*Tabla1[[#This Row],[Cantidad Ordenada]]</f>
        <v>46</v>
      </c>
      <c r="K1843" s="3">
        <f>Tabla1[[#This Row],[Costo Unitario]]*Tabla1[[#This Row],[Cantidad Ordenada]]</f>
        <v>28</v>
      </c>
      <c r="L1843" s="3">
        <f>(Tabla1[[#This Row],[Precio Unitario]]-Tabla1[[#This Row],[Costo Unitario]])*Tabla1[[#This Row],[Cantidad Ordenada]]</f>
        <v>18</v>
      </c>
      <c r="M1843" s="20">
        <v>0.1</v>
      </c>
      <c r="N1843" s="5">
        <f>Tabla1[[#This Row],[Total del Pedido]]*M1843</f>
        <v>4.6000000000000005</v>
      </c>
      <c r="O1843" s="5">
        <f>Tabla1[[#This Row],[Total del Pedido]]-(Tabla1[[#This Row],[Costo Total]]+N1843)</f>
        <v>13.399999999999999</v>
      </c>
    </row>
    <row r="1844" spans="1:15" x14ac:dyDescent="0.25">
      <c r="A1844" s="1">
        <v>744</v>
      </c>
      <c r="B1844" s="1">
        <v>11</v>
      </c>
      <c r="C1844" s="1" t="s">
        <v>21</v>
      </c>
      <c r="D1844" s="1" t="s">
        <v>42</v>
      </c>
      <c r="E1844" s="2">
        <v>10</v>
      </c>
      <c r="F1844" s="2">
        <v>18</v>
      </c>
      <c r="G1844" s="1">
        <v>1</v>
      </c>
      <c r="H1844" s="1">
        <v>57</v>
      </c>
      <c r="I1844" s="7">
        <f>TIME(0,Tabla1[[#This Row],[Tiempo de Preparación]],0)</f>
        <v>3.9583333333333331E-2</v>
      </c>
      <c r="J1844" s="16">
        <f>Tabla1[[#This Row],[Precio Unitario]]*Tabla1[[#This Row],[Cantidad Ordenada]]</f>
        <v>18</v>
      </c>
      <c r="K1844" s="3">
        <f>Tabla1[[#This Row],[Costo Unitario]]*Tabla1[[#This Row],[Cantidad Ordenada]]</f>
        <v>10</v>
      </c>
      <c r="L1844" s="3">
        <f>(Tabla1[[#This Row],[Precio Unitario]]-Tabla1[[#This Row],[Costo Unitario]])*Tabla1[[#This Row],[Cantidad Ordenada]]</f>
        <v>8</v>
      </c>
      <c r="M1844" s="20">
        <v>0.1</v>
      </c>
      <c r="N1844" s="5">
        <f>Tabla1[[#This Row],[Total del Pedido]]*M1844</f>
        <v>1.8</v>
      </c>
      <c r="O1844" s="5">
        <f>Tabla1[[#This Row],[Total del Pedido]]-(Tabla1[[#This Row],[Costo Total]]+N1844)</f>
        <v>6.1999999999999993</v>
      </c>
    </row>
    <row r="1845" spans="1:15" x14ac:dyDescent="0.25">
      <c r="A1845" s="1">
        <v>744</v>
      </c>
      <c r="B1845" s="1">
        <v>11</v>
      </c>
      <c r="C1845" s="1" t="s">
        <v>10</v>
      </c>
      <c r="D1845" s="1" t="s">
        <v>31</v>
      </c>
      <c r="E1845" s="2">
        <v>17</v>
      </c>
      <c r="F1845" s="2">
        <v>29</v>
      </c>
      <c r="G1845" s="1">
        <v>2</v>
      </c>
      <c r="H1845" s="1">
        <v>10</v>
      </c>
      <c r="I1845" s="7">
        <f>TIME(0,Tabla1[[#This Row],[Tiempo de Preparación]],0)</f>
        <v>6.9444444444444441E-3</v>
      </c>
      <c r="J1845" s="16">
        <f>Tabla1[[#This Row],[Precio Unitario]]*Tabla1[[#This Row],[Cantidad Ordenada]]</f>
        <v>58</v>
      </c>
      <c r="K1845" s="3">
        <f>Tabla1[[#This Row],[Costo Unitario]]*Tabla1[[#This Row],[Cantidad Ordenada]]</f>
        <v>34</v>
      </c>
      <c r="L1845" s="3">
        <f>(Tabla1[[#This Row],[Precio Unitario]]-Tabla1[[#This Row],[Costo Unitario]])*Tabla1[[#This Row],[Cantidad Ordenada]]</f>
        <v>24</v>
      </c>
      <c r="M1845" s="20">
        <v>0.1</v>
      </c>
      <c r="N1845" s="5">
        <f>Tabla1[[#This Row],[Total del Pedido]]*M1845</f>
        <v>5.8000000000000007</v>
      </c>
      <c r="O1845" s="5">
        <f>Tabla1[[#This Row],[Total del Pedido]]-(Tabla1[[#This Row],[Costo Total]]+N1845)</f>
        <v>18.200000000000003</v>
      </c>
    </row>
    <row r="1846" spans="1:15" x14ac:dyDescent="0.25">
      <c r="A1846" s="1">
        <v>745</v>
      </c>
      <c r="B1846" s="1">
        <v>3</v>
      </c>
      <c r="C1846" s="1" t="s">
        <v>14</v>
      </c>
      <c r="D1846" s="1" t="s">
        <v>35</v>
      </c>
      <c r="E1846" s="2">
        <v>21</v>
      </c>
      <c r="F1846" s="2">
        <v>35</v>
      </c>
      <c r="G1846" s="1">
        <v>3</v>
      </c>
      <c r="H1846" s="1">
        <v>34</v>
      </c>
      <c r="I1846" s="7">
        <f>TIME(0,Tabla1[[#This Row],[Tiempo de Preparación]],0)</f>
        <v>2.361111111111111E-2</v>
      </c>
      <c r="J1846" s="16">
        <f>Tabla1[[#This Row],[Precio Unitario]]*Tabla1[[#This Row],[Cantidad Ordenada]]</f>
        <v>105</v>
      </c>
      <c r="K1846" s="3">
        <f>Tabla1[[#This Row],[Costo Unitario]]*Tabla1[[#This Row],[Cantidad Ordenada]]</f>
        <v>63</v>
      </c>
      <c r="L1846" s="3">
        <f>(Tabla1[[#This Row],[Precio Unitario]]-Tabla1[[#This Row],[Costo Unitario]])*Tabla1[[#This Row],[Cantidad Ordenada]]</f>
        <v>42</v>
      </c>
      <c r="M1846" s="20">
        <v>0.1</v>
      </c>
      <c r="N1846" s="5">
        <f>Tabla1[[#This Row],[Total del Pedido]]*M1846</f>
        <v>10.5</v>
      </c>
      <c r="O1846" s="5">
        <f>Tabla1[[#This Row],[Total del Pedido]]-(Tabla1[[#This Row],[Costo Total]]+N1846)</f>
        <v>31.5</v>
      </c>
    </row>
    <row r="1847" spans="1:15" x14ac:dyDescent="0.25">
      <c r="A1847" s="1">
        <v>745</v>
      </c>
      <c r="B1847" s="1">
        <v>3</v>
      </c>
      <c r="C1847" s="1" t="s">
        <v>4</v>
      </c>
      <c r="D1847" s="1" t="s">
        <v>25</v>
      </c>
      <c r="E1847" s="2">
        <v>14</v>
      </c>
      <c r="F1847" s="2">
        <v>24</v>
      </c>
      <c r="G1847" s="1">
        <v>2</v>
      </c>
      <c r="H1847" s="1">
        <v>9</v>
      </c>
      <c r="I1847" s="7">
        <f>TIME(0,Tabla1[[#This Row],[Tiempo de Preparación]],0)</f>
        <v>6.2500000000000003E-3</v>
      </c>
      <c r="J1847" s="16">
        <f>Tabla1[[#This Row],[Precio Unitario]]*Tabla1[[#This Row],[Cantidad Ordenada]]</f>
        <v>48</v>
      </c>
      <c r="K1847" s="3">
        <f>Tabla1[[#This Row],[Costo Unitario]]*Tabla1[[#This Row],[Cantidad Ordenada]]</f>
        <v>28</v>
      </c>
      <c r="L1847" s="3">
        <f>(Tabla1[[#This Row],[Precio Unitario]]-Tabla1[[#This Row],[Costo Unitario]])*Tabla1[[#This Row],[Cantidad Ordenada]]</f>
        <v>20</v>
      </c>
      <c r="M1847" s="20">
        <v>0.1</v>
      </c>
      <c r="N1847" s="5">
        <f>Tabla1[[#This Row],[Total del Pedido]]*M1847</f>
        <v>4.8000000000000007</v>
      </c>
      <c r="O1847" s="5">
        <f>Tabla1[[#This Row],[Total del Pedido]]-(Tabla1[[#This Row],[Costo Total]]+N1847)</f>
        <v>15.200000000000003</v>
      </c>
    </row>
    <row r="1848" spans="1:15" x14ac:dyDescent="0.25">
      <c r="A1848" s="1">
        <v>745</v>
      </c>
      <c r="B1848" s="1">
        <v>3</v>
      </c>
      <c r="C1848" s="1" t="s">
        <v>23</v>
      </c>
      <c r="D1848" s="1" t="s">
        <v>44</v>
      </c>
      <c r="E1848" s="2">
        <v>15</v>
      </c>
      <c r="F1848" s="2">
        <v>25</v>
      </c>
      <c r="G1848" s="1">
        <v>2</v>
      </c>
      <c r="H1848" s="1">
        <v>23</v>
      </c>
      <c r="I1848" s="7">
        <f>TIME(0,Tabla1[[#This Row],[Tiempo de Preparación]],0)</f>
        <v>1.5972222222222221E-2</v>
      </c>
      <c r="J1848" s="16">
        <f>Tabla1[[#This Row],[Precio Unitario]]*Tabla1[[#This Row],[Cantidad Ordenada]]</f>
        <v>50</v>
      </c>
      <c r="K1848" s="3">
        <f>Tabla1[[#This Row],[Costo Unitario]]*Tabla1[[#This Row],[Cantidad Ordenada]]</f>
        <v>30</v>
      </c>
      <c r="L1848" s="3">
        <f>(Tabla1[[#This Row],[Precio Unitario]]-Tabla1[[#This Row],[Costo Unitario]])*Tabla1[[#This Row],[Cantidad Ordenada]]</f>
        <v>20</v>
      </c>
      <c r="M1848" s="20">
        <v>0.1</v>
      </c>
      <c r="N1848" s="5">
        <f>Tabla1[[#This Row],[Total del Pedido]]*M1848</f>
        <v>5</v>
      </c>
      <c r="O1848" s="5">
        <f>Tabla1[[#This Row],[Total del Pedido]]-(Tabla1[[#This Row],[Costo Total]]+N1848)</f>
        <v>15</v>
      </c>
    </row>
    <row r="1849" spans="1:15" x14ac:dyDescent="0.25">
      <c r="A1849" s="1">
        <v>745</v>
      </c>
      <c r="B1849" s="1">
        <v>3</v>
      </c>
      <c r="C1849" s="1" t="s">
        <v>7</v>
      </c>
      <c r="D1849" s="1" t="s">
        <v>28</v>
      </c>
      <c r="E1849" s="2">
        <v>16</v>
      </c>
      <c r="F1849" s="2">
        <v>27</v>
      </c>
      <c r="G1849" s="1">
        <v>3</v>
      </c>
      <c r="H1849" s="1">
        <v>7</v>
      </c>
      <c r="I1849" s="7">
        <f>TIME(0,Tabla1[[#This Row],[Tiempo de Preparación]],0)</f>
        <v>4.8611111111111112E-3</v>
      </c>
      <c r="J1849" s="16">
        <f>Tabla1[[#This Row],[Precio Unitario]]*Tabla1[[#This Row],[Cantidad Ordenada]]</f>
        <v>81</v>
      </c>
      <c r="K1849" s="3">
        <f>Tabla1[[#This Row],[Costo Unitario]]*Tabla1[[#This Row],[Cantidad Ordenada]]</f>
        <v>48</v>
      </c>
      <c r="L1849" s="3">
        <f>(Tabla1[[#This Row],[Precio Unitario]]-Tabla1[[#This Row],[Costo Unitario]])*Tabla1[[#This Row],[Cantidad Ordenada]]</f>
        <v>33</v>
      </c>
      <c r="M1849" s="20">
        <v>0.1</v>
      </c>
      <c r="N1849" s="5">
        <f>Tabla1[[#This Row],[Total del Pedido]]*M1849</f>
        <v>8.1</v>
      </c>
      <c r="O1849" s="5">
        <f>Tabla1[[#This Row],[Total del Pedido]]-(Tabla1[[#This Row],[Costo Total]]+N1849)</f>
        <v>24.9</v>
      </c>
    </row>
    <row r="1850" spans="1:15" x14ac:dyDescent="0.25">
      <c r="A1850" s="1">
        <v>746</v>
      </c>
      <c r="B1850" s="1">
        <v>13</v>
      </c>
      <c r="C1850" s="1" t="s">
        <v>14</v>
      </c>
      <c r="D1850" s="1" t="s">
        <v>35</v>
      </c>
      <c r="E1850" s="2">
        <v>21</v>
      </c>
      <c r="F1850" s="2">
        <v>35</v>
      </c>
      <c r="G1850" s="1">
        <v>3</v>
      </c>
      <c r="H1850" s="1">
        <v>34</v>
      </c>
      <c r="I1850" s="7">
        <f>TIME(0,Tabla1[[#This Row],[Tiempo de Preparación]],0)</f>
        <v>2.361111111111111E-2</v>
      </c>
      <c r="J1850" s="16">
        <f>Tabla1[[#This Row],[Precio Unitario]]*Tabla1[[#This Row],[Cantidad Ordenada]]</f>
        <v>105</v>
      </c>
      <c r="K1850" s="3">
        <f>Tabla1[[#This Row],[Costo Unitario]]*Tabla1[[#This Row],[Cantidad Ordenada]]</f>
        <v>63</v>
      </c>
      <c r="L1850" s="3">
        <f>(Tabla1[[#This Row],[Precio Unitario]]-Tabla1[[#This Row],[Costo Unitario]])*Tabla1[[#This Row],[Cantidad Ordenada]]</f>
        <v>42</v>
      </c>
      <c r="M1850" s="20">
        <v>0.1</v>
      </c>
      <c r="N1850" s="5">
        <f>Tabla1[[#This Row],[Total del Pedido]]*M1850</f>
        <v>10.5</v>
      </c>
      <c r="O1850" s="5">
        <f>Tabla1[[#This Row],[Total del Pedido]]-(Tabla1[[#This Row],[Costo Total]]+N1850)</f>
        <v>31.5</v>
      </c>
    </row>
    <row r="1851" spans="1:15" x14ac:dyDescent="0.25">
      <c r="A1851" s="1">
        <v>746</v>
      </c>
      <c r="B1851" s="1">
        <v>13</v>
      </c>
      <c r="C1851" s="1" t="s">
        <v>15</v>
      </c>
      <c r="D1851" s="1" t="s">
        <v>36</v>
      </c>
      <c r="E1851" s="2">
        <v>19</v>
      </c>
      <c r="F1851" s="2">
        <v>32</v>
      </c>
      <c r="G1851" s="1">
        <v>3</v>
      </c>
      <c r="H1851" s="1">
        <v>43</v>
      </c>
      <c r="I1851" s="7">
        <f>TIME(0,Tabla1[[#This Row],[Tiempo de Preparación]],0)</f>
        <v>2.9861111111111113E-2</v>
      </c>
      <c r="J1851" s="16">
        <f>Tabla1[[#This Row],[Precio Unitario]]*Tabla1[[#This Row],[Cantidad Ordenada]]</f>
        <v>96</v>
      </c>
      <c r="K1851" s="3">
        <f>Tabla1[[#This Row],[Costo Unitario]]*Tabla1[[#This Row],[Cantidad Ordenada]]</f>
        <v>57</v>
      </c>
      <c r="L1851" s="3">
        <f>(Tabla1[[#This Row],[Precio Unitario]]-Tabla1[[#This Row],[Costo Unitario]])*Tabla1[[#This Row],[Cantidad Ordenada]]</f>
        <v>39</v>
      </c>
      <c r="M1851" s="20">
        <v>0.1</v>
      </c>
      <c r="N1851" s="5">
        <f>Tabla1[[#This Row],[Total del Pedido]]*M1851</f>
        <v>9.6000000000000014</v>
      </c>
      <c r="O1851" s="5">
        <f>Tabla1[[#This Row],[Total del Pedido]]-(Tabla1[[#This Row],[Costo Total]]+N1851)</f>
        <v>29.400000000000006</v>
      </c>
    </row>
    <row r="1852" spans="1:15" x14ac:dyDescent="0.25">
      <c r="A1852" s="1">
        <v>747</v>
      </c>
      <c r="B1852" s="1">
        <v>16</v>
      </c>
      <c r="C1852" s="1" t="s">
        <v>23</v>
      </c>
      <c r="D1852" s="1" t="s">
        <v>44</v>
      </c>
      <c r="E1852" s="2">
        <v>15</v>
      </c>
      <c r="F1852" s="2">
        <v>25</v>
      </c>
      <c r="G1852" s="1">
        <v>1</v>
      </c>
      <c r="H1852" s="1">
        <v>28</v>
      </c>
      <c r="I1852" s="7">
        <f>TIME(0,Tabla1[[#This Row],[Tiempo de Preparación]],0)</f>
        <v>1.9444444444444445E-2</v>
      </c>
      <c r="J1852" s="16">
        <f>Tabla1[[#This Row],[Precio Unitario]]*Tabla1[[#This Row],[Cantidad Ordenada]]</f>
        <v>25</v>
      </c>
      <c r="K1852" s="3">
        <f>Tabla1[[#This Row],[Costo Unitario]]*Tabla1[[#This Row],[Cantidad Ordenada]]</f>
        <v>15</v>
      </c>
      <c r="L1852" s="3">
        <f>(Tabla1[[#This Row],[Precio Unitario]]-Tabla1[[#This Row],[Costo Unitario]])*Tabla1[[#This Row],[Cantidad Ordenada]]</f>
        <v>10</v>
      </c>
      <c r="M1852" s="20">
        <v>0.1</v>
      </c>
      <c r="N1852" s="5">
        <f>Tabla1[[#This Row],[Total del Pedido]]*M1852</f>
        <v>2.5</v>
      </c>
      <c r="O1852" s="5">
        <f>Tabla1[[#This Row],[Total del Pedido]]-(Tabla1[[#This Row],[Costo Total]]+N1852)</f>
        <v>7.5</v>
      </c>
    </row>
    <row r="1853" spans="1:15" x14ac:dyDescent="0.25">
      <c r="A1853" s="1">
        <v>748</v>
      </c>
      <c r="B1853" s="1">
        <v>2</v>
      </c>
      <c r="C1853" s="1" t="s">
        <v>15</v>
      </c>
      <c r="D1853" s="1" t="s">
        <v>36</v>
      </c>
      <c r="E1853" s="2">
        <v>19</v>
      </c>
      <c r="F1853" s="2">
        <v>32</v>
      </c>
      <c r="G1853" s="1">
        <v>1</v>
      </c>
      <c r="H1853" s="1">
        <v>5</v>
      </c>
      <c r="I1853" s="7">
        <f>TIME(0,Tabla1[[#This Row],[Tiempo de Preparación]],0)</f>
        <v>3.472222222222222E-3</v>
      </c>
      <c r="J1853" s="16">
        <f>Tabla1[[#This Row],[Precio Unitario]]*Tabla1[[#This Row],[Cantidad Ordenada]]</f>
        <v>32</v>
      </c>
      <c r="K1853" s="3">
        <f>Tabla1[[#This Row],[Costo Unitario]]*Tabla1[[#This Row],[Cantidad Ordenada]]</f>
        <v>19</v>
      </c>
      <c r="L1853" s="3">
        <f>(Tabla1[[#This Row],[Precio Unitario]]-Tabla1[[#This Row],[Costo Unitario]])*Tabla1[[#This Row],[Cantidad Ordenada]]</f>
        <v>13</v>
      </c>
      <c r="M1853" s="20">
        <v>0.1</v>
      </c>
      <c r="N1853" s="5">
        <f>Tabla1[[#This Row],[Total del Pedido]]*M1853</f>
        <v>3.2</v>
      </c>
      <c r="O1853" s="5">
        <f>Tabla1[[#This Row],[Total del Pedido]]-(Tabla1[[#This Row],[Costo Total]]+N1853)</f>
        <v>9.8000000000000007</v>
      </c>
    </row>
    <row r="1854" spans="1:15" x14ac:dyDescent="0.25">
      <c r="A1854" s="1">
        <v>748</v>
      </c>
      <c r="B1854" s="1">
        <v>2</v>
      </c>
      <c r="C1854" s="1" t="s">
        <v>22</v>
      </c>
      <c r="D1854" s="1" t="s">
        <v>43</v>
      </c>
      <c r="E1854" s="2">
        <v>15</v>
      </c>
      <c r="F1854" s="2">
        <v>26</v>
      </c>
      <c r="G1854" s="1">
        <v>3</v>
      </c>
      <c r="H1854" s="1">
        <v>32</v>
      </c>
      <c r="I1854" s="7">
        <f>TIME(0,Tabla1[[#This Row],[Tiempo de Preparación]],0)</f>
        <v>2.2222222222222223E-2</v>
      </c>
      <c r="J1854" s="16">
        <f>Tabla1[[#This Row],[Precio Unitario]]*Tabla1[[#This Row],[Cantidad Ordenada]]</f>
        <v>78</v>
      </c>
      <c r="K1854" s="3">
        <f>Tabla1[[#This Row],[Costo Unitario]]*Tabla1[[#This Row],[Cantidad Ordenada]]</f>
        <v>45</v>
      </c>
      <c r="L1854" s="3">
        <f>(Tabla1[[#This Row],[Precio Unitario]]-Tabla1[[#This Row],[Costo Unitario]])*Tabla1[[#This Row],[Cantidad Ordenada]]</f>
        <v>33</v>
      </c>
      <c r="M1854" s="20">
        <v>0.1</v>
      </c>
      <c r="N1854" s="5">
        <f>Tabla1[[#This Row],[Total del Pedido]]*M1854</f>
        <v>7.8000000000000007</v>
      </c>
      <c r="O1854" s="5">
        <f>Tabla1[[#This Row],[Total del Pedido]]-(Tabla1[[#This Row],[Costo Total]]+N1854)</f>
        <v>25.200000000000003</v>
      </c>
    </row>
    <row r="1855" spans="1:15" x14ac:dyDescent="0.25">
      <c r="A1855" s="1">
        <v>749</v>
      </c>
      <c r="B1855" s="1">
        <v>1</v>
      </c>
      <c r="C1855" s="1" t="s">
        <v>14</v>
      </c>
      <c r="D1855" s="1" t="s">
        <v>35</v>
      </c>
      <c r="E1855" s="2">
        <v>21</v>
      </c>
      <c r="F1855" s="2">
        <v>35</v>
      </c>
      <c r="G1855" s="1">
        <v>2</v>
      </c>
      <c r="H1855" s="1">
        <v>8</v>
      </c>
      <c r="I1855" s="7">
        <f>TIME(0,Tabla1[[#This Row],[Tiempo de Preparación]],0)</f>
        <v>5.5555555555555558E-3</v>
      </c>
      <c r="J1855" s="16">
        <f>Tabla1[[#This Row],[Precio Unitario]]*Tabla1[[#This Row],[Cantidad Ordenada]]</f>
        <v>70</v>
      </c>
      <c r="K1855" s="3">
        <f>Tabla1[[#This Row],[Costo Unitario]]*Tabla1[[#This Row],[Cantidad Ordenada]]</f>
        <v>42</v>
      </c>
      <c r="L1855" s="3">
        <f>(Tabla1[[#This Row],[Precio Unitario]]-Tabla1[[#This Row],[Costo Unitario]])*Tabla1[[#This Row],[Cantidad Ordenada]]</f>
        <v>28</v>
      </c>
      <c r="M1855" s="20">
        <v>0.1</v>
      </c>
      <c r="N1855" s="5">
        <f>Tabla1[[#This Row],[Total del Pedido]]*M1855</f>
        <v>7</v>
      </c>
      <c r="O1855" s="5">
        <f>Tabla1[[#This Row],[Total del Pedido]]-(Tabla1[[#This Row],[Costo Total]]+N1855)</f>
        <v>21</v>
      </c>
    </row>
    <row r="1856" spans="1:15" x14ac:dyDescent="0.25">
      <c r="A1856" s="1">
        <v>750</v>
      </c>
      <c r="B1856" s="1">
        <v>6</v>
      </c>
      <c r="C1856" s="1" t="s">
        <v>6</v>
      </c>
      <c r="D1856" s="1" t="s">
        <v>27</v>
      </c>
      <c r="E1856" s="2">
        <v>19</v>
      </c>
      <c r="F1856" s="2">
        <v>31</v>
      </c>
      <c r="G1856" s="1">
        <v>3</v>
      </c>
      <c r="H1856" s="1">
        <v>47</v>
      </c>
      <c r="I1856" s="7">
        <f>TIME(0,Tabla1[[#This Row],[Tiempo de Preparación]],0)</f>
        <v>3.2638888888888891E-2</v>
      </c>
      <c r="J1856" s="16">
        <f>Tabla1[[#This Row],[Precio Unitario]]*Tabla1[[#This Row],[Cantidad Ordenada]]</f>
        <v>93</v>
      </c>
      <c r="K1856" s="3">
        <f>Tabla1[[#This Row],[Costo Unitario]]*Tabla1[[#This Row],[Cantidad Ordenada]]</f>
        <v>57</v>
      </c>
      <c r="L1856" s="3">
        <f>(Tabla1[[#This Row],[Precio Unitario]]-Tabla1[[#This Row],[Costo Unitario]])*Tabla1[[#This Row],[Cantidad Ordenada]]</f>
        <v>36</v>
      </c>
      <c r="M1856" s="20">
        <v>0.1</v>
      </c>
      <c r="N1856" s="5">
        <f>Tabla1[[#This Row],[Total del Pedido]]*M1856</f>
        <v>9.3000000000000007</v>
      </c>
      <c r="O1856" s="5">
        <f>Tabla1[[#This Row],[Total del Pedido]]-(Tabla1[[#This Row],[Costo Total]]+N1856)</f>
        <v>26.700000000000003</v>
      </c>
    </row>
    <row r="1857" spans="1:15" x14ac:dyDescent="0.25">
      <c r="A1857" s="1">
        <v>750</v>
      </c>
      <c r="B1857" s="1">
        <v>6</v>
      </c>
      <c r="C1857" s="1" t="s">
        <v>22</v>
      </c>
      <c r="D1857" s="1" t="s">
        <v>43</v>
      </c>
      <c r="E1857" s="2">
        <v>15</v>
      </c>
      <c r="F1857" s="2">
        <v>26</v>
      </c>
      <c r="G1857" s="1">
        <v>1</v>
      </c>
      <c r="H1857" s="1">
        <v>39</v>
      </c>
      <c r="I1857" s="7">
        <f>TIME(0,Tabla1[[#This Row],[Tiempo de Preparación]],0)</f>
        <v>2.7083333333333334E-2</v>
      </c>
      <c r="J1857" s="16">
        <f>Tabla1[[#This Row],[Precio Unitario]]*Tabla1[[#This Row],[Cantidad Ordenada]]</f>
        <v>26</v>
      </c>
      <c r="K1857" s="3">
        <f>Tabla1[[#This Row],[Costo Unitario]]*Tabla1[[#This Row],[Cantidad Ordenada]]</f>
        <v>15</v>
      </c>
      <c r="L1857" s="3">
        <f>(Tabla1[[#This Row],[Precio Unitario]]-Tabla1[[#This Row],[Costo Unitario]])*Tabla1[[#This Row],[Cantidad Ordenada]]</f>
        <v>11</v>
      </c>
      <c r="M1857" s="20">
        <v>0.1</v>
      </c>
      <c r="N1857" s="5">
        <f>Tabla1[[#This Row],[Total del Pedido]]*M1857</f>
        <v>2.6</v>
      </c>
      <c r="O1857" s="5">
        <f>Tabla1[[#This Row],[Total del Pedido]]-(Tabla1[[#This Row],[Costo Total]]+N1857)</f>
        <v>8.3999999999999986</v>
      </c>
    </row>
    <row r="1858" spans="1:15" x14ac:dyDescent="0.25">
      <c r="A1858" s="1">
        <v>751</v>
      </c>
      <c r="B1858" s="1">
        <v>17</v>
      </c>
      <c r="C1858" s="1" t="s">
        <v>10</v>
      </c>
      <c r="D1858" s="1" t="s">
        <v>31</v>
      </c>
      <c r="E1858" s="2">
        <v>17</v>
      </c>
      <c r="F1858" s="2">
        <v>29</v>
      </c>
      <c r="G1858" s="1">
        <v>1</v>
      </c>
      <c r="H1858" s="1">
        <v>37</v>
      </c>
      <c r="I1858" s="7">
        <f>TIME(0,Tabla1[[#This Row],[Tiempo de Preparación]],0)</f>
        <v>2.5694444444444443E-2</v>
      </c>
      <c r="J1858" s="16">
        <f>Tabla1[[#This Row],[Precio Unitario]]*Tabla1[[#This Row],[Cantidad Ordenada]]</f>
        <v>29</v>
      </c>
      <c r="K1858" s="3">
        <f>Tabla1[[#This Row],[Costo Unitario]]*Tabla1[[#This Row],[Cantidad Ordenada]]</f>
        <v>17</v>
      </c>
      <c r="L1858" s="3">
        <f>(Tabla1[[#This Row],[Precio Unitario]]-Tabla1[[#This Row],[Costo Unitario]])*Tabla1[[#This Row],[Cantidad Ordenada]]</f>
        <v>12</v>
      </c>
      <c r="M1858" s="20">
        <v>0.1</v>
      </c>
      <c r="N1858" s="5">
        <f>Tabla1[[#This Row],[Total del Pedido]]*M1858</f>
        <v>2.9000000000000004</v>
      </c>
      <c r="O1858" s="5">
        <f>Tabla1[[#This Row],[Total del Pedido]]-(Tabla1[[#This Row],[Costo Total]]+N1858)</f>
        <v>9.1000000000000014</v>
      </c>
    </row>
    <row r="1859" spans="1:15" x14ac:dyDescent="0.25">
      <c r="A1859" s="1">
        <v>751</v>
      </c>
      <c r="B1859" s="1">
        <v>17</v>
      </c>
      <c r="C1859" s="1" t="s">
        <v>23</v>
      </c>
      <c r="D1859" s="1" t="s">
        <v>44</v>
      </c>
      <c r="E1859" s="2">
        <v>15</v>
      </c>
      <c r="F1859" s="2">
        <v>25</v>
      </c>
      <c r="G1859" s="1">
        <v>3</v>
      </c>
      <c r="H1859" s="1">
        <v>31</v>
      </c>
      <c r="I1859" s="7">
        <f>TIME(0,Tabla1[[#This Row],[Tiempo de Preparación]],0)</f>
        <v>2.1527777777777778E-2</v>
      </c>
      <c r="J1859" s="16">
        <f>Tabla1[[#This Row],[Precio Unitario]]*Tabla1[[#This Row],[Cantidad Ordenada]]</f>
        <v>75</v>
      </c>
      <c r="K1859" s="3">
        <f>Tabla1[[#This Row],[Costo Unitario]]*Tabla1[[#This Row],[Cantidad Ordenada]]</f>
        <v>45</v>
      </c>
      <c r="L1859" s="3">
        <f>(Tabla1[[#This Row],[Precio Unitario]]-Tabla1[[#This Row],[Costo Unitario]])*Tabla1[[#This Row],[Cantidad Ordenada]]</f>
        <v>30</v>
      </c>
      <c r="M1859" s="20">
        <v>0.1</v>
      </c>
      <c r="N1859" s="5">
        <f>Tabla1[[#This Row],[Total del Pedido]]*M1859</f>
        <v>7.5</v>
      </c>
      <c r="O1859" s="5">
        <f>Tabla1[[#This Row],[Total del Pedido]]-(Tabla1[[#This Row],[Costo Total]]+N1859)</f>
        <v>22.5</v>
      </c>
    </row>
    <row r="1860" spans="1:15" x14ac:dyDescent="0.25">
      <c r="A1860" s="1">
        <v>751</v>
      </c>
      <c r="B1860" s="1">
        <v>17</v>
      </c>
      <c r="C1860" s="1" t="s">
        <v>16</v>
      </c>
      <c r="D1860" s="1" t="s">
        <v>37</v>
      </c>
      <c r="E1860" s="2">
        <v>13</v>
      </c>
      <c r="F1860" s="2">
        <v>22</v>
      </c>
      <c r="G1860" s="1">
        <v>3</v>
      </c>
      <c r="H1860" s="1">
        <v>19</v>
      </c>
      <c r="I1860" s="7">
        <f>TIME(0,Tabla1[[#This Row],[Tiempo de Preparación]],0)</f>
        <v>1.3194444444444444E-2</v>
      </c>
      <c r="J1860" s="16">
        <f>Tabla1[[#This Row],[Precio Unitario]]*Tabla1[[#This Row],[Cantidad Ordenada]]</f>
        <v>66</v>
      </c>
      <c r="K1860" s="3">
        <f>Tabla1[[#This Row],[Costo Unitario]]*Tabla1[[#This Row],[Cantidad Ordenada]]</f>
        <v>39</v>
      </c>
      <c r="L1860" s="3">
        <f>(Tabla1[[#This Row],[Precio Unitario]]-Tabla1[[#This Row],[Costo Unitario]])*Tabla1[[#This Row],[Cantidad Ordenada]]</f>
        <v>27</v>
      </c>
      <c r="M1860" s="20">
        <v>0.1</v>
      </c>
      <c r="N1860" s="5">
        <f>Tabla1[[#This Row],[Total del Pedido]]*M1860</f>
        <v>6.6000000000000005</v>
      </c>
      <c r="O1860" s="5">
        <f>Tabla1[[#This Row],[Total del Pedido]]-(Tabla1[[#This Row],[Costo Total]]+N1860)</f>
        <v>20.399999999999999</v>
      </c>
    </row>
    <row r="1861" spans="1:15" x14ac:dyDescent="0.25">
      <c r="A1861" s="1">
        <v>752</v>
      </c>
      <c r="B1861" s="1">
        <v>3</v>
      </c>
      <c r="C1861" s="1" t="s">
        <v>5</v>
      </c>
      <c r="D1861" s="1" t="s">
        <v>26</v>
      </c>
      <c r="E1861" s="2">
        <v>18</v>
      </c>
      <c r="F1861" s="2">
        <v>30</v>
      </c>
      <c r="G1861" s="1">
        <v>2</v>
      </c>
      <c r="H1861" s="1">
        <v>30</v>
      </c>
      <c r="I1861" s="7">
        <f>TIME(0,Tabla1[[#This Row],[Tiempo de Preparación]],0)</f>
        <v>2.0833333333333332E-2</v>
      </c>
      <c r="J1861" s="16">
        <f>Tabla1[[#This Row],[Precio Unitario]]*Tabla1[[#This Row],[Cantidad Ordenada]]</f>
        <v>60</v>
      </c>
      <c r="K1861" s="3">
        <f>Tabla1[[#This Row],[Costo Unitario]]*Tabla1[[#This Row],[Cantidad Ordenada]]</f>
        <v>36</v>
      </c>
      <c r="L1861" s="3">
        <f>(Tabla1[[#This Row],[Precio Unitario]]-Tabla1[[#This Row],[Costo Unitario]])*Tabla1[[#This Row],[Cantidad Ordenada]]</f>
        <v>24</v>
      </c>
      <c r="M1861" s="20">
        <v>0.1</v>
      </c>
      <c r="N1861" s="5">
        <f>Tabla1[[#This Row],[Total del Pedido]]*M1861</f>
        <v>6</v>
      </c>
      <c r="O1861" s="5">
        <f>Tabla1[[#This Row],[Total del Pedido]]-(Tabla1[[#This Row],[Costo Total]]+N1861)</f>
        <v>18</v>
      </c>
    </row>
    <row r="1862" spans="1:15" x14ac:dyDescent="0.25">
      <c r="A1862" s="1">
        <v>753</v>
      </c>
      <c r="B1862" s="1">
        <v>11</v>
      </c>
      <c r="C1862" s="1" t="s">
        <v>15</v>
      </c>
      <c r="D1862" s="1" t="s">
        <v>36</v>
      </c>
      <c r="E1862" s="2">
        <v>19</v>
      </c>
      <c r="F1862" s="2">
        <v>32</v>
      </c>
      <c r="G1862" s="1">
        <v>1</v>
      </c>
      <c r="H1862" s="1">
        <v>35</v>
      </c>
      <c r="I1862" s="7">
        <f>TIME(0,Tabla1[[#This Row],[Tiempo de Preparación]],0)</f>
        <v>2.4305555555555556E-2</v>
      </c>
      <c r="J1862" s="16">
        <f>Tabla1[[#This Row],[Precio Unitario]]*Tabla1[[#This Row],[Cantidad Ordenada]]</f>
        <v>32</v>
      </c>
      <c r="K1862" s="3">
        <f>Tabla1[[#This Row],[Costo Unitario]]*Tabla1[[#This Row],[Cantidad Ordenada]]</f>
        <v>19</v>
      </c>
      <c r="L1862" s="3">
        <f>(Tabla1[[#This Row],[Precio Unitario]]-Tabla1[[#This Row],[Costo Unitario]])*Tabla1[[#This Row],[Cantidad Ordenada]]</f>
        <v>13</v>
      </c>
      <c r="M1862" s="20">
        <v>0.1</v>
      </c>
      <c r="N1862" s="5">
        <f>Tabla1[[#This Row],[Total del Pedido]]*M1862</f>
        <v>3.2</v>
      </c>
      <c r="O1862" s="5">
        <f>Tabla1[[#This Row],[Total del Pedido]]-(Tabla1[[#This Row],[Costo Total]]+N1862)</f>
        <v>9.8000000000000007</v>
      </c>
    </row>
    <row r="1863" spans="1:15" x14ac:dyDescent="0.25">
      <c r="A1863" s="1">
        <v>753</v>
      </c>
      <c r="B1863" s="1">
        <v>11</v>
      </c>
      <c r="C1863" s="1" t="s">
        <v>19</v>
      </c>
      <c r="D1863" s="1" t="s">
        <v>40</v>
      </c>
      <c r="E1863" s="2">
        <v>14</v>
      </c>
      <c r="F1863" s="2">
        <v>23</v>
      </c>
      <c r="G1863" s="1">
        <v>1</v>
      </c>
      <c r="H1863" s="1">
        <v>23</v>
      </c>
      <c r="I1863" s="7">
        <f>TIME(0,Tabla1[[#This Row],[Tiempo de Preparación]],0)</f>
        <v>1.5972222222222221E-2</v>
      </c>
      <c r="J1863" s="16">
        <f>Tabla1[[#This Row],[Precio Unitario]]*Tabla1[[#This Row],[Cantidad Ordenada]]</f>
        <v>23</v>
      </c>
      <c r="K1863" s="3">
        <f>Tabla1[[#This Row],[Costo Unitario]]*Tabla1[[#This Row],[Cantidad Ordenada]]</f>
        <v>14</v>
      </c>
      <c r="L1863" s="3">
        <f>(Tabla1[[#This Row],[Precio Unitario]]-Tabla1[[#This Row],[Costo Unitario]])*Tabla1[[#This Row],[Cantidad Ordenada]]</f>
        <v>9</v>
      </c>
      <c r="M1863" s="20">
        <v>0.1</v>
      </c>
      <c r="N1863" s="5">
        <f>Tabla1[[#This Row],[Total del Pedido]]*M1863</f>
        <v>2.3000000000000003</v>
      </c>
      <c r="O1863" s="5">
        <f>Tabla1[[#This Row],[Total del Pedido]]-(Tabla1[[#This Row],[Costo Total]]+N1863)</f>
        <v>6.6999999999999993</v>
      </c>
    </row>
    <row r="1864" spans="1:15" x14ac:dyDescent="0.25">
      <c r="A1864" s="1">
        <v>753</v>
      </c>
      <c r="B1864" s="1">
        <v>11</v>
      </c>
      <c r="C1864" s="1" t="s">
        <v>4</v>
      </c>
      <c r="D1864" s="1" t="s">
        <v>25</v>
      </c>
      <c r="E1864" s="2">
        <v>14</v>
      </c>
      <c r="F1864" s="2">
        <v>24</v>
      </c>
      <c r="G1864" s="1">
        <v>3</v>
      </c>
      <c r="H1864" s="1">
        <v>24</v>
      </c>
      <c r="I1864" s="7">
        <f>TIME(0,Tabla1[[#This Row],[Tiempo de Preparación]],0)</f>
        <v>1.6666666666666666E-2</v>
      </c>
      <c r="J1864" s="16">
        <f>Tabla1[[#This Row],[Precio Unitario]]*Tabla1[[#This Row],[Cantidad Ordenada]]</f>
        <v>72</v>
      </c>
      <c r="K1864" s="3">
        <f>Tabla1[[#This Row],[Costo Unitario]]*Tabla1[[#This Row],[Cantidad Ordenada]]</f>
        <v>42</v>
      </c>
      <c r="L1864" s="3">
        <f>(Tabla1[[#This Row],[Precio Unitario]]-Tabla1[[#This Row],[Costo Unitario]])*Tabla1[[#This Row],[Cantidad Ordenada]]</f>
        <v>30</v>
      </c>
      <c r="M1864" s="20">
        <v>0.1</v>
      </c>
      <c r="N1864" s="5">
        <f>Tabla1[[#This Row],[Total del Pedido]]*M1864</f>
        <v>7.2</v>
      </c>
      <c r="O1864" s="5">
        <f>Tabla1[[#This Row],[Total del Pedido]]-(Tabla1[[#This Row],[Costo Total]]+N1864)</f>
        <v>22.799999999999997</v>
      </c>
    </row>
    <row r="1865" spans="1:15" x14ac:dyDescent="0.25">
      <c r="A1865" s="1">
        <v>753</v>
      </c>
      <c r="B1865" s="1">
        <v>11</v>
      </c>
      <c r="C1865" s="1" t="s">
        <v>9</v>
      </c>
      <c r="D1865" s="1" t="s">
        <v>30</v>
      </c>
      <c r="E1865" s="2">
        <v>22</v>
      </c>
      <c r="F1865" s="2">
        <v>36</v>
      </c>
      <c r="G1865" s="1">
        <v>1</v>
      </c>
      <c r="H1865" s="1">
        <v>46</v>
      </c>
      <c r="I1865" s="7">
        <f>TIME(0,Tabla1[[#This Row],[Tiempo de Preparación]],0)</f>
        <v>3.1944444444444442E-2</v>
      </c>
      <c r="J1865" s="16">
        <f>Tabla1[[#This Row],[Precio Unitario]]*Tabla1[[#This Row],[Cantidad Ordenada]]</f>
        <v>36</v>
      </c>
      <c r="K1865" s="3">
        <f>Tabla1[[#This Row],[Costo Unitario]]*Tabla1[[#This Row],[Cantidad Ordenada]]</f>
        <v>22</v>
      </c>
      <c r="L1865" s="3">
        <f>(Tabla1[[#This Row],[Precio Unitario]]-Tabla1[[#This Row],[Costo Unitario]])*Tabla1[[#This Row],[Cantidad Ordenada]]</f>
        <v>14</v>
      </c>
      <c r="M1865" s="20">
        <v>0.1</v>
      </c>
      <c r="N1865" s="5">
        <f>Tabla1[[#This Row],[Total del Pedido]]*M1865</f>
        <v>3.6</v>
      </c>
      <c r="O1865" s="5">
        <f>Tabla1[[#This Row],[Total del Pedido]]-(Tabla1[[#This Row],[Costo Total]]+N1865)</f>
        <v>10.399999999999999</v>
      </c>
    </row>
    <row r="1866" spans="1:15" x14ac:dyDescent="0.25">
      <c r="A1866" s="1">
        <v>754</v>
      </c>
      <c r="B1866" s="1">
        <v>8</v>
      </c>
      <c r="C1866" s="1" t="s">
        <v>4</v>
      </c>
      <c r="D1866" s="1" t="s">
        <v>25</v>
      </c>
      <c r="E1866" s="2">
        <v>14</v>
      </c>
      <c r="F1866" s="2">
        <v>24</v>
      </c>
      <c r="G1866" s="1">
        <v>3</v>
      </c>
      <c r="H1866" s="1">
        <v>26</v>
      </c>
      <c r="I1866" s="7">
        <f>TIME(0,Tabla1[[#This Row],[Tiempo de Preparación]],0)</f>
        <v>1.8055555555555554E-2</v>
      </c>
      <c r="J1866" s="16">
        <f>Tabla1[[#This Row],[Precio Unitario]]*Tabla1[[#This Row],[Cantidad Ordenada]]</f>
        <v>72</v>
      </c>
      <c r="K1866" s="3">
        <f>Tabla1[[#This Row],[Costo Unitario]]*Tabla1[[#This Row],[Cantidad Ordenada]]</f>
        <v>42</v>
      </c>
      <c r="L1866" s="3">
        <f>(Tabla1[[#This Row],[Precio Unitario]]-Tabla1[[#This Row],[Costo Unitario]])*Tabla1[[#This Row],[Cantidad Ordenada]]</f>
        <v>30</v>
      </c>
      <c r="M1866" s="20">
        <v>0.1</v>
      </c>
      <c r="N1866" s="5">
        <f>Tabla1[[#This Row],[Total del Pedido]]*M1866</f>
        <v>7.2</v>
      </c>
      <c r="O1866" s="5">
        <f>Tabla1[[#This Row],[Total del Pedido]]-(Tabla1[[#This Row],[Costo Total]]+N1866)</f>
        <v>22.799999999999997</v>
      </c>
    </row>
    <row r="1867" spans="1:15" x14ac:dyDescent="0.25">
      <c r="A1867" s="1">
        <v>754</v>
      </c>
      <c r="B1867" s="1">
        <v>8</v>
      </c>
      <c r="C1867" s="1" t="s">
        <v>7</v>
      </c>
      <c r="D1867" s="1" t="s">
        <v>28</v>
      </c>
      <c r="E1867" s="2">
        <v>16</v>
      </c>
      <c r="F1867" s="2">
        <v>27</v>
      </c>
      <c r="G1867" s="1">
        <v>3</v>
      </c>
      <c r="H1867" s="1">
        <v>11</v>
      </c>
      <c r="I1867" s="7">
        <f>TIME(0,Tabla1[[#This Row],[Tiempo de Preparación]],0)</f>
        <v>7.6388888888888886E-3</v>
      </c>
      <c r="J1867" s="16">
        <f>Tabla1[[#This Row],[Precio Unitario]]*Tabla1[[#This Row],[Cantidad Ordenada]]</f>
        <v>81</v>
      </c>
      <c r="K1867" s="3">
        <f>Tabla1[[#This Row],[Costo Unitario]]*Tabla1[[#This Row],[Cantidad Ordenada]]</f>
        <v>48</v>
      </c>
      <c r="L1867" s="3">
        <f>(Tabla1[[#This Row],[Precio Unitario]]-Tabla1[[#This Row],[Costo Unitario]])*Tabla1[[#This Row],[Cantidad Ordenada]]</f>
        <v>33</v>
      </c>
      <c r="M1867" s="20">
        <v>0.1</v>
      </c>
      <c r="N1867" s="5">
        <f>Tabla1[[#This Row],[Total del Pedido]]*M1867</f>
        <v>8.1</v>
      </c>
      <c r="O1867" s="5">
        <f>Tabla1[[#This Row],[Total del Pedido]]-(Tabla1[[#This Row],[Costo Total]]+N1867)</f>
        <v>24.9</v>
      </c>
    </row>
    <row r="1868" spans="1:15" x14ac:dyDescent="0.25">
      <c r="A1868" s="1">
        <v>754</v>
      </c>
      <c r="B1868" s="1">
        <v>8</v>
      </c>
      <c r="C1868" s="1" t="s">
        <v>12</v>
      </c>
      <c r="D1868" s="1" t="s">
        <v>33</v>
      </c>
      <c r="E1868" s="2">
        <v>16</v>
      </c>
      <c r="F1868" s="2">
        <v>28</v>
      </c>
      <c r="G1868" s="1">
        <v>3</v>
      </c>
      <c r="H1868" s="1">
        <v>52</v>
      </c>
      <c r="I1868" s="7">
        <f>TIME(0,Tabla1[[#This Row],[Tiempo de Preparación]],0)</f>
        <v>3.6111111111111108E-2</v>
      </c>
      <c r="J1868" s="16">
        <f>Tabla1[[#This Row],[Precio Unitario]]*Tabla1[[#This Row],[Cantidad Ordenada]]</f>
        <v>84</v>
      </c>
      <c r="K1868" s="3">
        <f>Tabla1[[#This Row],[Costo Unitario]]*Tabla1[[#This Row],[Cantidad Ordenada]]</f>
        <v>48</v>
      </c>
      <c r="L1868" s="3">
        <f>(Tabla1[[#This Row],[Precio Unitario]]-Tabla1[[#This Row],[Costo Unitario]])*Tabla1[[#This Row],[Cantidad Ordenada]]</f>
        <v>36</v>
      </c>
      <c r="M1868" s="20">
        <v>0.1</v>
      </c>
      <c r="N1868" s="5">
        <f>Tabla1[[#This Row],[Total del Pedido]]*M1868</f>
        <v>8.4</v>
      </c>
      <c r="O1868" s="5">
        <f>Tabla1[[#This Row],[Total del Pedido]]-(Tabla1[[#This Row],[Costo Total]]+N1868)</f>
        <v>27.6</v>
      </c>
    </row>
    <row r="1869" spans="1:15" x14ac:dyDescent="0.25">
      <c r="A1869" s="1">
        <v>755</v>
      </c>
      <c r="B1869" s="1">
        <v>12</v>
      </c>
      <c r="C1869" s="1" t="s">
        <v>20</v>
      </c>
      <c r="D1869" s="1" t="s">
        <v>41</v>
      </c>
      <c r="E1869" s="2">
        <v>13</v>
      </c>
      <c r="F1869" s="2">
        <v>21</v>
      </c>
      <c r="G1869" s="1">
        <v>1</v>
      </c>
      <c r="H1869" s="1">
        <v>6</v>
      </c>
      <c r="I1869" s="7">
        <f>TIME(0,Tabla1[[#This Row],[Tiempo de Preparación]],0)</f>
        <v>4.1666666666666666E-3</v>
      </c>
      <c r="J1869" s="16">
        <f>Tabla1[[#This Row],[Precio Unitario]]*Tabla1[[#This Row],[Cantidad Ordenada]]</f>
        <v>21</v>
      </c>
      <c r="K1869" s="3">
        <f>Tabla1[[#This Row],[Costo Unitario]]*Tabla1[[#This Row],[Cantidad Ordenada]]</f>
        <v>13</v>
      </c>
      <c r="L1869" s="3">
        <f>(Tabla1[[#This Row],[Precio Unitario]]-Tabla1[[#This Row],[Costo Unitario]])*Tabla1[[#This Row],[Cantidad Ordenada]]</f>
        <v>8</v>
      </c>
      <c r="M1869" s="20">
        <v>0.1</v>
      </c>
      <c r="N1869" s="5">
        <f>Tabla1[[#This Row],[Total del Pedido]]*M1869</f>
        <v>2.1</v>
      </c>
      <c r="O1869" s="5">
        <f>Tabla1[[#This Row],[Total del Pedido]]-(Tabla1[[#This Row],[Costo Total]]+N1869)</f>
        <v>5.9</v>
      </c>
    </row>
    <row r="1870" spans="1:15" x14ac:dyDescent="0.25">
      <c r="A1870" s="1">
        <v>755</v>
      </c>
      <c r="B1870" s="1">
        <v>12</v>
      </c>
      <c r="C1870" s="1" t="s">
        <v>23</v>
      </c>
      <c r="D1870" s="1" t="s">
        <v>44</v>
      </c>
      <c r="E1870" s="2">
        <v>15</v>
      </c>
      <c r="F1870" s="2">
        <v>25</v>
      </c>
      <c r="G1870" s="1">
        <v>3</v>
      </c>
      <c r="H1870" s="1">
        <v>37</v>
      </c>
      <c r="I1870" s="7">
        <f>TIME(0,Tabla1[[#This Row],[Tiempo de Preparación]],0)</f>
        <v>2.5694444444444443E-2</v>
      </c>
      <c r="J1870" s="16">
        <f>Tabla1[[#This Row],[Precio Unitario]]*Tabla1[[#This Row],[Cantidad Ordenada]]</f>
        <v>75</v>
      </c>
      <c r="K1870" s="3">
        <f>Tabla1[[#This Row],[Costo Unitario]]*Tabla1[[#This Row],[Cantidad Ordenada]]</f>
        <v>45</v>
      </c>
      <c r="L1870" s="3">
        <f>(Tabla1[[#This Row],[Precio Unitario]]-Tabla1[[#This Row],[Costo Unitario]])*Tabla1[[#This Row],[Cantidad Ordenada]]</f>
        <v>30</v>
      </c>
      <c r="M1870" s="20">
        <v>0.1</v>
      </c>
      <c r="N1870" s="5">
        <f>Tabla1[[#This Row],[Total del Pedido]]*M1870</f>
        <v>7.5</v>
      </c>
      <c r="O1870" s="5">
        <f>Tabla1[[#This Row],[Total del Pedido]]-(Tabla1[[#This Row],[Costo Total]]+N1870)</f>
        <v>22.5</v>
      </c>
    </row>
    <row r="1871" spans="1:15" x14ac:dyDescent="0.25">
      <c r="A1871" s="1">
        <v>755</v>
      </c>
      <c r="B1871" s="1">
        <v>12</v>
      </c>
      <c r="C1871" s="1" t="s">
        <v>13</v>
      </c>
      <c r="D1871" s="1" t="s">
        <v>34</v>
      </c>
      <c r="E1871" s="2">
        <v>11</v>
      </c>
      <c r="F1871" s="2">
        <v>19</v>
      </c>
      <c r="G1871" s="1">
        <v>3</v>
      </c>
      <c r="H1871" s="1">
        <v>46</v>
      </c>
      <c r="I1871" s="7">
        <f>TIME(0,Tabla1[[#This Row],[Tiempo de Preparación]],0)</f>
        <v>3.1944444444444442E-2</v>
      </c>
      <c r="J1871" s="16">
        <f>Tabla1[[#This Row],[Precio Unitario]]*Tabla1[[#This Row],[Cantidad Ordenada]]</f>
        <v>57</v>
      </c>
      <c r="K1871" s="3">
        <f>Tabla1[[#This Row],[Costo Unitario]]*Tabla1[[#This Row],[Cantidad Ordenada]]</f>
        <v>33</v>
      </c>
      <c r="L1871" s="3">
        <f>(Tabla1[[#This Row],[Precio Unitario]]-Tabla1[[#This Row],[Costo Unitario]])*Tabla1[[#This Row],[Cantidad Ordenada]]</f>
        <v>24</v>
      </c>
      <c r="M1871" s="20">
        <v>0.1</v>
      </c>
      <c r="N1871" s="5">
        <f>Tabla1[[#This Row],[Total del Pedido]]*M1871</f>
        <v>5.7</v>
      </c>
      <c r="O1871" s="5">
        <f>Tabla1[[#This Row],[Total del Pedido]]-(Tabla1[[#This Row],[Costo Total]]+N1871)</f>
        <v>18.299999999999997</v>
      </c>
    </row>
    <row r="1872" spans="1:15" x14ac:dyDescent="0.25">
      <c r="A1872" s="1">
        <v>755</v>
      </c>
      <c r="B1872" s="1">
        <v>12</v>
      </c>
      <c r="C1872" s="1" t="s">
        <v>10</v>
      </c>
      <c r="D1872" s="1" t="s">
        <v>31</v>
      </c>
      <c r="E1872" s="2">
        <v>17</v>
      </c>
      <c r="F1872" s="2">
        <v>29</v>
      </c>
      <c r="G1872" s="1">
        <v>2</v>
      </c>
      <c r="H1872" s="1">
        <v>20</v>
      </c>
      <c r="I1872" s="7">
        <f>TIME(0,Tabla1[[#This Row],[Tiempo de Preparación]],0)</f>
        <v>1.3888888888888888E-2</v>
      </c>
      <c r="J1872" s="16">
        <f>Tabla1[[#This Row],[Precio Unitario]]*Tabla1[[#This Row],[Cantidad Ordenada]]</f>
        <v>58</v>
      </c>
      <c r="K1872" s="3">
        <f>Tabla1[[#This Row],[Costo Unitario]]*Tabla1[[#This Row],[Cantidad Ordenada]]</f>
        <v>34</v>
      </c>
      <c r="L1872" s="3">
        <f>(Tabla1[[#This Row],[Precio Unitario]]-Tabla1[[#This Row],[Costo Unitario]])*Tabla1[[#This Row],[Cantidad Ordenada]]</f>
        <v>24</v>
      </c>
      <c r="M1872" s="20">
        <v>0.1</v>
      </c>
      <c r="N1872" s="5">
        <f>Tabla1[[#This Row],[Total del Pedido]]*M1872</f>
        <v>5.8000000000000007</v>
      </c>
      <c r="O1872" s="5">
        <f>Tabla1[[#This Row],[Total del Pedido]]-(Tabla1[[#This Row],[Costo Total]]+N1872)</f>
        <v>18.200000000000003</v>
      </c>
    </row>
    <row r="1873" spans="1:15" x14ac:dyDescent="0.25">
      <c r="A1873" s="1">
        <v>756</v>
      </c>
      <c r="B1873" s="1">
        <v>11</v>
      </c>
      <c r="C1873" s="1" t="s">
        <v>6</v>
      </c>
      <c r="D1873" s="1" t="s">
        <v>27</v>
      </c>
      <c r="E1873" s="2">
        <v>19</v>
      </c>
      <c r="F1873" s="2">
        <v>31</v>
      </c>
      <c r="G1873" s="1">
        <v>1</v>
      </c>
      <c r="H1873" s="1">
        <v>21</v>
      </c>
      <c r="I1873" s="7">
        <f>TIME(0,Tabla1[[#This Row],[Tiempo de Preparación]],0)</f>
        <v>1.4583333333333334E-2</v>
      </c>
      <c r="J1873" s="16">
        <f>Tabla1[[#This Row],[Precio Unitario]]*Tabla1[[#This Row],[Cantidad Ordenada]]</f>
        <v>31</v>
      </c>
      <c r="K1873" s="3">
        <f>Tabla1[[#This Row],[Costo Unitario]]*Tabla1[[#This Row],[Cantidad Ordenada]]</f>
        <v>19</v>
      </c>
      <c r="L1873" s="3">
        <f>(Tabla1[[#This Row],[Precio Unitario]]-Tabla1[[#This Row],[Costo Unitario]])*Tabla1[[#This Row],[Cantidad Ordenada]]</f>
        <v>12</v>
      </c>
      <c r="M1873" s="20">
        <v>0.1</v>
      </c>
      <c r="N1873" s="5">
        <f>Tabla1[[#This Row],[Total del Pedido]]*M1873</f>
        <v>3.1</v>
      </c>
      <c r="O1873" s="5">
        <f>Tabla1[[#This Row],[Total del Pedido]]-(Tabla1[[#This Row],[Costo Total]]+N1873)</f>
        <v>8.8999999999999986</v>
      </c>
    </row>
    <row r="1874" spans="1:15" x14ac:dyDescent="0.25">
      <c r="A1874" s="1">
        <v>756</v>
      </c>
      <c r="B1874" s="1">
        <v>11</v>
      </c>
      <c r="C1874" s="1" t="s">
        <v>13</v>
      </c>
      <c r="D1874" s="1" t="s">
        <v>34</v>
      </c>
      <c r="E1874" s="2">
        <v>11</v>
      </c>
      <c r="F1874" s="2">
        <v>19</v>
      </c>
      <c r="G1874" s="1">
        <v>1</v>
      </c>
      <c r="H1874" s="1">
        <v>13</v>
      </c>
      <c r="I1874" s="7">
        <f>TIME(0,Tabla1[[#This Row],[Tiempo de Preparación]],0)</f>
        <v>9.0277777777777769E-3</v>
      </c>
      <c r="J1874" s="16">
        <f>Tabla1[[#This Row],[Precio Unitario]]*Tabla1[[#This Row],[Cantidad Ordenada]]</f>
        <v>19</v>
      </c>
      <c r="K1874" s="3">
        <f>Tabla1[[#This Row],[Costo Unitario]]*Tabla1[[#This Row],[Cantidad Ordenada]]</f>
        <v>11</v>
      </c>
      <c r="L1874" s="3">
        <f>(Tabla1[[#This Row],[Precio Unitario]]-Tabla1[[#This Row],[Costo Unitario]])*Tabla1[[#This Row],[Cantidad Ordenada]]</f>
        <v>8</v>
      </c>
      <c r="M1874" s="20">
        <v>0.1</v>
      </c>
      <c r="N1874" s="5">
        <f>Tabla1[[#This Row],[Total del Pedido]]*M1874</f>
        <v>1.9000000000000001</v>
      </c>
      <c r="O1874" s="5">
        <f>Tabla1[[#This Row],[Total del Pedido]]-(Tabla1[[#This Row],[Costo Total]]+N1874)</f>
        <v>6.1</v>
      </c>
    </row>
    <row r="1875" spans="1:15" x14ac:dyDescent="0.25">
      <c r="A1875" s="1">
        <v>757</v>
      </c>
      <c r="B1875" s="1">
        <v>3</v>
      </c>
      <c r="C1875" s="1" t="s">
        <v>5</v>
      </c>
      <c r="D1875" s="1" t="s">
        <v>26</v>
      </c>
      <c r="E1875" s="2">
        <v>18</v>
      </c>
      <c r="F1875" s="2">
        <v>30</v>
      </c>
      <c r="G1875" s="1">
        <v>2</v>
      </c>
      <c r="H1875" s="1">
        <v>40</v>
      </c>
      <c r="I1875" s="7">
        <f>TIME(0,Tabla1[[#This Row],[Tiempo de Preparación]],0)</f>
        <v>2.7777777777777776E-2</v>
      </c>
      <c r="J1875" s="16">
        <f>Tabla1[[#This Row],[Precio Unitario]]*Tabla1[[#This Row],[Cantidad Ordenada]]</f>
        <v>60</v>
      </c>
      <c r="K1875" s="3">
        <f>Tabla1[[#This Row],[Costo Unitario]]*Tabla1[[#This Row],[Cantidad Ordenada]]</f>
        <v>36</v>
      </c>
      <c r="L1875" s="3">
        <f>(Tabla1[[#This Row],[Precio Unitario]]-Tabla1[[#This Row],[Costo Unitario]])*Tabla1[[#This Row],[Cantidad Ordenada]]</f>
        <v>24</v>
      </c>
      <c r="M1875" s="20">
        <v>0.1</v>
      </c>
      <c r="N1875" s="5">
        <f>Tabla1[[#This Row],[Total del Pedido]]*M1875</f>
        <v>6</v>
      </c>
      <c r="O1875" s="5">
        <f>Tabla1[[#This Row],[Total del Pedido]]-(Tabla1[[#This Row],[Costo Total]]+N1875)</f>
        <v>18</v>
      </c>
    </row>
    <row r="1876" spans="1:15" x14ac:dyDescent="0.25">
      <c r="A1876" s="1">
        <v>758</v>
      </c>
      <c r="B1876" s="1">
        <v>18</v>
      </c>
      <c r="C1876" s="1" t="s">
        <v>5</v>
      </c>
      <c r="D1876" s="1" t="s">
        <v>26</v>
      </c>
      <c r="E1876" s="2">
        <v>18</v>
      </c>
      <c r="F1876" s="2">
        <v>30</v>
      </c>
      <c r="G1876" s="1">
        <v>1</v>
      </c>
      <c r="H1876" s="1">
        <v>32</v>
      </c>
      <c r="I1876" s="7">
        <f>TIME(0,Tabla1[[#This Row],[Tiempo de Preparación]],0)</f>
        <v>2.2222222222222223E-2</v>
      </c>
      <c r="J1876" s="16">
        <f>Tabla1[[#This Row],[Precio Unitario]]*Tabla1[[#This Row],[Cantidad Ordenada]]</f>
        <v>30</v>
      </c>
      <c r="K1876" s="3">
        <f>Tabla1[[#This Row],[Costo Unitario]]*Tabla1[[#This Row],[Cantidad Ordenada]]</f>
        <v>18</v>
      </c>
      <c r="L1876" s="3">
        <f>(Tabla1[[#This Row],[Precio Unitario]]-Tabla1[[#This Row],[Costo Unitario]])*Tabla1[[#This Row],[Cantidad Ordenada]]</f>
        <v>12</v>
      </c>
      <c r="M1876" s="20">
        <v>0.1</v>
      </c>
      <c r="N1876" s="5">
        <f>Tabla1[[#This Row],[Total del Pedido]]*M1876</f>
        <v>3</v>
      </c>
      <c r="O1876" s="5">
        <f>Tabla1[[#This Row],[Total del Pedido]]-(Tabla1[[#This Row],[Costo Total]]+N1876)</f>
        <v>9</v>
      </c>
    </row>
    <row r="1877" spans="1:15" x14ac:dyDescent="0.25">
      <c r="A1877" s="1">
        <v>758</v>
      </c>
      <c r="B1877" s="1">
        <v>18</v>
      </c>
      <c r="C1877" s="1" t="s">
        <v>16</v>
      </c>
      <c r="D1877" s="1" t="s">
        <v>37</v>
      </c>
      <c r="E1877" s="2">
        <v>13</v>
      </c>
      <c r="F1877" s="2">
        <v>22</v>
      </c>
      <c r="G1877" s="1">
        <v>1</v>
      </c>
      <c r="H1877" s="1">
        <v>9</v>
      </c>
      <c r="I1877" s="7">
        <f>TIME(0,Tabla1[[#This Row],[Tiempo de Preparación]],0)</f>
        <v>6.2500000000000003E-3</v>
      </c>
      <c r="J1877" s="16">
        <f>Tabla1[[#This Row],[Precio Unitario]]*Tabla1[[#This Row],[Cantidad Ordenada]]</f>
        <v>22</v>
      </c>
      <c r="K1877" s="3">
        <f>Tabla1[[#This Row],[Costo Unitario]]*Tabla1[[#This Row],[Cantidad Ordenada]]</f>
        <v>13</v>
      </c>
      <c r="L1877" s="3">
        <f>(Tabla1[[#This Row],[Precio Unitario]]-Tabla1[[#This Row],[Costo Unitario]])*Tabla1[[#This Row],[Cantidad Ordenada]]</f>
        <v>9</v>
      </c>
      <c r="M1877" s="20">
        <v>0.1</v>
      </c>
      <c r="N1877" s="5">
        <f>Tabla1[[#This Row],[Total del Pedido]]*M1877</f>
        <v>2.2000000000000002</v>
      </c>
      <c r="O1877" s="5">
        <f>Tabla1[[#This Row],[Total del Pedido]]-(Tabla1[[#This Row],[Costo Total]]+N1877)</f>
        <v>6.8000000000000007</v>
      </c>
    </row>
    <row r="1878" spans="1:15" x14ac:dyDescent="0.25">
      <c r="A1878" s="1">
        <v>759</v>
      </c>
      <c r="B1878" s="1">
        <v>20</v>
      </c>
      <c r="C1878" s="1" t="s">
        <v>11</v>
      </c>
      <c r="D1878" s="1" t="s">
        <v>32</v>
      </c>
      <c r="E1878" s="2">
        <v>20</v>
      </c>
      <c r="F1878" s="2">
        <v>33</v>
      </c>
      <c r="G1878" s="1">
        <v>3</v>
      </c>
      <c r="H1878" s="1">
        <v>48</v>
      </c>
      <c r="I1878" s="7">
        <f>TIME(0,Tabla1[[#This Row],[Tiempo de Preparación]],0)</f>
        <v>3.3333333333333333E-2</v>
      </c>
      <c r="J1878" s="16">
        <f>Tabla1[[#This Row],[Precio Unitario]]*Tabla1[[#This Row],[Cantidad Ordenada]]</f>
        <v>99</v>
      </c>
      <c r="K1878" s="3">
        <f>Tabla1[[#This Row],[Costo Unitario]]*Tabla1[[#This Row],[Cantidad Ordenada]]</f>
        <v>60</v>
      </c>
      <c r="L1878" s="3">
        <f>(Tabla1[[#This Row],[Precio Unitario]]-Tabla1[[#This Row],[Costo Unitario]])*Tabla1[[#This Row],[Cantidad Ordenada]]</f>
        <v>39</v>
      </c>
      <c r="M1878" s="20">
        <v>0.1</v>
      </c>
      <c r="N1878" s="5">
        <f>Tabla1[[#This Row],[Total del Pedido]]*M1878</f>
        <v>9.9</v>
      </c>
      <c r="O1878" s="5">
        <f>Tabla1[[#This Row],[Total del Pedido]]-(Tabla1[[#This Row],[Costo Total]]+N1878)</f>
        <v>29.099999999999994</v>
      </c>
    </row>
    <row r="1879" spans="1:15" x14ac:dyDescent="0.25">
      <c r="A1879" s="1">
        <v>759</v>
      </c>
      <c r="B1879" s="1">
        <v>20</v>
      </c>
      <c r="C1879" s="1" t="s">
        <v>7</v>
      </c>
      <c r="D1879" s="1" t="s">
        <v>28</v>
      </c>
      <c r="E1879" s="2">
        <v>16</v>
      </c>
      <c r="F1879" s="2">
        <v>27</v>
      </c>
      <c r="G1879" s="1">
        <v>3</v>
      </c>
      <c r="H1879" s="1">
        <v>51</v>
      </c>
      <c r="I1879" s="7">
        <f>TIME(0,Tabla1[[#This Row],[Tiempo de Preparación]],0)</f>
        <v>3.5416666666666666E-2</v>
      </c>
      <c r="J1879" s="16">
        <f>Tabla1[[#This Row],[Precio Unitario]]*Tabla1[[#This Row],[Cantidad Ordenada]]</f>
        <v>81</v>
      </c>
      <c r="K1879" s="3">
        <f>Tabla1[[#This Row],[Costo Unitario]]*Tabla1[[#This Row],[Cantidad Ordenada]]</f>
        <v>48</v>
      </c>
      <c r="L1879" s="3">
        <f>(Tabla1[[#This Row],[Precio Unitario]]-Tabla1[[#This Row],[Costo Unitario]])*Tabla1[[#This Row],[Cantidad Ordenada]]</f>
        <v>33</v>
      </c>
      <c r="M1879" s="20">
        <v>0.1</v>
      </c>
      <c r="N1879" s="5">
        <f>Tabla1[[#This Row],[Total del Pedido]]*M1879</f>
        <v>8.1</v>
      </c>
      <c r="O1879" s="5">
        <f>Tabla1[[#This Row],[Total del Pedido]]-(Tabla1[[#This Row],[Costo Total]]+N1879)</f>
        <v>24.9</v>
      </c>
    </row>
    <row r="1880" spans="1:15" x14ac:dyDescent="0.25">
      <c r="A1880" s="1">
        <v>759</v>
      </c>
      <c r="B1880" s="1">
        <v>20</v>
      </c>
      <c r="C1880" s="1" t="s">
        <v>23</v>
      </c>
      <c r="D1880" s="1" t="s">
        <v>44</v>
      </c>
      <c r="E1880" s="2">
        <v>15</v>
      </c>
      <c r="F1880" s="2">
        <v>25</v>
      </c>
      <c r="G1880" s="1">
        <v>3</v>
      </c>
      <c r="H1880" s="1">
        <v>41</v>
      </c>
      <c r="I1880" s="7">
        <f>TIME(0,Tabla1[[#This Row],[Tiempo de Preparación]],0)</f>
        <v>2.8472222222222222E-2</v>
      </c>
      <c r="J1880" s="16">
        <f>Tabla1[[#This Row],[Precio Unitario]]*Tabla1[[#This Row],[Cantidad Ordenada]]</f>
        <v>75</v>
      </c>
      <c r="K1880" s="3">
        <f>Tabla1[[#This Row],[Costo Unitario]]*Tabla1[[#This Row],[Cantidad Ordenada]]</f>
        <v>45</v>
      </c>
      <c r="L1880" s="3">
        <f>(Tabla1[[#This Row],[Precio Unitario]]-Tabla1[[#This Row],[Costo Unitario]])*Tabla1[[#This Row],[Cantidad Ordenada]]</f>
        <v>30</v>
      </c>
      <c r="M1880" s="20">
        <v>0.1</v>
      </c>
      <c r="N1880" s="5">
        <f>Tabla1[[#This Row],[Total del Pedido]]*M1880</f>
        <v>7.5</v>
      </c>
      <c r="O1880" s="5">
        <f>Tabla1[[#This Row],[Total del Pedido]]-(Tabla1[[#This Row],[Costo Total]]+N1880)</f>
        <v>22.5</v>
      </c>
    </row>
    <row r="1881" spans="1:15" x14ac:dyDescent="0.25">
      <c r="A1881" s="1">
        <v>759</v>
      </c>
      <c r="B1881" s="1">
        <v>20</v>
      </c>
      <c r="C1881" s="1" t="s">
        <v>10</v>
      </c>
      <c r="D1881" s="1" t="s">
        <v>31</v>
      </c>
      <c r="E1881" s="2">
        <v>17</v>
      </c>
      <c r="F1881" s="2">
        <v>29</v>
      </c>
      <c r="G1881" s="1">
        <v>3</v>
      </c>
      <c r="H1881" s="1">
        <v>56</v>
      </c>
      <c r="I1881" s="7">
        <f>TIME(0,Tabla1[[#This Row],[Tiempo de Preparación]],0)</f>
        <v>3.888888888888889E-2</v>
      </c>
      <c r="J1881" s="16">
        <f>Tabla1[[#This Row],[Precio Unitario]]*Tabla1[[#This Row],[Cantidad Ordenada]]</f>
        <v>87</v>
      </c>
      <c r="K1881" s="3">
        <f>Tabla1[[#This Row],[Costo Unitario]]*Tabla1[[#This Row],[Cantidad Ordenada]]</f>
        <v>51</v>
      </c>
      <c r="L1881" s="3">
        <f>(Tabla1[[#This Row],[Precio Unitario]]-Tabla1[[#This Row],[Costo Unitario]])*Tabla1[[#This Row],[Cantidad Ordenada]]</f>
        <v>36</v>
      </c>
      <c r="M1881" s="20">
        <v>0.1</v>
      </c>
      <c r="N1881" s="5">
        <f>Tabla1[[#This Row],[Total del Pedido]]*M1881</f>
        <v>8.7000000000000011</v>
      </c>
      <c r="O1881" s="5">
        <f>Tabla1[[#This Row],[Total del Pedido]]-(Tabla1[[#This Row],[Costo Total]]+N1881)</f>
        <v>27.299999999999997</v>
      </c>
    </row>
    <row r="1882" spans="1:15" x14ac:dyDescent="0.25">
      <c r="A1882" s="1">
        <v>760</v>
      </c>
      <c r="B1882" s="1">
        <v>5</v>
      </c>
      <c r="C1882" s="1" t="s">
        <v>14</v>
      </c>
      <c r="D1882" s="1" t="s">
        <v>35</v>
      </c>
      <c r="E1882" s="2">
        <v>21</v>
      </c>
      <c r="F1882" s="2">
        <v>35</v>
      </c>
      <c r="G1882" s="1">
        <v>3</v>
      </c>
      <c r="H1882" s="1">
        <v>20</v>
      </c>
      <c r="I1882" s="7">
        <f>TIME(0,Tabla1[[#This Row],[Tiempo de Preparación]],0)</f>
        <v>1.3888888888888888E-2</v>
      </c>
      <c r="J1882" s="16">
        <f>Tabla1[[#This Row],[Precio Unitario]]*Tabla1[[#This Row],[Cantidad Ordenada]]</f>
        <v>105</v>
      </c>
      <c r="K1882" s="3">
        <f>Tabla1[[#This Row],[Costo Unitario]]*Tabla1[[#This Row],[Cantidad Ordenada]]</f>
        <v>63</v>
      </c>
      <c r="L1882" s="3">
        <f>(Tabla1[[#This Row],[Precio Unitario]]-Tabla1[[#This Row],[Costo Unitario]])*Tabla1[[#This Row],[Cantidad Ordenada]]</f>
        <v>42</v>
      </c>
      <c r="M1882" s="20">
        <v>0.1</v>
      </c>
      <c r="N1882" s="5">
        <f>Tabla1[[#This Row],[Total del Pedido]]*M1882</f>
        <v>10.5</v>
      </c>
      <c r="O1882" s="5">
        <f>Tabla1[[#This Row],[Total del Pedido]]-(Tabla1[[#This Row],[Costo Total]]+N1882)</f>
        <v>31.5</v>
      </c>
    </row>
    <row r="1883" spans="1:15" x14ac:dyDescent="0.25">
      <c r="A1883" s="1">
        <v>761</v>
      </c>
      <c r="B1883" s="1">
        <v>4</v>
      </c>
      <c r="C1883" s="1" t="s">
        <v>4</v>
      </c>
      <c r="D1883" s="1" t="s">
        <v>25</v>
      </c>
      <c r="E1883" s="2">
        <v>14</v>
      </c>
      <c r="F1883" s="2">
        <v>24</v>
      </c>
      <c r="G1883" s="1">
        <v>3</v>
      </c>
      <c r="H1883" s="1">
        <v>54</v>
      </c>
      <c r="I1883" s="7">
        <f>TIME(0,Tabla1[[#This Row],[Tiempo de Preparación]],0)</f>
        <v>3.7499999999999999E-2</v>
      </c>
      <c r="J1883" s="16">
        <f>Tabla1[[#This Row],[Precio Unitario]]*Tabla1[[#This Row],[Cantidad Ordenada]]</f>
        <v>72</v>
      </c>
      <c r="K1883" s="3">
        <f>Tabla1[[#This Row],[Costo Unitario]]*Tabla1[[#This Row],[Cantidad Ordenada]]</f>
        <v>42</v>
      </c>
      <c r="L1883" s="3">
        <f>(Tabla1[[#This Row],[Precio Unitario]]-Tabla1[[#This Row],[Costo Unitario]])*Tabla1[[#This Row],[Cantidad Ordenada]]</f>
        <v>30</v>
      </c>
      <c r="M1883" s="20">
        <v>0.1</v>
      </c>
      <c r="N1883" s="5">
        <f>Tabla1[[#This Row],[Total del Pedido]]*M1883</f>
        <v>7.2</v>
      </c>
      <c r="O1883" s="5">
        <f>Tabla1[[#This Row],[Total del Pedido]]-(Tabla1[[#This Row],[Costo Total]]+N1883)</f>
        <v>22.799999999999997</v>
      </c>
    </row>
    <row r="1884" spans="1:15" x14ac:dyDescent="0.25">
      <c r="A1884" s="1">
        <v>761</v>
      </c>
      <c r="B1884" s="1">
        <v>4</v>
      </c>
      <c r="C1884" s="1" t="s">
        <v>12</v>
      </c>
      <c r="D1884" s="1" t="s">
        <v>33</v>
      </c>
      <c r="E1884" s="2">
        <v>16</v>
      </c>
      <c r="F1884" s="2">
        <v>28</v>
      </c>
      <c r="G1884" s="1">
        <v>2</v>
      </c>
      <c r="H1884" s="1">
        <v>20</v>
      </c>
      <c r="I1884" s="7">
        <f>TIME(0,Tabla1[[#This Row],[Tiempo de Preparación]],0)</f>
        <v>1.3888888888888888E-2</v>
      </c>
      <c r="J1884" s="16">
        <f>Tabla1[[#This Row],[Precio Unitario]]*Tabla1[[#This Row],[Cantidad Ordenada]]</f>
        <v>56</v>
      </c>
      <c r="K1884" s="3">
        <f>Tabla1[[#This Row],[Costo Unitario]]*Tabla1[[#This Row],[Cantidad Ordenada]]</f>
        <v>32</v>
      </c>
      <c r="L1884" s="3">
        <f>(Tabla1[[#This Row],[Precio Unitario]]-Tabla1[[#This Row],[Costo Unitario]])*Tabla1[[#This Row],[Cantidad Ordenada]]</f>
        <v>24</v>
      </c>
      <c r="M1884" s="20">
        <v>0.1</v>
      </c>
      <c r="N1884" s="5">
        <f>Tabla1[[#This Row],[Total del Pedido]]*M1884</f>
        <v>5.6000000000000005</v>
      </c>
      <c r="O1884" s="5">
        <f>Tabla1[[#This Row],[Total del Pedido]]-(Tabla1[[#This Row],[Costo Total]]+N1884)</f>
        <v>18.399999999999999</v>
      </c>
    </row>
    <row r="1885" spans="1:15" x14ac:dyDescent="0.25">
      <c r="A1885" s="1">
        <v>761</v>
      </c>
      <c r="B1885" s="1">
        <v>4</v>
      </c>
      <c r="C1885" s="1" t="s">
        <v>19</v>
      </c>
      <c r="D1885" s="1" t="s">
        <v>40</v>
      </c>
      <c r="E1885" s="2">
        <v>14</v>
      </c>
      <c r="F1885" s="2">
        <v>23</v>
      </c>
      <c r="G1885" s="1">
        <v>2</v>
      </c>
      <c r="H1885" s="1">
        <v>28</v>
      </c>
      <c r="I1885" s="7">
        <f>TIME(0,Tabla1[[#This Row],[Tiempo de Preparación]],0)</f>
        <v>1.9444444444444445E-2</v>
      </c>
      <c r="J1885" s="16">
        <f>Tabla1[[#This Row],[Precio Unitario]]*Tabla1[[#This Row],[Cantidad Ordenada]]</f>
        <v>46</v>
      </c>
      <c r="K1885" s="3">
        <f>Tabla1[[#This Row],[Costo Unitario]]*Tabla1[[#This Row],[Cantidad Ordenada]]</f>
        <v>28</v>
      </c>
      <c r="L1885" s="3">
        <f>(Tabla1[[#This Row],[Precio Unitario]]-Tabla1[[#This Row],[Costo Unitario]])*Tabla1[[#This Row],[Cantidad Ordenada]]</f>
        <v>18</v>
      </c>
      <c r="M1885" s="20">
        <v>0.1</v>
      </c>
      <c r="N1885" s="5">
        <f>Tabla1[[#This Row],[Total del Pedido]]*M1885</f>
        <v>4.6000000000000005</v>
      </c>
      <c r="O1885" s="5">
        <f>Tabla1[[#This Row],[Total del Pedido]]-(Tabla1[[#This Row],[Costo Total]]+N1885)</f>
        <v>13.399999999999999</v>
      </c>
    </row>
    <row r="1886" spans="1:15" x14ac:dyDescent="0.25">
      <c r="A1886" s="1">
        <v>762</v>
      </c>
      <c r="B1886" s="1">
        <v>4</v>
      </c>
      <c r="C1886" s="1" t="s">
        <v>20</v>
      </c>
      <c r="D1886" s="1" t="s">
        <v>41</v>
      </c>
      <c r="E1886" s="2">
        <v>13</v>
      </c>
      <c r="F1886" s="2">
        <v>21</v>
      </c>
      <c r="G1886" s="1">
        <v>1</v>
      </c>
      <c r="H1886" s="1">
        <v>20</v>
      </c>
      <c r="I1886" s="7">
        <f>TIME(0,Tabla1[[#This Row],[Tiempo de Preparación]],0)</f>
        <v>1.3888888888888888E-2</v>
      </c>
      <c r="J1886" s="16">
        <f>Tabla1[[#This Row],[Precio Unitario]]*Tabla1[[#This Row],[Cantidad Ordenada]]</f>
        <v>21</v>
      </c>
      <c r="K1886" s="3">
        <f>Tabla1[[#This Row],[Costo Unitario]]*Tabla1[[#This Row],[Cantidad Ordenada]]</f>
        <v>13</v>
      </c>
      <c r="L1886" s="3">
        <f>(Tabla1[[#This Row],[Precio Unitario]]-Tabla1[[#This Row],[Costo Unitario]])*Tabla1[[#This Row],[Cantidad Ordenada]]</f>
        <v>8</v>
      </c>
      <c r="M1886" s="20">
        <v>0.1</v>
      </c>
      <c r="N1886" s="5">
        <f>Tabla1[[#This Row],[Total del Pedido]]*M1886</f>
        <v>2.1</v>
      </c>
      <c r="O1886" s="5">
        <f>Tabla1[[#This Row],[Total del Pedido]]-(Tabla1[[#This Row],[Costo Total]]+N1886)</f>
        <v>5.9</v>
      </c>
    </row>
    <row r="1887" spans="1:15" x14ac:dyDescent="0.25">
      <c r="A1887" s="1">
        <v>762</v>
      </c>
      <c r="B1887" s="1">
        <v>4</v>
      </c>
      <c r="C1887" s="1" t="s">
        <v>22</v>
      </c>
      <c r="D1887" s="1" t="s">
        <v>43</v>
      </c>
      <c r="E1887" s="2">
        <v>15</v>
      </c>
      <c r="F1887" s="2">
        <v>26</v>
      </c>
      <c r="G1887" s="1">
        <v>3</v>
      </c>
      <c r="H1887" s="1">
        <v>9</v>
      </c>
      <c r="I1887" s="7">
        <f>TIME(0,Tabla1[[#This Row],[Tiempo de Preparación]],0)</f>
        <v>6.2500000000000003E-3</v>
      </c>
      <c r="J1887" s="16">
        <f>Tabla1[[#This Row],[Precio Unitario]]*Tabla1[[#This Row],[Cantidad Ordenada]]</f>
        <v>78</v>
      </c>
      <c r="K1887" s="3">
        <f>Tabla1[[#This Row],[Costo Unitario]]*Tabla1[[#This Row],[Cantidad Ordenada]]</f>
        <v>45</v>
      </c>
      <c r="L1887" s="3">
        <f>(Tabla1[[#This Row],[Precio Unitario]]-Tabla1[[#This Row],[Costo Unitario]])*Tabla1[[#This Row],[Cantidad Ordenada]]</f>
        <v>33</v>
      </c>
      <c r="M1887" s="20">
        <v>0.1</v>
      </c>
      <c r="N1887" s="5">
        <f>Tabla1[[#This Row],[Total del Pedido]]*M1887</f>
        <v>7.8000000000000007</v>
      </c>
      <c r="O1887" s="5">
        <f>Tabla1[[#This Row],[Total del Pedido]]-(Tabla1[[#This Row],[Costo Total]]+N1887)</f>
        <v>25.200000000000003</v>
      </c>
    </row>
    <row r="1888" spans="1:15" x14ac:dyDescent="0.25">
      <c r="A1888" s="1">
        <v>763</v>
      </c>
      <c r="B1888" s="1">
        <v>18</v>
      </c>
      <c r="C1888" s="1" t="s">
        <v>11</v>
      </c>
      <c r="D1888" s="1" t="s">
        <v>32</v>
      </c>
      <c r="E1888" s="2">
        <v>20</v>
      </c>
      <c r="F1888" s="2">
        <v>33</v>
      </c>
      <c r="G1888" s="1">
        <v>2</v>
      </c>
      <c r="H1888" s="1">
        <v>14</v>
      </c>
      <c r="I1888" s="7">
        <f>TIME(0,Tabla1[[#This Row],[Tiempo de Preparación]],0)</f>
        <v>9.7222222222222224E-3</v>
      </c>
      <c r="J1888" s="16">
        <f>Tabla1[[#This Row],[Precio Unitario]]*Tabla1[[#This Row],[Cantidad Ordenada]]</f>
        <v>66</v>
      </c>
      <c r="K1888" s="3">
        <f>Tabla1[[#This Row],[Costo Unitario]]*Tabla1[[#This Row],[Cantidad Ordenada]]</f>
        <v>40</v>
      </c>
      <c r="L1888" s="3">
        <f>(Tabla1[[#This Row],[Precio Unitario]]-Tabla1[[#This Row],[Costo Unitario]])*Tabla1[[#This Row],[Cantidad Ordenada]]</f>
        <v>26</v>
      </c>
      <c r="M1888" s="20">
        <v>0.1</v>
      </c>
      <c r="N1888" s="5">
        <f>Tabla1[[#This Row],[Total del Pedido]]*M1888</f>
        <v>6.6000000000000005</v>
      </c>
      <c r="O1888" s="5">
        <f>Tabla1[[#This Row],[Total del Pedido]]-(Tabla1[[#This Row],[Costo Total]]+N1888)</f>
        <v>19.399999999999999</v>
      </c>
    </row>
    <row r="1889" spans="1:15" x14ac:dyDescent="0.25">
      <c r="A1889" s="1">
        <v>763</v>
      </c>
      <c r="B1889" s="1">
        <v>18</v>
      </c>
      <c r="C1889" s="1" t="s">
        <v>13</v>
      </c>
      <c r="D1889" s="1" t="s">
        <v>34</v>
      </c>
      <c r="E1889" s="2">
        <v>11</v>
      </c>
      <c r="F1889" s="2">
        <v>19</v>
      </c>
      <c r="G1889" s="1">
        <v>2</v>
      </c>
      <c r="H1889" s="1">
        <v>18</v>
      </c>
      <c r="I1889" s="7">
        <f>TIME(0,Tabla1[[#This Row],[Tiempo de Preparación]],0)</f>
        <v>1.2500000000000001E-2</v>
      </c>
      <c r="J1889" s="16">
        <f>Tabla1[[#This Row],[Precio Unitario]]*Tabla1[[#This Row],[Cantidad Ordenada]]</f>
        <v>38</v>
      </c>
      <c r="K1889" s="3">
        <f>Tabla1[[#This Row],[Costo Unitario]]*Tabla1[[#This Row],[Cantidad Ordenada]]</f>
        <v>22</v>
      </c>
      <c r="L1889" s="3">
        <f>(Tabla1[[#This Row],[Precio Unitario]]-Tabla1[[#This Row],[Costo Unitario]])*Tabla1[[#This Row],[Cantidad Ordenada]]</f>
        <v>16</v>
      </c>
      <c r="M1889" s="20">
        <v>0.1</v>
      </c>
      <c r="N1889" s="5">
        <f>Tabla1[[#This Row],[Total del Pedido]]*M1889</f>
        <v>3.8000000000000003</v>
      </c>
      <c r="O1889" s="5">
        <f>Tabla1[[#This Row],[Total del Pedido]]-(Tabla1[[#This Row],[Costo Total]]+N1889)</f>
        <v>12.2</v>
      </c>
    </row>
    <row r="1890" spans="1:15" x14ac:dyDescent="0.25">
      <c r="A1890" s="1">
        <v>764</v>
      </c>
      <c r="B1890" s="1">
        <v>20</v>
      </c>
      <c r="C1890" s="1" t="s">
        <v>7</v>
      </c>
      <c r="D1890" s="1" t="s">
        <v>28</v>
      </c>
      <c r="E1890" s="2">
        <v>16</v>
      </c>
      <c r="F1890" s="2">
        <v>27</v>
      </c>
      <c r="G1890" s="1">
        <v>1</v>
      </c>
      <c r="H1890" s="1">
        <v>53</v>
      </c>
      <c r="I1890" s="7">
        <f>TIME(0,Tabla1[[#This Row],[Tiempo de Preparación]],0)</f>
        <v>3.6805555555555557E-2</v>
      </c>
      <c r="J1890" s="16">
        <f>Tabla1[[#This Row],[Precio Unitario]]*Tabla1[[#This Row],[Cantidad Ordenada]]</f>
        <v>27</v>
      </c>
      <c r="K1890" s="3">
        <f>Tabla1[[#This Row],[Costo Unitario]]*Tabla1[[#This Row],[Cantidad Ordenada]]</f>
        <v>16</v>
      </c>
      <c r="L1890" s="3">
        <f>(Tabla1[[#This Row],[Precio Unitario]]-Tabla1[[#This Row],[Costo Unitario]])*Tabla1[[#This Row],[Cantidad Ordenada]]</f>
        <v>11</v>
      </c>
      <c r="M1890" s="20">
        <v>0.1</v>
      </c>
      <c r="N1890" s="5">
        <f>Tabla1[[#This Row],[Total del Pedido]]*M1890</f>
        <v>2.7</v>
      </c>
      <c r="O1890" s="5">
        <f>Tabla1[[#This Row],[Total del Pedido]]-(Tabla1[[#This Row],[Costo Total]]+N1890)</f>
        <v>8.3000000000000007</v>
      </c>
    </row>
    <row r="1891" spans="1:15" x14ac:dyDescent="0.25">
      <c r="A1891" s="1">
        <v>764</v>
      </c>
      <c r="B1891" s="1">
        <v>20</v>
      </c>
      <c r="C1891" s="1" t="s">
        <v>17</v>
      </c>
      <c r="D1891" s="1" t="s">
        <v>38</v>
      </c>
      <c r="E1891" s="2">
        <v>20</v>
      </c>
      <c r="F1891" s="2">
        <v>34</v>
      </c>
      <c r="G1891" s="1">
        <v>1</v>
      </c>
      <c r="H1891" s="1">
        <v>24</v>
      </c>
      <c r="I1891" s="7">
        <f>TIME(0,Tabla1[[#This Row],[Tiempo de Preparación]],0)</f>
        <v>1.6666666666666666E-2</v>
      </c>
      <c r="J1891" s="16">
        <f>Tabla1[[#This Row],[Precio Unitario]]*Tabla1[[#This Row],[Cantidad Ordenada]]</f>
        <v>34</v>
      </c>
      <c r="K1891" s="3">
        <f>Tabla1[[#This Row],[Costo Unitario]]*Tabla1[[#This Row],[Cantidad Ordenada]]</f>
        <v>20</v>
      </c>
      <c r="L1891" s="3">
        <f>(Tabla1[[#This Row],[Precio Unitario]]-Tabla1[[#This Row],[Costo Unitario]])*Tabla1[[#This Row],[Cantidad Ordenada]]</f>
        <v>14</v>
      </c>
      <c r="M1891" s="20">
        <v>0.1</v>
      </c>
      <c r="N1891" s="5">
        <f>Tabla1[[#This Row],[Total del Pedido]]*M1891</f>
        <v>3.4000000000000004</v>
      </c>
      <c r="O1891" s="5">
        <f>Tabla1[[#This Row],[Total del Pedido]]-(Tabla1[[#This Row],[Costo Total]]+N1891)</f>
        <v>10.600000000000001</v>
      </c>
    </row>
    <row r="1892" spans="1:15" x14ac:dyDescent="0.25">
      <c r="A1892" s="1">
        <v>764</v>
      </c>
      <c r="B1892" s="1">
        <v>20</v>
      </c>
      <c r="C1892" s="1" t="s">
        <v>4</v>
      </c>
      <c r="D1892" s="1" t="s">
        <v>25</v>
      </c>
      <c r="E1892" s="2">
        <v>14</v>
      </c>
      <c r="F1892" s="2">
        <v>24</v>
      </c>
      <c r="G1892" s="1">
        <v>1</v>
      </c>
      <c r="H1892" s="1">
        <v>35</v>
      </c>
      <c r="I1892" s="7">
        <f>TIME(0,Tabla1[[#This Row],[Tiempo de Preparación]],0)</f>
        <v>2.4305555555555556E-2</v>
      </c>
      <c r="J1892" s="16">
        <f>Tabla1[[#This Row],[Precio Unitario]]*Tabla1[[#This Row],[Cantidad Ordenada]]</f>
        <v>24</v>
      </c>
      <c r="K1892" s="3">
        <f>Tabla1[[#This Row],[Costo Unitario]]*Tabla1[[#This Row],[Cantidad Ordenada]]</f>
        <v>14</v>
      </c>
      <c r="L1892" s="3">
        <f>(Tabla1[[#This Row],[Precio Unitario]]-Tabla1[[#This Row],[Costo Unitario]])*Tabla1[[#This Row],[Cantidad Ordenada]]</f>
        <v>10</v>
      </c>
      <c r="M1892" s="20">
        <v>0.1</v>
      </c>
      <c r="N1892" s="5">
        <f>Tabla1[[#This Row],[Total del Pedido]]*M1892</f>
        <v>2.4000000000000004</v>
      </c>
      <c r="O1892" s="5">
        <f>Tabla1[[#This Row],[Total del Pedido]]-(Tabla1[[#This Row],[Costo Total]]+N1892)</f>
        <v>7.6000000000000014</v>
      </c>
    </row>
    <row r="1893" spans="1:15" x14ac:dyDescent="0.25">
      <c r="A1893" s="1">
        <v>765</v>
      </c>
      <c r="B1893" s="1">
        <v>20</v>
      </c>
      <c r="C1893" s="1" t="s">
        <v>22</v>
      </c>
      <c r="D1893" s="1" t="s">
        <v>43</v>
      </c>
      <c r="E1893" s="2">
        <v>15</v>
      </c>
      <c r="F1893" s="2">
        <v>26</v>
      </c>
      <c r="G1893" s="1">
        <v>3</v>
      </c>
      <c r="H1893" s="1">
        <v>55</v>
      </c>
      <c r="I1893" s="7">
        <f>TIME(0,Tabla1[[#This Row],[Tiempo de Preparación]],0)</f>
        <v>3.8194444444444448E-2</v>
      </c>
      <c r="J1893" s="16">
        <f>Tabla1[[#This Row],[Precio Unitario]]*Tabla1[[#This Row],[Cantidad Ordenada]]</f>
        <v>78</v>
      </c>
      <c r="K1893" s="3">
        <f>Tabla1[[#This Row],[Costo Unitario]]*Tabla1[[#This Row],[Cantidad Ordenada]]</f>
        <v>45</v>
      </c>
      <c r="L1893" s="3">
        <f>(Tabla1[[#This Row],[Precio Unitario]]-Tabla1[[#This Row],[Costo Unitario]])*Tabla1[[#This Row],[Cantidad Ordenada]]</f>
        <v>33</v>
      </c>
      <c r="M1893" s="20">
        <v>0.1</v>
      </c>
      <c r="N1893" s="5">
        <f>Tabla1[[#This Row],[Total del Pedido]]*M1893</f>
        <v>7.8000000000000007</v>
      </c>
      <c r="O1893" s="5">
        <f>Tabla1[[#This Row],[Total del Pedido]]-(Tabla1[[#This Row],[Costo Total]]+N1893)</f>
        <v>25.200000000000003</v>
      </c>
    </row>
    <row r="1894" spans="1:15" x14ac:dyDescent="0.25">
      <c r="A1894" s="1">
        <v>765</v>
      </c>
      <c r="B1894" s="1">
        <v>20</v>
      </c>
      <c r="C1894" s="1" t="s">
        <v>12</v>
      </c>
      <c r="D1894" s="1" t="s">
        <v>33</v>
      </c>
      <c r="E1894" s="2">
        <v>16</v>
      </c>
      <c r="F1894" s="2">
        <v>28</v>
      </c>
      <c r="G1894" s="1">
        <v>2</v>
      </c>
      <c r="H1894" s="1">
        <v>14</v>
      </c>
      <c r="I1894" s="7">
        <f>TIME(0,Tabla1[[#This Row],[Tiempo de Preparación]],0)</f>
        <v>9.7222222222222224E-3</v>
      </c>
      <c r="J1894" s="16">
        <f>Tabla1[[#This Row],[Precio Unitario]]*Tabla1[[#This Row],[Cantidad Ordenada]]</f>
        <v>56</v>
      </c>
      <c r="K1894" s="3">
        <f>Tabla1[[#This Row],[Costo Unitario]]*Tabla1[[#This Row],[Cantidad Ordenada]]</f>
        <v>32</v>
      </c>
      <c r="L1894" s="3">
        <f>(Tabla1[[#This Row],[Precio Unitario]]-Tabla1[[#This Row],[Costo Unitario]])*Tabla1[[#This Row],[Cantidad Ordenada]]</f>
        <v>24</v>
      </c>
      <c r="M1894" s="20">
        <v>0.1</v>
      </c>
      <c r="N1894" s="5">
        <f>Tabla1[[#This Row],[Total del Pedido]]*M1894</f>
        <v>5.6000000000000005</v>
      </c>
      <c r="O1894" s="5">
        <f>Tabla1[[#This Row],[Total del Pedido]]-(Tabla1[[#This Row],[Costo Total]]+N1894)</f>
        <v>18.399999999999999</v>
      </c>
    </row>
    <row r="1895" spans="1:15" x14ac:dyDescent="0.25">
      <c r="A1895" s="1">
        <v>765</v>
      </c>
      <c r="B1895" s="1">
        <v>20</v>
      </c>
      <c r="C1895" s="1" t="s">
        <v>20</v>
      </c>
      <c r="D1895" s="1" t="s">
        <v>41</v>
      </c>
      <c r="E1895" s="2">
        <v>13</v>
      </c>
      <c r="F1895" s="2">
        <v>21</v>
      </c>
      <c r="G1895" s="1">
        <v>3</v>
      </c>
      <c r="H1895" s="1">
        <v>52</v>
      </c>
      <c r="I1895" s="7">
        <f>TIME(0,Tabla1[[#This Row],[Tiempo de Preparación]],0)</f>
        <v>3.6111111111111108E-2</v>
      </c>
      <c r="J1895" s="16">
        <f>Tabla1[[#This Row],[Precio Unitario]]*Tabla1[[#This Row],[Cantidad Ordenada]]</f>
        <v>63</v>
      </c>
      <c r="K1895" s="3">
        <f>Tabla1[[#This Row],[Costo Unitario]]*Tabla1[[#This Row],[Cantidad Ordenada]]</f>
        <v>39</v>
      </c>
      <c r="L1895" s="3">
        <f>(Tabla1[[#This Row],[Precio Unitario]]-Tabla1[[#This Row],[Costo Unitario]])*Tabla1[[#This Row],[Cantidad Ordenada]]</f>
        <v>24</v>
      </c>
      <c r="M1895" s="20">
        <v>0.1</v>
      </c>
      <c r="N1895" s="5">
        <f>Tabla1[[#This Row],[Total del Pedido]]*M1895</f>
        <v>6.3000000000000007</v>
      </c>
      <c r="O1895" s="5">
        <f>Tabla1[[#This Row],[Total del Pedido]]-(Tabla1[[#This Row],[Costo Total]]+N1895)</f>
        <v>17.700000000000003</v>
      </c>
    </row>
    <row r="1896" spans="1:15" x14ac:dyDescent="0.25">
      <c r="A1896" s="1">
        <v>765</v>
      </c>
      <c r="B1896" s="1">
        <v>20</v>
      </c>
      <c r="C1896" s="1" t="s">
        <v>9</v>
      </c>
      <c r="D1896" s="1" t="s">
        <v>30</v>
      </c>
      <c r="E1896" s="2">
        <v>22</v>
      </c>
      <c r="F1896" s="2">
        <v>36</v>
      </c>
      <c r="G1896" s="1">
        <v>1</v>
      </c>
      <c r="H1896" s="1">
        <v>43</v>
      </c>
      <c r="I1896" s="7">
        <f>TIME(0,Tabla1[[#This Row],[Tiempo de Preparación]],0)</f>
        <v>2.9861111111111113E-2</v>
      </c>
      <c r="J1896" s="16">
        <f>Tabla1[[#This Row],[Precio Unitario]]*Tabla1[[#This Row],[Cantidad Ordenada]]</f>
        <v>36</v>
      </c>
      <c r="K1896" s="3">
        <f>Tabla1[[#This Row],[Costo Unitario]]*Tabla1[[#This Row],[Cantidad Ordenada]]</f>
        <v>22</v>
      </c>
      <c r="L1896" s="3">
        <f>(Tabla1[[#This Row],[Precio Unitario]]-Tabla1[[#This Row],[Costo Unitario]])*Tabla1[[#This Row],[Cantidad Ordenada]]</f>
        <v>14</v>
      </c>
      <c r="M1896" s="20">
        <v>0.1</v>
      </c>
      <c r="N1896" s="5">
        <f>Tabla1[[#This Row],[Total del Pedido]]*M1896</f>
        <v>3.6</v>
      </c>
      <c r="O1896" s="5">
        <f>Tabla1[[#This Row],[Total del Pedido]]-(Tabla1[[#This Row],[Costo Total]]+N1896)</f>
        <v>10.399999999999999</v>
      </c>
    </row>
    <row r="1897" spans="1:15" x14ac:dyDescent="0.25">
      <c r="A1897" s="1">
        <v>766</v>
      </c>
      <c r="B1897" s="1">
        <v>17</v>
      </c>
      <c r="C1897" s="1" t="s">
        <v>5</v>
      </c>
      <c r="D1897" s="1" t="s">
        <v>26</v>
      </c>
      <c r="E1897" s="2">
        <v>18</v>
      </c>
      <c r="F1897" s="2">
        <v>30</v>
      </c>
      <c r="G1897" s="1">
        <v>2</v>
      </c>
      <c r="H1897" s="1">
        <v>52</v>
      </c>
      <c r="I1897" s="7">
        <f>TIME(0,Tabla1[[#This Row],[Tiempo de Preparación]],0)</f>
        <v>3.6111111111111108E-2</v>
      </c>
      <c r="J1897" s="16">
        <f>Tabla1[[#This Row],[Precio Unitario]]*Tabla1[[#This Row],[Cantidad Ordenada]]</f>
        <v>60</v>
      </c>
      <c r="K1897" s="3">
        <f>Tabla1[[#This Row],[Costo Unitario]]*Tabla1[[#This Row],[Cantidad Ordenada]]</f>
        <v>36</v>
      </c>
      <c r="L1897" s="3">
        <f>(Tabla1[[#This Row],[Precio Unitario]]-Tabla1[[#This Row],[Costo Unitario]])*Tabla1[[#This Row],[Cantidad Ordenada]]</f>
        <v>24</v>
      </c>
      <c r="M1897" s="20">
        <v>0.1</v>
      </c>
      <c r="N1897" s="5">
        <f>Tabla1[[#This Row],[Total del Pedido]]*M1897</f>
        <v>6</v>
      </c>
      <c r="O1897" s="5">
        <f>Tabla1[[#This Row],[Total del Pedido]]-(Tabla1[[#This Row],[Costo Total]]+N1897)</f>
        <v>18</v>
      </c>
    </row>
    <row r="1898" spans="1:15" x14ac:dyDescent="0.25">
      <c r="A1898" s="1">
        <v>766</v>
      </c>
      <c r="B1898" s="1">
        <v>17</v>
      </c>
      <c r="C1898" s="1" t="s">
        <v>13</v>
      </c>
      <c r="D1898" s="1" t="s">
        <v>34</v>
      </c>
      <c r="E1898" s="2">
        <v>11</v>
      </c>
      <c r="F1898" s="2">
        <v>19</v>
      </c>
      <c r="G1898" s="1">
        <v>1</v>
      </c>
      <c r="H1898" s="1">
        <v>59</v>
      </c>
      <c r="I1898" s="7">
        <f>TIME(0,Tabla1[[#This Row],[Tiempo de Preparación]],0)</f>
        <v>4.0972222222222222E-2</v>
      </c>
      <c r="J1898" s="16">
        <f>Tabla1[[#This Row],[Precio Unitario]]*Tabla1[[#This Row],[Cantidad Ordenada]]</f>
        <v>19</v>
      </c>
      <c r="K1898" s="3">
        <f>Tabla1[[#This Row],[Costo Unitario]]*Tabla1[[#This Row],[Cantidad Ordenada]]</f>
        <v>11</v>
      </c>
      <c r="L1898" s="3">
        <f>(Tabla1[[#This Row],[Precio Unitario]]-Tabla1[[#This Row],[Costo Unitario]])*Tabla1[[#This Row],[Cantidad Ordenada]]</f>
        <v>8</v>
      </c>
      <c r="M1898" s="20">
        <v>0.1</v>
      </c>
      <c r="N1898" s="5">
        <f>Tabla1[[#This Row],[Total del Pedido]]*M1898</f>
        <v>1.9000000000000001</v>
      </c>
      <c r="O1898" s="5">
        <f>Tabla1[[#This Row],[Total del Pedido]]-(Tabla1[[#This Row],[Costo Total]]+N1898)</f>
        <v>6.1</v>
      </c>
    </row>
    <row r="1899" spans="1:15" x14ac:dyDescent="0.25">
      <c r="A1899" s="1">
        <v>766</v>
      </c>
      <c r="B1899" s="1">
        <v>17</v>
      </c>
      <c r="C1899" s="1" t="s">
        <v>18</v>
      </c>
      <c r="D1899" s="1" t="s">
        <v>39</v>
      </c>
      <c r="E1899" s="2">
        <v>12</v>
      </c>
      <c r="F1899" s="2">
        <v>20</v>
      </c>
      <c r="G1899" s="1">
        <v>3</v>
      </c>
      <c r="H1899" s="1">
        <v>7</v>
      </c>
      <c r="I1899" s="7">
        <f>TIME(0,Tabla1[[#This Row],[Tiempo de Preparación]],0)</f>
        <v>4.8611111111111112E-3</v>
      </c>
      <c r="J1899" s="16">
        <f>Tabla1[[#This Row],[Precio Unitario]]*Tabla1[[#This Row],[Cantidad Ordenada]]</f>
        <v>60</v>
      </c>
      <c r="K1899" s="3">
        <f>Tabla1[[#This Row],[Costo Unitario]]*Tabla1[[#This Row],[Cantidad Ordenada]]</f>
        <v>36</v>
      </c>
      <c r="L1899" s="3">
        <f>(Tabla1[[#This Row],[Precio Unitario]]-Tabla1[[#This Row],[Costo Unitario]])*Tabla1[[#This Row],[Cantidad Ordenada]]</f>
        <v>24</v>
      </c>
      <c r="M1899" s="20">
        <v>0.1</v>
      </c>
      <c r="N1899" s="5">
        <f>Tabla1[[#This Row],[Total del Pedido]]*M1899</f>
        <v>6</v>
      </c>
      <c r="O1899" s="5">
        <f>Tabla1[[#This Row],[Total del Pedido]]-(Tabla1[[#This Row],[Costo Total]]+N1899)</f>
        <v>18</v>
      </c>
    </row>
    <row r="1900" spans="1:15" x14ac:dyDescent="0.25">
      <c r="A1900" s="1">
        <v>766</v>
      </c>
      <c r="B1900" s="1">
        <v>17</v>
      </c>
      <c r="C1900" s="1" t="s">
        <v>19</v>
      </c>
      <c r="D1900" s="1" t="s">
        <v>40</v>
      </c>
      <c r="E1900" s="2">
        <v>14</v>
      </c>
      <c r="F1900" s="2">
        <v>23</v>
      </c>
      <c r="G1900" s="1">
        <v>2</v>
      </c>
      <c r="H1900" s="1">
        <v>16</v>
      </c>
      <c r="I1900" s="7">
        <f>TIME(0,Tabla1[[#This Row],[Tiempo de Preparación]],0)</f>
        <v>1.1111111111111112E-2</v>
      </c>
      <c r="J1900" s="16">
        <f>Tabla1[[#This Row],[Precio Unitario]]*Tabla1[[#This Row],[Cantidad Ordenada]]</f>
        <v>46</v>
      </c>
      <c r="K1900" s="3">
        <f>Tabla1[[#This Row],[Costo Unitario]]*Tabla1[[#This Row],[Cantidad Ordenada]]</f>
        <v>28</v>
      </c>
      <c r="L1900" s="3">
        <f>(Tabla1[[#This Row],[Precio Unitario]]-Tabla1[[#This Row],[Costo Unitario]])*Tabla1[[#This Row],[Cantidad Ordenada]]</f>
        <v>18</v>
      </c>
      <c r="M1900" s="20">
        <v>0.1</v>
      </c>
      <c r="N1900" s="5">
        <f>Tabla1[[#This Row],[Total del Pedido]]*M1900</f>
        <v>4.6000000000000005</v>
      </c>
      <c r="O1900" s="5">
        <f>Tabla1[[#This Row],[Total del Pedido]]-(Tabla1[[#This Row],[Costo Total]]+N1900)</f>
        <v>13.399999999999999</v>
      </c>
    </row>
    <row r="1901" spans="1:15" x14ac:dyDescent="0.25">
      <c r="A1901" s="1">
        <v>767</v>
      </c>
      <c r="B1901" s="1">
        <v>10</v>
      </c>
      <c r="C1901" s="1" t="s">
        <v>10</v>
      </c>
      <c r="D1901" s="1" t="s">
        <v>31</v>
      </c>
      <c r="E1901" s="2">
        <v>17</v>
      </c>
      <c r="F1901" s="2">
        <v>29</v>
      </c>
      <c r="G1901" s="1">
        <v>2</v>
      </c>
      <c r="H1901" s="1">
        <v>12</v>
      </c>
      <c r="I1901" s="7">
        <f>TIME(0,Tabla1[[#This Row],[Tiempo de Preparación]],0)</f>
        <v>8.3333333333333332E-3</v>
      </c>
      <c r="J1901" s="16">
        <f>Tabla1[[#This Row],[Precio Unitario]]*Tabla1[[#This Row],[Cantidad Ordenada]]</f>
        <v>58</v>
      </c>
      <c r="K1901" s="3">
        <f>Tabla1[[#This Row],[Costo Unitario]]*Tabla1[[#This Row],[Cantidad Ordenada]]</f>
        <v>34</v>
      </c>
      <c r="L1901" s="3">
        <f>(Tabla1[[#This Row],[Precio Unitario]]-Tabla1[[#This Row],[Costo Unitario]])*Tabla1[[#This Row],[Cantidad Ordenada]]</f>
        <v>24</v>
      </c>
      <c r="M1901" s="20">
        <v>0.1</v>
      </c>
      <c r="N1901" s="5">
        <f>Tabla1[[#This Row],[Total del Pedido]]*M1901</f>
        <v>5.8000000000000007</v>
      </c>
      <c r="O1901" s="5">
        <f>Tabla1[[#This Row],[Total del Pedido]]-(Tabla1[[#This Row],[Costo Total]]+N1901)</f>
        <v>18.200000000000003</v>
      </c>
    </row>
    <row r="1902" spans="1:15" x14ac:dyDescent="0.25">
      <c r="A1902" s="1">
        <v>767</v>
      </c>
      <c r="B1902" s="1">
        <v>10</v>
      </c>
      <c r="C1902" s="1" t="s">
        <v>4</v>
      </c>
      <c r="D1902" s="1" t="s">
        <v>25</v>
      </c>
      <c r="E1902" s="2">
        <v>14</v>
      </c>
      <c r="F1902" s="2">
        <v>24</v>
      </c>
      <c r="G1902" s="1">
        <v>2</v>
      </c>
      <c r="H1902" s="1">
        <v>30</v>
      </c>
      <c r="I1902" s="7">
        <f>TIME(0,Tabla1[[#This Row],[Tiempo de Preparación]],0)</f>
        <v>2.0833333333333332E-2</v>
      </c>
      <c r="J1902" s="16">
        <f>Tabla1[[#This Row],[Precio Unitario]]*Tabla1[[#This Row],[Cantidad Ordenada]]</f>
        <v>48</v>
      </c>
      <c r="K1902" s="3">
        <f>Tabla1[[#This Row],[Costo Unitario]]*Tabla1[[#This Row],[Cantidad Ordenada]]</f>
        <v>28</v>
      </c>
      <c r="L1902" s="3">
        <f>(Tabla1[[#This Row],[Precio Unitario]]-Tabla1[[#This Row],[Costo Unitario]])*Tabla1[[#This Row],[Cantidad Ordenada]]</f>
        <v>20</v>
      </c>
      <c r="M1902" s="20">
        <v>0.1</v>
      </c>
      <c r="N1902" s="5">
        <f>Tabla1[[#This Row],[Total del Pedido]]*M1902</f>
        <v>4.8000000000000007</v>
      </c>
      <c r="O1902" s="5">
        <f>Tabla1[[#This Row],[Total del Pedido]]-(Tabla1[[#This Row],[Costo Total]]+N1902)</f>
        <v>15.200000000000003</v>
      </c>
    </row>
    <row r="1903" spans="1:15" x14ac:dyDescent="0.25">
      <c r="A1903" s="1">
        <v>767</v>
      </c>
      <c r="B1903" s="1">
        <v>10</v>
      </c>
      <c r="C1903" s="1" t="s">
        <v>20</v>
      </c>
      <c r="D1903" s="1" t="s">
        <v>41</v>
      </c>
      <c r="E1903" s="2">
        <v>13</v>
      </c>
      <c r="F1903" s="2">
        <v>21</v>
      </c>
      <c r="G1903" s="1">
        <v>3</v>
      </c>
      <c r="H1903" s="1">
        <v>43</v>
      </c>
      <c r="I1903" s="7">
        <f>TIME(0,Tabla1[[#This Row],[Tiempo de Preparación]],0)</f>
        <v>2.9861111111111113E-2</v>
      </c>
      <c r="J1903" s="16">
        <f>Tabla1[[#This Row],[Precio Unitario]]*Tabla1[[#This Row],[Cantidad Ordenada]]</f>
        <v>63</v>
      </c>
      <c r="K1903" s="3">
        <f>Tabla1[[#This Row],[Costo Unitario]]*Tabla1[[#This Row],[Cantidad Ordenada]]</f>
        <v>39</v>
      </c>
      <c r="L1903" s="3">
        <f>(Tabla1[[#This Row],[Precio Unitario]]-Tabla1[[#This Row],[Costo Unitario]])*Tabla1[[#This Row],[Cantidad Ordenada]]</f>
        <v>24</v>
      </c>
      <c r="M1903" s="20">
        <v>0.1</v>
      </c>
      <c r="N1903" s="5">
        <f>Tabla1[[#This Row],[Total del Pedido]]*M1903</f>
        <v>6.3000000000000007</v>
      </c>
      <c r="O1903" s="5">
        <f>Tabla1[[#This Row],[Total del Pedido]]-(Tabla1[[#This Row],[Costo Total]]+N1903)</f>
        <v>17.700000000000003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21AB-99F3-44FD-A85B-F0568C60D29C}">
  <dimension ref="A1:Y768"/>
  <sheetViews>
    <sheetView topLeftCell="P1" workbookViewId="0">
      <selection activeCell="Y8" sqref="Y8"/>
    </sheetView>
  </sheetViews>
  <sheetFormatPr baseColWidth="10" defaultRowHeight="15" x14ac:dyDescent="0.25"/>
  <cols>
    <col min="1" max="1" width="16.85546875" style="1" bestFit="1" customWidth="1"/>
    <col min="2" max="2" width="17.85546875" style="1" bestFit="1" customWidth="1"/>
    <col min="3" max="3" width="28" style="1" customWidth="1"/>
    <col min="4" max="4" width="18.7109375" style="12" customWidth="1"/>
    <col min="5" max="5" width="23.7109375" style="12" customWidth="1"/>
    <col min="6" max="7" width="23.7109375" style="7" customWidth="1"/>
    <col min="8" max="8" width="18.7109375" style="1" customWidth="1"/>
    <col min="9" max="9" width="14.7109375" style="1" bestFit="1" customWidth="1"/>
    <col min="10" max="10" width="18" style="1" bestFit="1" customWidth="1"/>
    <col min="11" max="12" width="14" style="1" customWidth="1"/>
    <col min="13" max="13" width="17" style="1" bestFit="1" customWidth="1"/>
    <col min="14" max="14" width="17.5703125" style="1" bestFit="1" customWidth="1"/>
    <col min="15" max="15" width="15" style="1" bestFit="1" customWidth="1"/>
    <col min="16" max="16" width="34.28515625" style="1" bestFit="1" customWidth="1"/>
    <col min="17" max="17" width="34.28515625" style="1" customWidth="1"/>
    <col min="18" max="18" width="19" style="21" customWidth="1"/>
    <col min="19" max="21" width="28.28515625" style="22" customWidth="1"/>
    <col min="22" max="22" width="28.28515625" style="28" customWidth="1"/>
    <col min="23" max="23" width="22.7109375" style="1" customWidth="1"/>
    <col min="24" max="24" width="15.5703125" style="7" customWidth="1"/>
    <col min="25" max="25" width="23.28515625" style="1" customWidth="1"/>
    <col min="26" max="16384" width="11.42578125" style="1"/>
  </cols>
  <sheetData>
    <row r="1" spans="1:25" x14ac:dyDescent="0.25">
      <c r="A1" s="1" t="s">
        <v>53</v>
      </c>
      <c r="B1" s="1" t="s">
        <v>54</v>
      </c>
      <c r="C1" s="1" t="s">
        <v>1169</v>
      </c>
      <c r="D1" s="12" t="s">
        <v>55</v>
      </c>
      <c r="E1" s="12" t="s">
        <v>56</v>
      </c>
      <c r="F1" s="7" t="s">
        <v>1164</v>
      </c>
      <c r="G1" s="7" t="s">
        <v>1177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1187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1194</v>
      </c>
      <c r="R1" s="23" t="s">
        <v>51</v>
      </c>
      <c r="S1" s="24" t="s">
        <v>1163</v>
      </c>
      <c r="T1" s="24" t="s">
        <v>1168</v>
      </c>
      <c r="U1" s="24" t="s">
        <v>50</v>
      </c>
      <c r="V1" s="24" t="s">
        <v>49</v>
      </c>
      <c r="W1" s="1" t="s">
        <v>1165</v>
      </c>
      <c r="X1" s="7" t="s">
        <v>1166</v>
      </c>
      <c r="Y1" s="1" t="s">
        <v>1167</v>
      </c>
    </row>
    <row r="2" spans="1:25" x14ac:dyDescent="0.25">
      <c r="A2" s="1">
        <v>10</v>
      </c>
      <c r="B2" s="1" t="s">
        <v>65</v>
      </c>
      <c r="C2" s="1">
        <v>6</v>
      </c>
      <c r="D2" s="13">
        <v>45017.046527777777</v>
      </c>
      <c r="E2" s="13">
        <v>45017.159722222219</v>
      </c>
      <c r="F2" s="7">
        <f>IF(Tabla13[[#This Row],[Estado_Mesa]]="Ocupada",Tabla13[[#This Row],[Hora_Salida]]-Tabla13[[#This Row],[Hora_Llegada]]+TIME(0,15,0),Tabla13[[#This Row],[Hora_Salida]]-Tabla13[[#This Row],[Hora_Llegada]])</f>
        <v>0.1131944444423425</v>
      </c>
      <c r="G2" s="7" t="str">
        <f>TEXT(Tabla13[[#This Row],[Hora_Salida]],"dddd,dd,mm,aaaa")</f>
        <v>sábado,01,04,2023</v>
      </c>
      <c r="H2" s="1" t="s">
        <v>66</v>
      </c>
      <c r="I2" s="1" t="s">
        <v>67</v>
      </c>
      <c r="J2" s="1" t="s">
        <v>68</v>
      </c>
      <c r="K2" s="1">
        <v>48.55</v>
      </c>
      <c r="L2" s="1" cm="1">
        <f t="array" ref="L2">_xlfn.IFS(Tabla13[[#This Row],[Cuentas_Pagadas]]="COBRADA",K2,Tabla13[[#This Row],[Cuentas_Pagadas]]="NO COBRADA","-")</f>
        <v>48.55</v>
      </c>
      <c r="M2" s="1" t="s">
        <v>69</v>
      </c>
      <c r="N2" s="1">
        <v>1</v>
      </c>
      <c r="O2" s="1" t="s">
        <v>70</v>
      </c>
      <c r="P2" s="1" t="s">
        <v>71</v>
      </c>
      <c r="Q2" s="19">
        <v>0.1</v>
      </c>
      <c r="R2" s="25">
        <f>Tabla13[[#This Row],[Monto Total]]*Tabla13[[#This Row],[IVA (%)]]</f>
        <v>13.8</v>
      </c>
      <c r="S2" s="26">
        <f>SUMIF(Tabla1[Número de Orden],Tabla13[[#This Row],[Número_Orden]],Tabla1[Total del Pedido])</f>
        <v>138</v>
      </c>
      <c r="T2" s="26" cm="1">
        <f t="array" ref="T2">_xlfn.IFS(Tabla13[[#This Row],[Cuentas_Pagadas]]="COBRADA",Tabla13[[#This Row],[Monto Total]]+Tabla13[[#This Row],[Propina]],Tabla13[[#This Row],[Cuentas_Pagadas]]="NO COBRADA",0)</f>
        <v>186.55</v>
      </c>
      <c r="U2" s="26">
        <f>SUMIF(Tabla1[Número de Orden],Tabla13[[#This Row],[Número_Orden]],Tabla1[Ganancia Bruta])</f>
        <v>56</v>
      </c>
      <c r="V2" s="26">
        <f>IF(Tabla13[[#This Row],[Ganancia Bruta]]&gt;0,Tabla13[[#This Row],[Ganancia Bruta]]-Tabla13[[#This Row],[IVA]],"-")</f>
        <v>42.2</v>
      </c>
      <c r="W2" s="7">
        <f>SUMIF(Tabla1[Número de Orden],Tabla13[[#This Row],[Número_Orden]],Tabla1[Tiempo_Preparación])</f>
        <v>3.9583333333333331E-2</v>
      </c>
      <c r="X2" s="7">
        <f>Tabla13[[#This Row],[Tiempo_Sala]]-Tabla13[[#This Row],[Tiempo_Preparación]]</f>
        <v>7.361111110900917E-2</v>
      </c>
      <c r="Y2" s="1" t="str">
        <f>IF(Tabla13[[#This Row],[TS-TP]]&gt;0,"COBRADA","NO COBRADA")</f>
        <v>COBRADA</v>
      </c>
    </row>
    <row r="3" spans="1:25" x14ac:dyDescent="0.25">
      <c r="A3" s="1">
        <v>6</v>
      </c>
      <c r="B3" s="1" t="s">
        <v>72</v>
      </c>
      <c r="C3" s="1">
        <v>6</v>
      </c>
      <c r="D3" s="13">
        <v>45017.061111111114</v>
      </c>
      <c r="E3" s="13">
        <v>45017.15902777778</v>
      </c>
      <c r="F3" s="7">
        <f>IF(Tabla13[[#This Row],[Estado_Mesa]]="Ocupada",Tabla13[[#This Row],[Hora_Salida]]-Tabla13[[#This Row],[Hora_Llegada]]+TIME(0,15,0),Tabla13[[#This Row],[Hora_Salida]]-Tabla13[[#This Row],[Hora_Llegada]])</f>
        <v>9.7916666665696539E-2</v>
      </c>
      <c r="G3" s="7" t="str">
        <f>TEXT(Tabla13[[#This Row],[Hora_Salida]],"dddd,dd,mm,aaaa")</f>
        <v>sábado,01,04,2023</v>
      </c>
      <c r="H3" s="1" t="s">
        <v>73</v>
      </c>
      <c r="I3" s="1" t="s">
        <v>74</v>
      </c>
      <c r="J3" s="1" t="s">
        <v>75</v>
      </c>
      <c r="K3" s="1">
        <v>43.3</v>
      </c>
      <c r="L3" s="1" cm="1">
        <f t="array" ref="L3">_xlfn.IFS(Tabla13[[#This Row],[Cuentas_Pagadas]]="COBRADA",K3,Tabla13[[#This Row],[Cuentas_Pagadas]]="NO COBRADA","-")</f>
        <v>43.3</v>
      </c>
      <c r="M3" s="1" t="s">
        <v>69</v>
      </c>
      <c r="N3" s="1">
        <v>2</v>
      </c>
      <c r="O3" s="1" t="s">
        <v>76</v>
      </c>
      <c r="P3" s="1" t="s">
        <v>77</v>
      </c>
      <c r="Q3" s="19">
        <v>0.1</v>
      </c>
      <c r="R3" s="25">
        <f>Tabla13[[#This Row],[Monto Total]]*Tabla13[[#This Row],[IVA (%)]]</f>
        <v>5.8000000000000007</v>
      </c>
      <c r="S3" s="26">
        <f>SUMIF(Tabla1[Número de Orden],Tabla13[[#This Row],[Número_Orden]],Tabla1[Total del Pedido])</f>
        <v>58</v>
      </c>
      <c r="T3" s="26" cm="1">
        <f t="array" ref="T3">_xlfn.IFS(Tabla13[[#This Row],[Cuentas_Pagadas]]="COBRADA",Tabla13[[#This Row],[Monto Total]]+Tabla13[[#This Row],[Propina]],Tabla13[[#This Row],[Cuentas_Pagadas]]="NO COBRADA",0)</f>
        <v>101.3</v>
      </c>
      <c r="U3" s="26">
        <f>SUMIF(Tabla1[Número de Orden],Tabla13[[#This Row],[Número_Orden]],Tabla1[Ganancia Bruta])</f>
        <v>23</v>
      </c>
      <c r="V3" s="26">
        <f>IF(Tabla13[[#This Row],[Ganancia Bruta]]&gt;0,Tabla13[[#This Row],[Ganancia Bruta]]-Tabla13[[#This Row],[IVA]],"-")</f>
        <v>17.2</v>
      </c>
      <c r="W3" s="7">
        <f>SUMIF(Tabla1[Número de Orden],Tabla13[[#This Row],[Número_Orden]],Tabla1[Tiempo_Preparación])</f>
        <v>5.9027777777777776E-2</v>
      </c>
      <c r="X3" s="7">
        <f>Tabla13[[#This Row],[Tiempo_Sala]]-Tabla13[[#This Row],[Tiempo_Preparación]]</f>
        <v>3.8888888887918763E-2</v>
      </c>
      <c r="Y3" s="1" t="str">
        <f>IF(Tabla13[[#This Row],[TS-TP]]&gt;0,"COBRADA","NO COBRADA")</f>
        <v>COBRADA</v>
      </c>
    </row>
    <row r="4" spans="1:25" x14ac:dyDescent="0.25">
      <c r="A4" s="1">
        <v>20</v>
      </c>
      <c r="B4" s="1" t="s">
        <v>78</v>
      </c>
      <c r="C4" s="1">
        <v>1</v>
      </c>
      <c r="D4" s="13">
        <v>45017.020138888889</v>
      </c>
      <c r="E4" s="13">
        <v>45017.163888888892</v>
      </c>
      <c r="F4" s="7">
        <f>IF(Tabla13[[#This Row],[Estado_Mesa]]="Ocupada",Tabla13[[#This Row],[Hora_Salida]]-Tabla13[[#This Row],[Hora_Llegada]]+TIME(0,15,0),Tabla13[[#This Row],[Hora_Salida]]-Tabla13[[#This Row],[Hora_Llegada]])</f>
        <v>0.14375000000291038</v>
      </c>
      <c r="G4" s="7" t="str">
        <f>TEXT(Tabla13[[#This Row],[Hora_Salida]],"dddd,dd,mm,aaaa")</f>
        <v>sábado,01,04,2023</v>
      </c>
      <c r="H4" s="1" t="s">
        <v>79</v>
      </c>
      <c r="I4" s="1" t="s">
        <v>74</v>
      </c>
      <c r="J4" s="1" t="s">
        <v>80</v>
      </c>
      <c r="K4" s="1">
        <v>30.87</v>
      </c>
      <c r="L4" s="1" cm="1">
        <f t="array" ref="L4">_xlfn.IFS(Tabla13[[#This Row],[Cuentas_Pagadas]]="COBRADA",K4,Tabla13[[#This Row],[Cuentas_Pagadas]]="NO COBRADA","-")</f>
        <v>30.87</v>
      </c>
      <c r="M4" s="1" t="s">
        <v>81</v>
      </c>
      <c r="N4" s="1">
        <v>3</v>
      </c>
      <c r="O4" s="1" t="s">
        <v>82</v>
      </c>
      <c r="P4" s="1" t="s">
        <v>83</v>
      </c>
      <c r="Q4" s="19">
        <v>0.1</v>
      </c>
      <c r="R4" s="25">
        <f>Tabla13[[#This Row],[Monto Total]]*Tabla13[[#This Row],[IVA (%)]]</f>
        <v>16.5</v>
      </c>
      <c r="S4" s="26">
        <f>SUMIF(Tabla1[Número de Orden],Tabla13[[#This Row],[Número_Orden]],Tabla1[Total del Pedido])</f>
        <v>165</v>
      </c>
      <c r="T4" s="26" cm="1">
        <f t="array" ref="T4">_xlfn.IFS(Tabla13[[#This Row],[Cuentas_Pagadas]]="COBRADA",Tabla13[[#This Row],[Monto Total]]+Tabla13[[#This Row],[Propina]],Tabla13[[#This Row],[Cuentas_Pagadas]]="NO COBRADA",0)</f>
        <v>195.87</v>
      </c>
      <c r="U4" s="26">
        <f>SUMIF(Tabla1[Número de Orden],Tabla13[[#This Row],[Número_Orden]],Tabla1[Ganancia Bruta])</f>
        <v>65</v>
      </c>
      <c r="V4" s="26">
        <f>IF(Tabla13[[#This Row],[Ganancia Bruta]]&gt;0,Tabla13[[#This Row],[Ganancia Bruta]]-Tabla13[[#This Row],[IVA]],"-")</f>
        <v>48.5</v>
      </c>
      <c r="W4" s="7">
        <f>SUMIF(Tabla1[Número de Orden],Tabla13[[#This Row],[Número_Orden]],Tabla1[Tiempo_Preparación])</f>
        <v>8.7499999999999994E-2</v>
      </c>
      <c r="X4" s="7">
        <f>Tabla13[[#This Row],[Tiempo_Sala]]-Tabla13[[#This Row],[Tiempo_Preparación]]</f>
        <v>5.6250000002910389E-2</v>
      </c>
      <c r="Y4" s="1" t="str">
        <f>IF(Tabla13[[#This Row],[TS-TP]]&gt;0,"COBRADA","NO COBRADA")</f>
        <v>COBRADA</v>
      </c>
    </row>
    <row r="5" spans="1:25" x14ac:dyDescent="0.25">
      <c r="A5" s="1">
        <v>3</v>
      </c>
      <c r="B5" s="1" t="s">
        <v>84</v>
      </c>
      <c r="C5" s="1">
        <v>1</v>
      </c>
      <c r="D5" s="13">
        <v>45017.127083333333</v>
      </c>
      <c r="E5" s="13">
        <v>45017.188194444447</v>
      </c>
      <c r="F5" s="7">
        <f>IF(Tabla13[[#This Row],[Estado_Mesa]]="Ocupada",Tabla13[[#This Row],[Hora_Salida]]-Tabla13[[#This Row],[Hora_Llegada]]+TIME(0,15,0),Tabla13[[#This Row],[Hora_Salida]]-Tabla13[[#This Row],[Hora_Llegada]])</f>
        <v>6.1111111113859806E-2</v>
      </c>
      <c r="G5" s="7" t="str">
        <f>TEXT(Tabla13[[#This Row],[Hora_Salida]],"dddd,dd,mm,aaaa")</f>
        <v>sábado,01,04,2023</v>
      </c>
      <c r="H5" s="1" t="s">
        <v>85</v>
      </c>
      <c r="I5" s="1" t="s">
        <v>67</v>
      </c>
      <c r="J5" s="1" t="s">
        <v>80</v>
      </c>
      <c r="K5" s="1">
        <v>34.68</v>
      </c>
      <c r="L5" s="1" cm="1">
        <f t="array" ref="L5">_xlfn.IFS(Tabla13[[#This Row],[Cuentas_Pagadas]]="COBRADA",K5,Tabla13[[#This Row],[Cuentas_Pagadas]]="NO COBRADA","-")</f>
        <v>34.68</v>
      </c>
      <c r="M5" s="1" t="s">
        <v>81</v>
      </c>
      <c r="N5" s="1">
        <v>4</v>
      </c>
      <c r="O5" s="1" t="s">
        <v>86</v>
      </c>
      <c r="P5" s="1" t="s">
        <v>87</v>
      </c>
      <c r="Q5" s="19">
        <v>0.1</v>
      </c>
      <c r="R5" s="25">
        <f>Tabla13[[#This Row],[Monto Total]]*Tabla13[[#This Row],[IVA (%)]]</f>
        <v>18.3</v>
      </c>
      <c r="S5" s="26">
        <f>SUMIF(Tabla1[Número de Orden],Tabla13[[#This Row],[Número_Orden]],Tabla1[Total del Pedido])</f>
        <v>183</v>
      </c>
      <c r="T5" s="26" cm="1">
        <f t="array" ref="T5">_xlfn.IFS(Tabla13[[#This Row],[Cuentas_Pagadas]]="COBRADA",Tabla13[[#This Row],[Monto Total]]+Tabla13[[#This Row],[Propina]],Tabla13[[#This Row],[Cuentas_Pagadas]]="NO COBRADA",0)</f>
        <v>217.68</v>
      </c>
      <c r="U5" s="26">
        <f>SUMIF(Tabla1[Número de Orden],Tabla13[[#This Row],[Número_Orden]],Tabla1[Ganancia Bruta])</f>
        <v>75</v>
      </c>
      <c r="V5" s="26">
        <f>IF(Tabla13[[#This Row],[Ganancia Bruta]]&gt;0,Tabla13[[#This Row],[Ganancia Bruta]]-Tabla13[[#This Row],[IVA]],"-")</f>
        <v>56.7</v>
      </c>
      <c r="W5" s="7">
        <f>SUMIF(Tabla1[Número de Orden],Tabla13[[#This Row],[Número_Orden]],Tabla1[Tiempo_Preparación])</f>
        <v>2.7777777777777776E-2</v>
      </c>
      <c r="X5" s="7">
        <f>Tabla13[[#This Row],[Tiempo_Sala]]-Tabla13[[#This Row],[Tiempo_Preparación]]</f>
        <v>3.333333333608203E-2</v>
      </c>
      <c r="Y5" s="1" t="str">
        <f>IF(Tabla13[[#This Row],[TS-TP]]&gt;0,"COBRADA","NO COBRADA")</f>
        <v>COBRADA</v>
      </c>
    </row>
    <row r="6" spans="1:25" x14ac:dyDescent="0.25">
      <c r="A6" s="1">
        <v>8</v>
      </c>
      <c r="B6" s="1" t="s">
        <v>88</v>
      </c>
      <c r="C6" s="1">
        <v>2</v>
      </c>
      <c r="D6" s="13">
        <v>45017.000694444447</v>
      </c>
      <c r="E6" s="13">
        <v>45017.087500000001</v>
      </c>
      <c r="F6" s="7">
        <f>IF(Tabla13[[#This Row],[Estado_Mesa]]="Ocupada",Tabla13[[#This Row],[Hora_Salida]]-Tabla13[[#This Row],[Hora_Llegada]]+TIME(0,15,0),Tabla13[[#This Row],[Hora_Salida]]-Tabla13[[#This Row],[Hora_Llegada]])</f>
        <v>8.6805555554747116E-2</v>
      </c>
      <c r="G6" s="7" t="str">
        <f>TEXT(Tabla13[[#This Row],[Hora_Salida]],"dddd,dd,mm,aaaa")</f>
        <v>sábado,01,04,2023</v>
      </c>
      <c r="H6" s="1" t="s">
        <v>89</v>
      </c>
      <c r="I6" s="1" t="s">
        <v>67</v>
      </c>
      <c r="J6" s="1" t="s">
        <v>80</v>
      </c>
      <c r="K6" s="1">
        <v>24.33</v>
      </c>
      <c r="L6" s="1" cm="1">
        <f t="array" ref="L6">_xlfn.IFS(Tabla13[[#This Row],[Cuentas_Pagadas]]="COBRADA",K6,Tabla13[[#This Row],[Cuentas_Pagadas]]="NO COBRADA","-")</f>
        <v>24.33</v>
      </c>
      <c r="M6" s="1" t="s">
        <v>81</v>
      </c>
      <c r="N6" s="1">
        <v>5</v>
      </c>
      <c r="O6" s="1" t="s">
        <v>90</v>
      </c>
      <c r="P6" s="1" t="s">
        <v>91</v>
      </c>
      <c r="Q6" s="19">
        <v>0.1</v>
      </c>
      <c r="R6" s="25">
        <f>Tabla13[[#This Row],[Monto Total]]*Tabla13[[#This Row],[IVA (%)]]</f>
        <v>6.7</v>
      </c>
      <c r="S6" s="26">
        <f>SUMIF(Tabla1[Número de Orden],Tabla13[[#This Row],[Número_Orden]],Tabla1[Total del Pedido])</f>
        <v>67</v>
      </c>
      <c r="T6" s="26" cm="1">
        <f t="array" ref="T6">_xlfn.IFS(Tabla13[[#This Row],[Cuentas_Pagadas]]="COBRADA",Tabla13[[#This Row],[Monto Total]]+Tabla13[[#This Row],[Propina]],Tabla13[[#This Row],[Cuentas_Pagadas]]="NO COBRADA",0)</f>
        <v>91.33</v>
      </c>
      <c r="U6" s="26">
        <f>SUMIF(Tabla1[Número de Orden],Tabla13[[#This Row],[Número_Orden]],Tabla1[Ganancia Bruta])</f>
        <v>28</v>
      </c>
      <c r="V6" s="26">
        <f>IF(Tabla13[[#This Row],[Ganancia Bruta]]&gt;0,Tabla13[[#This Row],[Ganancia Bruta]]-Tabla13[[#This Row],[IVA]],"-")</f>
        <v>21.3</v>
      </c>
      <c r="W6" s="7">
        <f>SUMIF(Tabla1[Número de Orden],Tabla13[[#This Row],[Número_Orden]],Tabla1[Tiempo_Preparación])</f>
        <v>1.1805555555555555E-2</v>
      </c>
      <c r="X6" s="7">
        <f>Tabla13[[#This Row],[Tiempo_Sala]]-Tabla13[[#This Row],[Tiempo_Preparación]]</f>
        <v>7.4999999999191561E-2</v>
      </c>
      <c r="Y6" s="1" t="str">
        <f>IF(Tabla13[[#This Row],[TS-TP]]&gt;0,"COBRADA","NO COBRADA")</f>
        <v>COBRADA</v>
      </c>
    </row>
    <row r="7" spans="1:25" x14ac:dyDescent="0.25">
      <c r="A7" s="1">
        <v>7</v>
      </c>
      <c r="B7" s="1" t="s">
        <v>92</v>
      </c>
      <c r="C7" s="1">
        <v>5</v>
      </c>
      <c r="D7" s="13">
        <v>45017.058333333334</v>
      </c>
      <c r="E7" s="13">
        <v>45017.147222222222</v>
      </c>
      <c r="F7" s="7">
        <f>IF(Tabla13[[#This Row],[Estado_Mesa]]="Ocupada",Tabla13[[#This Row],[Hora_Salida]]-Tabla13[[#This Row],[Hora_Llegada]]+TIME(0,15,0),Tabla13[[#This Row],[Hora_Salida]]-Tabla13[[#This Row],[Hora_Llegada]])</f>
        <v>8.8888888887595385E-2</v>
      </c>
      <c r="G7" s="7" t="str">
        <f>TEXT(Tabla13[[#This Row],[Hora_Salida]],"dddd,dd,mm,aaaa")</f>
        <v>sábado,01,04,2023</v>
      </c>
      <c r="H7" s="1" t="s">
        <v>89</v>
      </c>
      <c r="I7" s="1" t="s">
        <v>93</v>
      </c>
      <c r="J7" s="1" t="s">
        <v>80</v>
      </c>
      <c r="K7" s="1">
        <v>26.57</v>
      </c>
      <c r="L7" s="1" cm="1">
        <f t="array" ref="L7">_xlfn.IFS(Tabla13[[#This Row],[Cuentas_Pagadas]]="COBRADA",K7,Tabla13[[#This Row],[Cuentas_Pagadas]]="NO COBRADA","-")</f>
        <v>26.57</v>
      </c>
      <c r="M7" s="1" t="s">
        <v>81</v>
      </c>
      <c r="N7" s="1">
        <v>6</v>
      </c>
      <c r="O7" s="1" t="s">
        <v>90</v>
      </c>
      <c r="P7" s="1" t="s">
        <v>14</v>
      </c>
      <c r="Q7" s="19">
        <v>0.1</v>
      </c>
      <c r="R7" s="25">
        <f>Tabla13[[#This Row],[Monto Total]]*Tabla13[[#This Row],[IVA (%)]]</f>
        <v>7</v>
      </c>
      <c r="S7" s="26">
        <f>SUMIF(Tabla1[Número de Orden],Tabla13[[#This Row],[Número_Orden]],Tabla1[Total del Pedido])</f>
        <v>70</v>
      </c>
      <c r="T7" s="26" cm="1">
        <f t="array" ref="T7">_xlfn.IFS(Tabla13[[#This Row],[Cuentas_Pagadas]]="COBRADA",Tabla13[[#This Row],[Monto Total]]+Tabla13[[#This Row],[Propina]],Tabla13[[#This Row],[Cuentas_Pagadas]]="NO COBRADA",0)</f>
        <v>96.57</v>
      </c>
      <c r="U7" s="26">
        <f>SUMIF(Tabla1[Número de Orden],Tabla13[[#This Row],[Número_Orden]],Tabla1[Ganancia Bruta])</f>
        <v>28</v>
      </c>
      <c r="V7" s="26">
        <f>IF(Tabla13[[#This Row],[Ganancia Bruta]]&gt;0,Tabla13[[#This Row],[Ganancia Bruta]]-Tabla13[[#This Row],[IVA]],"-")</f>
        <v>21</v>
      </c>
      <c r="W7" s="7">
        <f>SUMIF(Tabla1[Número de Orden],Tabla13[[#This Row],[Número_Orden]],Tabla1[Tiempo_Preparación])</f>
        <v>7.6388888888888886E-3</v>
      </c>
      <c r="X7" s="7">
        <f>Tabla13[[#This Row],[Tiempo_Sala]]-Tabla13[[#This Row],[Tiempo_Preparación]]</f>
        <v>8.1249999998706496E-2</v>
      </c>
      <c r="Y7" s="1" t="str">
        <f>IF(Tabla13[[#This Row],[TS-TP]]&gt;0,"COBRADA","NO COBRADA")</f>
        <v>COBRADA</v>
      </c>
    </row>
    <row r="8" spans="1:25" x14ac:dyDescent="0.25">
      <c r="A8" s="1">
        <v>17</v>
      </c>
      <c r="B8" s="1" t="s">
        <v>94</v>
      </c>
      <c r="C8" s="1">
        <v>6</v>
      </c>
      <c r="D8" s="13">
        <v>45017.081250000003</v>
      </c>
      <c r="E8" s="13">
        <v>45017.181944444441</v>
      </c>
      <c r="F8" s="7">
        <f>IF(Tabla13[[#This Row],[Estado_Mesa]]="Ocupada",Tabla13[[#This Row],[Hora_Salida]]-Tabla13[[#This Row],[Hora_Llegada]]+TIME(0,15,0),Tabla13[[#This Row],[Hora_Salida]]-Tabla13[[#This Row],[Hora_Llegada]])</f>
        <v>0.1111111111046436</v>
      </c>
      <c r="G8" s="7" t="str">
        <f>TEXT(Tabla13[[#This Row],[Hora_Salida]],"dddd,dd,mm,aaaa")</f>
        <v>sábado,01,04,2023</v>
      </c>
      <c r="H8" s="1" t="s">
        <v>79</v>
      </c>
      <c r="I8" s="1" t="s">
        <v>93</v>
      </c>
      <c r="J8" s="1" t="s">
        <v>80</v>
      </c>
      <c r="K8" s="1">
        <v>10.54</v>
      </c>
      <c r="L8" s="1" cm="1">
        <f t="array" ref="L8">_xlfn.IFS(Tabla13[[#This Row],[Cuentas_Pagadas]]="COBRADA",K8,Tabla13[[#This Row],[Cuentas_Pagadas]]="NO COBRADA","-")</f>
        <v>10.54</v>
      </c>
      <c r="M8" s="1" t="s">
        <v>95</v>
      </c>
      <c r="N8" s="1">
        <v>7</v>
      </c>
      <c r="O8" s="1" t="s">
        <v>96</v>
      </c>
      <c r="P8" s="1" t="s">
        <v>97</v>
      </c>
      <c r="Q8" s="19">
        <v>0.1</v>
      </c>
      <c r="R8" s="25">
        <f>Tabla13[[#This Row],[Monto Total]]*Tabla13[[#This Row],[IVA (%)]]</f>
        <v>17.2</v>
      </c>
      <c r="S8" s="26">
        <f>SUMIF(Tabla1[Número de Orden],Tabla13[[#This Row],[Número_Orden]],Tabla1[Total del Pedido])</f>
        <v>172</v>
      </c>
      <c r="T8" s="26" cm="1">
        <f t="array" ref="T8">_xlfn.IFS(Tabla13[[#This Row],[Cuentas_Pagadas]]="COBRADA",Tabla13[[#This Row],[Monto Total]]+Tabla13[[#This Row],[Propina]],Tabla13[[#This Row],[Cuentas_Pagadas]]="NO COBRADA",0)</f>
        <v>182.54</v>
      </c>
      <c r="U8" s="26">
        <f>SUMIF(Tabla1[Número de Orden],Tabla13[[#This Row],[Número_Orden]],Tabla1[Ganancia Bruta])</f>
        <v>68</v>
      </c>
      <c r="V8" s="26">
        <f>IF(Tabla13[[#This Row],[Ganancia Bruta]]&gt;0,Tabla13[[#This Row],[Ganancia Bruta]]-Tabla13[[#This Row],[IVA]],"-")</f>
        <v>50.8</v>
      </c>
      <c r="W8" s="7">
        <f>SUMIF(Tabla1[Número de Orden],Tabla13[[#This Row],[Número_Orden]],Tabla1[Tiempo_Preparación])</f>
        <v>2.8472222222222218E-2</v>
      </c>
      <c r="X8" s="7">
        <f>Tabla13[[#This Row],[Tiempo_Sala]]-Tabla13[[#This Row],[Tiempo_Preparación]]</f>
        <v>8.263888888242138E-2</v>
      </c>
      <c r="Y8" s="1" t="str">
        <f>IF(Tabla13[[#This Row],[TS-TP]]&gt;0,"COBRADA","NO COBRADA")</f>
        <v>COBRADA</v>
      </c>
    </row>
    <row r="9" spans="1:25" x14ac:dyDescent="0.25">
      <c r="A9" s="1">
        <v>11</v>
      </c>
      <c r="B9" s="1" t="s">
        <v>98</v>
      </c>
      <c r="C9" s="1">
        <v>1</v>
      </c>
      <c r="D9" s="13">
        <v>45017.09097222222</v>
      </c>
      <c r="E9" s="13">
        <v>45017.200694444444</v>
      </c>
      <c r="F9" s="7">
        <f>IF(Tabla13[[#This Row],[Estado_Mesa]]="Ocupada",Tabla13[[#This Row],[Hora_Salida]]-Tabla13[[#This Row],[Hora_Llegada]]+TIME(0,15,0),Tabla13[[#This Row],[Hora_Salida]]-Tabla13[[#This Row],[Hora_Llegada]])</f>
        <v>0.10972222222335404</v>
      </c>
      <c r="G9" s="7" t="str">
        <f>TEXT(Tabla13[[#This Row],[Hora_Salida]],"dddd,dd,mm,aaaa")</f>
        <v>sábado,01,04,2023</v>
      </c>
      <c r="H9" s="1" t="s">
        <v>79</v>
      </c>
      <c r="I9" s="1" t="s">
        <v>74</v>
      </c>
      <c r="J9" s="1" t="s">
        <v>80</v>
      </c>
      <c r="K9" s="1">
        <v>49.18</v>
      </c>
      <c r="L9" s="1" cm="1">
        <f t="array" ref="L9">_xlfn.IFS(Tabla13[[#This Row],[Cuentas_Pagadas]]="COBRADA",K9,Tabla13[[#This Row],[Cuentas_Pagadas]]="NO COBRADA","-")</f>
        <v>49.18</v>
      </c>
      <c r="M9" s="1" t="s">
        <v>69</v>
      </c>
      <c r="N9" s="1">
        <v>8</v>
      </c>
      <c r="O9" s="1" t="s">
        <v>86</v>
      </c>
      <c r="P9" s="1" t="s">
        <v>99</v>
      </c>
      <c r="Q9" s="19">
        <v>0.1</v>
      </c>
      <c r="R9" s="25">
        <f>Tabla13[[#This Row],[Monto Total]]*Tabla13[[#This Row],[IVA (%)]]</f>
        <v>24.200000000000003</v>
      </c>
      <c r="S9" s="26">
        <f>SUMIF(Tabla1[Número de Orden],Tabla13[[#This Row],[Número_Orden]],Tabla1[Total del Pedido])</f>
        <v>242</v>
      </c>
      <c r="T9" s="26" cm="1">
        <f t="array" ref="T9">_xlfn.IFS(Tabla13[[#This Row],[Cuentas_Pagadas]]="COBRADA",Tabla13[[#This Row],[Monto Total]]+Tabla13[[#This Row],[Propina]],Tabla13[[#This Row],[Cuentas_Pagadas]]="NO COBRADA",0)</f>
        <v>291.18</v>
      </c>
      <c r="U9" s="26">
        <f>SUMIF(Tabla1[Número de Orden],Tabla13[[#This Row],[Número_Orden]],Tabla1[Ganancia Bruta])</f>
        <v>96</v>
      </c>
      <c r="V9" s="26">
        <f>IF(Tabla13[[#This Row],[Ganancia Bruta]]&gt;0,Tabla13[[#This Row],[Ganancia Bruta]]-Tabla13[[#This Row],[IVA]],"-")</f>
        <v>71.8</v>
      </c>
      <c r="W9" s="7">
        <f>SUMIF(Tabla1[Número de Orden],Tabla13[[#This Row],[Número_Orden]],Tabla1[Tiempo_Preparación])</f>
        <v>3.8194444444444448E-2</v>
      </c>
      <c r="X9" s="7">
        <f>Tabla13[[#This Row],[Tiempo_Sala]]-Tabla13[[#This Row],[Tiempo_Preparación]]</f>
        <v>7.152777777890959E-2</v>
      </c>
      <c r="Y9" s="1" t="str">
        <f>IF(Tabla13[[#This Row],[TS-TP]]&gt;0,"COBRADA","NO COBRADA")</f>
        <v>COBRADA</v>
      </c>
    </row>
    <row r="10" spans="1:25" x14ac:dyDescent="0.25">
      <c r="A10" s="1">
        <v>15</v>
      </c>
      <c r="B10" s="1" t="s">
        <v>100</v>
      </c>
      <c r="C10" s="1">
        <v>5</v>
      </c>
      <c r="D10" s="13">
        <v>45017.085416666669</v>
      </c>
      <c r="E10" s="13">
        <v>45017.184027777781</v>
      </c>
      <c r="F10" s="7">
        <f>IF(Tabla13[[#This Row],[Estado_Mesa]]="Ocupada",Tabla13[[#This Row],[Hora_Salida]]-Tabla13[[#This Row],[Hora_Llegada]]+TIME(0,15,0),Tabla13[[#This Row],[Hora_Salida]]-Tabla13[[#This Row],[Hora_Llegada]])</f>
        <v>9.8611111112404615E-2</v>
      </c>
      <c r="G10" s="7" t="str">
        <f>TEXT(Tabla13[[#This Row],[Hora_Salida]],"dddd,dd,mm,aaaa")</f>
        <v>sábado,01,04,2023</v>
      </c>
      <c r="H10" s="1" t="s">
        <v>79</v>
      </c>
      <c r="I10" s="1" t="s">
        <v>67</v>
      </c>
      <c r="J10" s="1" t="s">
        <v>68</v>
      </c>
      <c r="K10" s="1">
        <v>46.85</v>
      </c>
      <c r="L10" s="1" t="str" cm="1">
        <f t="array" ref="L10">_xlfn.IFS(Tabla13[[#This Row],[Cuentas_Pagadas]]="COBRADA",K10,Tabla13[[#This Row],[Cuentas_Pagadas]]="NO COBRADA","-")</f>
        <v>-</v>
      </c>
      <c r="M10" s="1" t="s">
        <v>81</v>
      </c>
      <c r="N10" s="1">
        <v>9</v>
      </c>
      <c r="O10" s="1" t="s">
        <v>101</v>
      </c>
      <c r="P10" s="1" t="s">
        <v>102</v>
      </c>
      <c r="Q10" s="19">
        <v>0.1</v>
      </c>
      <c r="R10" s="25">
        <f>Tabla13[[#This Row],[Monto Total]]*Tabla13[[#This Row],[IVA (%)]]</f>
        <v>16.900000000000002</v>
      </c>
      <c r="S10" s="26">
        <f>SUMIF(Tabla1[Número de Orden],Tabla13[[#This Row],[Número_Orden]],Tabla1[Total del Pedido])</f>
        <v>169</v>
      </c>
      <c r="T10" s="26" cm="1">
        <f t="array" ref="T10">_xlfn.IFS(Tabla13[[#This Row],[Cuentas_Pagadas]]="COBRADA",Tabla13[[#This Row],[Monto Total]]+Tabla13[[#This Row],[Propina]],Tabla13[[#This Row],[Cuentas_Pagadas]]="NO COBRADA",0)</f>
        <v>0</v>
      </c>
      <c r="U10" s="26">
        <v>0</v>
      </c>
      <c r="V10" s="27" t="str">
        <f>IF(Tabla13[[#This Row],[Ganancia Bruta]]&gt;0,Tabla13[[#This Row],[Ganancia Bruta]]-Tabla13[[#This Row],[IVA]],"-")</f>
        <v>-</v>
      </c>
      <c r="W10" s="7">
        <f>SUMIF(Tabla1[Número de Orden],Tabla13[[#This Row],[Número_Orden]],Tabla1[Tiempo_Preparación])</f>
        <v>0.10138888888888889</v>
      </c>
      <c r="X10" s="7">
        <f>Tabla13[[#This Row],[Tiempo_Sala]]-Tabla13[[#This Row],[Tiempo_Preparación]]</f>
        <v>-2.7777777764842748E-3</v>
      </c>
      <c r="Y10" s="1" t="str">
        <f>IF(Tabla13[[#This Row],[TS-TP]]&gt;0,"COBRADA","NO COBRADA")</f>
        <v>NO COBRADA</v>
      </c>
    </row>
    <row r="11" spans="1:25" x14ac:dyDescent="0.25">
      <c r="A11" s="1">
        <v>17</v>
      </c>
      <c r="B11" s="1" t="s">
        <v>103</v>
      </c>
      <c r="C11" s="1">
        <v>1</v>
      </c>
      <c r="D11" s="13">
        <v>45017.001388888886</v>
      </c>
      <c r="E11" s="13">
        <v>45017.078472222223</v>
      </c>
      <c r="F11" s="7">
        <f>IF(Tabla13[[#This Row],[Estado_Mesa]]="Ocupada",Tabla13[[#This Row],[Hora_Salida]]-Tabla13[[#This Row],[Hora_Llegada]]+TIME(0,15,0),Tabla13[[#This Row],[Hora_Salida]]-Tabla13[[#This Row],[Hora_Llegada]])</f>
        <v>8.7500000003880515E-2</v>
      </c>
      <c r="G11" s="7" t="str">
        <f>TEXT(Tabla13[[#This Row],[Hora_Salida]],"dddd,dd,mm,aaaa")</f>
        <v>sábado,01,04,2023</v>
      </c>
      <c r="H11" s="1" t="s">
        <v>89</v>
      </c>
      <c r="I11" s="1" t="s">
        <v>67</v>
      </c>
      <c r="J11" s="1" t="s">
        <v>80</v>
      </c>
      <c r="K11" s="1">
        <v>16.600000000000001</v>
      </c>
      <c r="L11" s="1" cm="1">
        <f t="array" ref="L11">_xlfn.IFS(Tabla13[[#This Row],[Cuentas_Pagadas]]="COBRADA",K11,Tabla13[[#This Row],[Cuentas_Pagadas]]="NO COBRADA","-")</f>
        <v>16.600000000000001</v>
      </c>
      <c r="M11" s="1" t="s">
        <v>95</v>
      </c>
      <c r="N11" s="1">
        <v>10</v>
      </c>
      <c r="O11" s="1" t="s">
        <v>104</v>
      </c>
      <c r="P11" s="1" t="s">
        <v>105</v>
      </c>
      <c r="Q11" s="19">
        <v>0.1</v>
      </c>
      <c r="R11" s="25">
        <f>Tabla13[[#This Row],[Monto Total]]*Tabla13[[#This Row],[IVA (%)]]</f>
        <v>14.8</v>
      </c>
      <c r="S11" s="26">
        <f>SUMIF(Tabla1[Número de Orden],Tabla13[[#This Row],[Número_Orden]],Tabla1[Total del Pedido])</f>
        <v>148</v>
      </c>
      <c r="T11" s="26" cm="1">
        <f t="array" ref="T11">_xlfn.IFS(Tabla13[[#This Row],[Cuentas_Pagadas]]="COBRADA",Tabla13[[#This Row],[Monto Total]]+Tabla13[[#This Row],[Propina]],Tabla13[[#This Row],[Cuentas_Pagadas]]="NO COBRADA",0)</f>
        <v>164.6</v>
      </c>
      <c r="U11" s="26">
        <f>SUMIF(Tabla1[Número de Orden],Tabla13[[#This Row],[Número_Orden]],Tabla1[Ganancia Bruta])</f>
        <v>58</v>
      </c>
      <c r="V11" s="26">
        <f>IF(Tabla13[[#This Row],[Ganancia Bruta]]&gt;0,Tabla13[[#This Row],[Ganancia Bruta]]-Tabla13[[#This Row],[IVA]],"-")</f>
        <v>43.2</v>
      </c>
      <c r="W11" s="7">
        <f>SUMIF(Tabla1[Número de Orden],Tabla13[[#This Row],[Número_Orden]],Tabla1[Tiempo_Preparación])</f>
        <v>2.0138888888888887E-2</v>
      </c>
      <c r="X11" s="7">
        <f>Tabla13[[#This Row],[Tiempo_Sala]]-Tabla13[[#This Row],[Tiempo_Preparación]]</f>
        <v>6.7361111114991629E-2</v>
      </c>
      <c r="Y11" s="1" t="str">
        <f>IF(Tabla13[[#This Row],[TS-TP]]&gt;0,"COBRADA","NO COBRADA")</f>
        <v>COBRADA</v>
      </c>
    </row>
    <row r="12" spans="1:25" x14ac:dyDescent="0.25">
      <c r="A12" s="1">
        <v>14</v>
      </c>
      <c r="B12" s="1" t="s">
        <v>106</v>
      </c>
      <c r="C12" s="1">
        <v>1</v>
      </c>
      <c r="D12" s="13">
        <v>45017.156944444447</v>
      </c>
      <c r="E12" s="13">
        <v>45017.272916666669</v>
      </c>
      <c r="F12" s="7">
        <f>IF(Tabla13[[#This Row],[Estado_Mesa]]="Ocupada",Tabla13[[#This Row],[Hora_Salida]]-Tabla13[[#This Row],[Hora_Llegada]]+TIME(0,15,0),Tabla13[[#This Row],[Hora_Salida]]-Tabla13[[#This Row],[Hora_Llegada]])</f>
        <v>0.11597222222189885</v>
      </c>
      <c r="G12" s="7" t="str">
        <f>TEXT(Tabla13[[#This Row],[Hora_Salida]],"dddd,dd,mm,aaaa")</f>
        <v>sábado,01,04,2023</v>
      </c>
      <c r="H12" s="1" t="s">
        <v>73</v>
      </c>
      <c r="I12" s="1" t="s">
        <v>67</v>
      </c>
      <c r="J12" s="1" t="s">
        <v>80</v>
      </c>
      <c r="K12" s="1">
        <v>32.89</v>
      </c>
      <c r="L12" s="1" cm="1">
        <f t="array" ref="L12">_xlfn.IFS(Tabla13[[#This Row],[Cuentas_Pagadas]]="COBRADA",K12,Tabla13[[#This Row],[Cuentas_Pagadas]]="NO COBRADA","-")</f>
        <v>32.89</v>
      </c>
      <c r="M12" s="1" t="s">
        <v>81</v>
      </c>
      <c r="N12" s="1">
        <v>11</v>
      </c>
      <c r="O12" s="1" t="s">
        <v>90</v>
      </c>
      <c r="P12" s="1" t="s">
        <v>107</v>
      </c>
      <c r="Q12" s="19">
        <v>0.1</v>
      </c>
      <c r="R12" s="25">
        <f>Tabla13[[#This Row],[Monto Total]]*Tabla13[[#This Row],[IVA (%)]]</f>
        <v>8.8000000000000007</v>
      </c>
      <c r="S12" s="26">
        <f>SUMIF(Tabla1[Número de Orden],Tabla13[[#This Row],[Número_Orden]],Tabla1[Total del Pedido])</f>
        <v>88</v>
      </c>
      <c r="T12" s="26" cm="1">
        <f t="array" ref="T12">_xlfn.IFS(Tabla13[[#This Row],[Cuentas_Pagadas]]="COBRADA",Tabla13[[#This Row],[Monto Total]]+Tabla13[[#This Row],[Propina]],Tabla13[[#This Row],[Cuentas_Pagadas]]="NO COBRADA",0)</f>
        <v>120.89</v>
      </c>
      <c r="U12" s="26">
        <f>SUMIF(Tabla1[Número de Orden],Tabla13[[#This Row],[Número_Orden]],Tabla1[Ganancia Bruta])</f>
        <v>36</v>
      </c>
      <c r="V12" s="26">
        <f>IF(Tabla13[[#This Row],[Ganancia Bruta]]&gt;0,Tabla13[[#This Row],[Ganancia Bruta]]-Tabla13[[#This Row],[IVA]],"-")</f>
        <v>27.2</v>
      </c>
      <c r="W12" s="7">
        <f>SUMIF(Tabla1[Número de Orden],Tabla13[[#This Row],[Número_Orden]],Tabla1[Tiempo_Preparación])</f>
        <v>3.888888888888889E-2</v>
      </c>
      <c r="X12" s="7">
        <f>Tabla13[[#This Row],[Tiempo_Sala]]-Tabla13[[#This Row],[Tiempo_Preparación]]</f>
        <v>7.7083333333009957E-2</v>
      </c>
      <c r="Y12" s="1" t="str">
        <f>IF(Tabla13[[#This Row],[TS-TP]]&gt;0,"COBRADA","NO COBRADA")</f>
        <v>COBRADA</v>
      </c>
    </row>
    <row r="13" spans="1:25" x14ac:dyDescent="0.25">
      <c r="A13" s="1">
        <v>14</v>
      </c>
      <c r="B13" s="1" t="s">
        <v>108</v>
      </c>
      <c r="C13" s="1">
        <v>6</v>
      </c>
      <c r="D13" s="13">
        <v>45017.00277777778</v>
      </c>
      <c r="E13" s="13">
        <v>45017.140972222223</v>
      </c>
      <c r="F13" s="7">
        <f>IF(Tabla13[[#This Row],[Estado_Mesa]]="Ocupada",Tabla13[[#This Row],[Hora_Salida]]-Tabla13[[#This Row],[Hora_Llegada]]+TIME(0,15,0),Tabla13[[#This Row],[Hora_Salida]]-Tabla13[[#This Row],[Hora_Llegada]])</f>
        <v>0.14861111111046435</v>
      </c>
      <c r="G13" s="7" t="str">
        <f>TEXT(Tabla13[[#This Row],[Hora_Salida]],"dddd,dd,mm,aaaa")</f>
        <v>sábado,01,04,2023</v>
      </c>
      <c r="H13" s="1" t="s">
        <v>89</v>
      </c>
      <c r="I13" s="1" t="s">
        <v>93</v>
      </c>
      <c r="J13" s="1" t="s">
        <v>80</v>
      </c>
      <c r="K13" s="1">
        <v>45.27</v>
      </c>
      <c r="L13" s="1" cm="1">
        <f t="array" ref="L13">_xlfn.IFS(Tabla13[[#This Row],[Cuentas_Pagadas]]="COBRADA",K13,Tabla13[[#This Row],[Cuentas_Pagadas]]="NO COBRADA","-")</f>
        <v>45.27</v>
      </c>
      <c r="M13" s="1" t="s">
        <v>95</v>
      </c>
      <c r="N13" s="1">
        <v>12</v>
      </c>
      <c r="O13" s="1" t="s">
        <v>76</v>
      </c>
      <c r="P13" s="1" t="s">
        <v>109</v>
      </c>
      <c r="Q13" s="19">
        <v>0.1</v>
      </c>
      <c r="R13" s="25">
        <f>Tabla13[[#This Row],[Monto Total]]*Tabla13[[#This Row],[IVA (%)]]</f>
        <v>32.6</v>
      </c>
      <c r="S13" s="26">
        <f>SUMIF(Tabla1[Número de Orden],Tabla13[[#This Row],[Número_Orden]],Tabla1[Total del Pedido])</f>
        <v>326</v>
      </c>
      <c r="T13" s="26" cm="1">
        <f t="array" ref="T13">_xlfn.IFS(Tabla13[[#This Row],[Cuentas_Pagadas]]="COBRADA",Tabla13[[#This Row],[Monto Total]]+Tabla13[[#This Row],[Propina]],Tabla13[[#This Row],[Cuentas_Pagadas]]="NO COBRADA",0)</f>
        <v>371.27</v>
      </c>
      <c r="U13" s="26">
        <f>SUMIF(Tabla1[Número de Orden],Tabla13[[#This Row],[Número_Orden]],Tabla1[Ganancia Bruta])</f>
        <v>127</v>
      </c>
      <c r="V13" s="26">
        <f>IF(Tabla13[[#This Row],[Ganancia Bruta]]&gt;0,Tabla13[[#This Row],[Ganancia Bruta]]-Tabla13[[#This Row],[IVA]],"-")</f>
        <v>94.4</v>
      </c>
      <c r="W13" s="7">
        <f>SUMIF(Tabla1[Número de Orden],Tabla13[[#This Row],[Número_Orden]],Tabla1[Tiempo_Preparación])</f>
        <v>6.597222222222221E-2</v>
      </c>
      <c r="X13" s="7">
        <f>Tabla13[[#This Row],[Tiempo_Sala]]-Tabla13[[#This Row],[Tiempo_Preparación]]</f>
        <v>8.263888888824214E-2</v>
      </c>
      <c r="Y13" s="1" t="str">
        <f>IF(Tabla13[[#This Row],[TS-TP]]&gt;0,"COBRADA","NO COBRADA")</f>
        <v>COBRADA</v>
      </c>
    </row>
    <row r="14" spans="1:25" x14ac:dyDescent="0.25">
      <c r="A14" s="1">
        <v>2</v>
      </c>
      <c r="B14" s="1" t="s">
        <v>110</v>
      </c>
      <c r="C14" s="1">
        <v>1</v>
      </c>
      <c r="D14" s="13">
        <v>45017.131249999999</v>
      </c>
      <c r="E14" s="13">
        <v>45017.230555555558</v>
      </c>
      <c r="F14" s="7">
        <f>IF(Tabla13[[#This Row],[Estado_Mesa]]="Ocupada",Tabla13[[#This Row],[Hora_Salida]]-Tabla13[[#This Row],[Hora_Llegada]]+TIME(0,15,0),Tabla13[[#This Row],[Hora_Salida]]-Tabla13[[#This Row],[Hora_Llegada]])</f>
        <v>0.10972222222577936</v>
      </c>
      <c r="G14" s="7" t="str">
        <f>TEXT(Tabla13[[#This Row],[Hora_Salida]],"dddd,dd,mm,aaaa")</f>
        <v>sábado,01,04,2023</v>
      </c>
      <c r="H14" s="1" t="s">
        <v>85</v>
      </c>
      <c r="I14" s="1" t="s">
        <v>67</v>
      </c>
      <c r="J14" s="1" t="s">
        <v>75</v>
      </c>
      <c r="K14" s="1">
        <v>22.06</v>
      </c>
      <c r="L14" s="1" cm="1">
        <f t="array" ref="L14">_xlfn.IFS(Tabla13[[#This Row],[Cuentas_Pagadas]]="COBRADA",K14,Tabla13[[#This Row],[Cuentas_Pagadas]]="NO COBRADA","-")</f>
        <v>22.06</v>
      </c>
      <c r="M14" s="1" t="s">
        <v>95</v>
      </c>
      <c r="N14" s="1">
        <v>13</v>
      </c>
      <c r="O14" s="1" t="s">
        <v>82</v>
      </c>
      <c r="P14" s="1" t="s">
        <v>10</v>
      </c>
      <c r="Q14" s="19">
        <v>0.1</v>
      </c>
      <c r="R14" s="25">
        <f>Tabla13[[#This Row],[Monto Total]]*Tabla13[[#This Row],[IVA (%)]]</f>
        <v>8.7000000000000011</v>
      </c>
      <c r="S14" s="26">
        <f>SUMIF(Tabla1[Número de Orden],Tabla13[[#This Row],[Número_Orden]],Tabla1[Total del Pedido])</f>
        <v>87</v>
      </c>
      <c r="T14" s="26" cm="1">
        <f t="array" ref="T14">_xlfn.IFS(Tabla13[[#This Row],[Cuentas_Pagadas]]="COBRADA",Tabla13[[#This Row],[Monto Total]]+Tabla13[[#This Row],[Propina]],Tabla13[[#This Row],[Cuentas_Pagadas]]="NO COBRADA",0)</f>
        <v>109.06</v>
      </c>
      <c r="U14" s="26">
        <f>SUMIF(Tabla1[Número de Orden],Tabla13[[#This Row],[Número_Orden]],Tabla1[Ganancia Bruta])</f>
        <v>36</v>
      </c>
      <c r="V14" s="26">
        <f>IF(Tabla13[[#This Row],[Ganancia Bruta]]&gt;0,Tabla13[[#This Row],[Ganancia Bruta]]-Tabla13[[#This Row],[IVA]],"-")</f>
        <v>27.299999999999997</v>
      </c>
      <c r="W14" s="7">
        <f>SUMIF(Tabla1[Número de Orden],Tabla13[[#This Row],[Número_Orden]],Tabla1[Tiempo_Preparación])</f>
        <v>4.0972222222222222E-2</v>
      </c>
      <c r="X14" s="7">
        <f>Tabla13[[#This Row],[Tiempo_Sala]]-Tabla13[[#This Row],[Tiempo_Preparación]]</f>
        <v>6.8750000003557132E-2</v>
      </c>
      <c r="Y14" s="1" t="str">
        <f>IF(Tabla13[[#This Row],[TS-TP]]&gt;0,"COBRADA","NO COBRADA")</f>
        <v>COBRADA</v>
      </c>
    </row>
    <row r="15" spans="1:25" x14ac:dyDescent="0.25">
      <c r="A15" s="1">
        <v>16</v>
      </c>
      <c r="B15" s="1" t="s">
        <v>111</v>
      </c>
      <c r="C15" s="1">
        <v>6</v>
      </c>
      <c r="D15" s="13">
        <v>45017.012499999997</v>
      </c>
      <c r="E15" s="13">
        <v>45017.081944444442</v>
      </c>
      <c r="F15" s="7">
        <f>IF(Tabla13[[#This Row],[Estado_Mesa]]="Ocupada",Tabla13[[#This Row],[Hora_Salida]]-Tabla13[[#This Row],[Hora_Llegada]]+TIME(0,15,0),Tabla13[[#This Row],[Hora_Salida]]-Tabla13[[#This Row],[Hora_Llegada]])</f>
        <v>6.9444444445252884E-2</v>
      </c>
      <c r="G15" s="7" t="str">
        <f>TEXT(Tabla13[[#This Row],[Hora_Salida]],"dddd,dd,mm,aaaa")</f>
        <v>sábado,01,04,2023</v>
      </c>
      <c r="H15" s="1" t="s">
        <v>79</v>
      </c>
      <c r="I15" s="1" t="s">
        <v>67</v>
      </c>
      <c r="J15" s="1" t="s">
        <v>75</v>
      </c>
      <c r="K15" s="1">
        <v>48.76</v>
      </c>
      <c r="L15" s="1" t="str" cm="1">
        <f t="array" ref="L15">_xlfn.IFS(Tabla13[[#This Row],[Cuentas_Pagadas]]="COBRADA",K15,Tabla13[[#This Row],[Cuentas_Pagadas]]="NO COBRADA","-")</f>
        <v>-</v>
      </c>
      <c r="M15" s="1" t="s">
        <v>81</v>
      </c>
      <c r="N15" s="1">
        <v>14</v>
      </c>
      <c r="O15" s="1" t="s">
        <v>90</v>
      </c>
      <c r="P15" s="1" t="s">
        <v>112</v>
      </c>
      <c r="Q15" s="19">
        <v>0.1</v>
      </c>
      <c r="R15" s="25">
        <f>Tabla13[[#This Row],[Monto Total]]*Tabla13[[#This Row],[IVA (%)]]</f>
        <v>12.9</v>
      </c>
      <c r="S15" s="26">
        <f>SUMIF(Tabla1[Número de Orden],Tabla13[[#This Row],[Número_Orden]],Tabla1[Total del Pedido])</f>
        <v>129</v>
      </c>
      <c r="T15" s="26" cm="1">
        <f t="array" ref="T15">_xlfn.IFS(Tabla13[[#This Row],[Cuentas_Pagadas]]="COBRADA",Tabla13[[#This Row],[Monto Total]]+Tabla13[[#This Row],[Propina]],Tabla13[[#This Row],[Cuentas_Pagadas]]="NO COBRADA",0)</f>
        <v>0</v>
      </c>
      <c r="U15" s="26">
        <v>0</v>
      </c>
      <c r="V15" s="27" t="str">
        <f>IF(Tabla13[[#This Row],[Ganancia Bruta]]&gt;0,Tabla13[[#This Row],[Ganancia Bruta]]-Tabla13[[#This Row],[IVA]],"-")</f>
        <v>-</v>
      </c>
      <c r="W15" s="7">
        <f>SUMIF(Tabla1[Número de Orden],Tabla13[[#This Row],[Número_Orden]],Tabla1[Tiempo_Preparación])</f>
        <v>0.10694444444444445</v>
      </c>
      <c r="X15" s="7">
        <f>Tabla13[[#This Row],[Tiempo_Sala]]-Tabla13[[#This Row],[Tiempo_Preparación]]</f>
        <v>-3.7499999999191569E-2</v>
      </c>
      <c r="Y15" s="1" t="str">
        <f>IF(Tabla13[[#This Row],[TS-TP]]&gt;0,"COBRADA","NO COBRADA")</f>
        <v>NO COBRADA</v>
      </c>
    </row>
    <row r="16" spans="1:25" x14ac:dyDescent="0.25">
      <c r="A16" s="1">
        <v>6</v>
      </c>
      <c r="B16" s="1" t="s">
        <v>113</v>
      </c>
      <c r="C16" s="1">
        <v>4</v>
      </c>
      <c r="D16" s="13">
        <v>45017.14166666667</v>
      </c>
      <c r="E16" s="13">
        <v>45017.207638888889</v>
      </c>
      <c r="F16" s="7">
        <f>IF(Tabla13[[#This Row],[Estado_Mesa]]="Ocupada",Tabla13[[#This Row],[Hora_Salida]]-Tabla13[[#This Row],[Hora_Llegada]]+TIME(0,15,0),Tabla13[[#This Row],[Hora_Salida]]-Tabla13[[#This Row],[Hora_Llegada]])</f>
        <v>7.6388888885655135E-2</v>
      </c>
      <c r="G16" s="7" t="str">
        <f>TEXT(Tabla13[[#This Row],[Hora_Salida]],"dddd,dd,mm,aaaa")</f>
        <v>sábado,01,04,2023</v>
      </c>
      <c r="H16" s="1" t="s">
        <v>73</v>
      </c>
      <c r="I16" s="1" t="s">
        <v>74</v>
      </c>
      <c r="J16" s="1" t="s">
        <v>80</v>
      </c>
      <c r="K16" s="1">
        <v>28.77</v>
      </c>
      <c r="L16" s="1" cm="1">
        <f t="array" ref="L16">_xlfn.IFS(Tabla13[[#This Row],[Cuentas_Pagadas]]="COBRADA",K16,Tabla13[[#This Row],[Cuentas_Pagadas]]="NO COBRADA","-")</f>
        <v>28.77</v>
      </c>
      <c r="M16" s="1" t="s">
        <v>95</v>
      </c>
      <c r="N16" s="1">
        <v>15</v>
      </c>
      <c r="O16" s="1" t="s">
        <v>104</v>
      </c>
      <c r="P16" s="1" t="s">
        <v>114</v>
      </c>
      <c r="Q16" s="19">
        <v>0.1</v>
      </c>
      <c r="R16" s="25">
        <f>Tabla13[[#This Row],[Monto Total]]*Tabla13[[#This Row],[IVA (%)]]</f>
        <v>22.400000000000002</v>
      </c>
      <c r="S16" s="26">
        <f>SUMIF(Tabla1[Número de Orden],Tabla13[[#This Row],[Número_Orden]],Tabla1[Total del Pedido])</f>
        <v>224</v>
      </c>
      <c r="T16" s="26" cm="1">
        <f t="array" ref="T16">_xlfn.IFS(Tabla13[[#This Row],[Cuentas_Pagadas]]="COBRADA",Tabla13[[#This Row],[Monto Total]]+Tabla13[[#This Row],[Propina]],Tabla13[[#This Row],[Cuentas_Pagadas]]="NO COBRADA",0)</f>
        <v>252.77</v>
      </c>
      <c r="U16" s="26">
        <f>SUMIF(Tabla1[Número de Orden],Tabla13[[#This Row],[Número_Orden]],Tabla1[Ganancia Bruta])</f>
        <v>90</v>
      </c>
      <c r="V16" s="26">
        <f>IF(Tabla13[[#This Row],[Ganancia Bruta]]&gt;0,Tabla13[[#This Row],[Ganancia Bruta]]-Tabla13[[#This Row],[IVA]],"-")</f>
        <v>67.599999999999994</v>
      </c>
      <c r="W16" s="7">
        <f>SUMIF(Tabla1[Número de Orden],Tabla13[[#This Row],[Número_Orden]],Tabla1[Tiempo_Preparación])</f>
        <v>7.1527777777777773E-2</v>
      </c>
      <c r="X16" s="7">
        <f>Tabla13[[#This Row],[Tiempo_Sala]]-Tabla13[[#This Row],[Tiempo_Preparación]]</f>
        <v>4.8611111078773611E-3</v>
      </c>
      <c r="Y16" s="1" t="str">
        <f>IF(Tabla13[[#This Row],[TS-TP]]&gt;0,"COBRADA","NO COBRADA")</f>
        <v>COBRADA</v>
      </c>
    </row>
    <row r="17" spans="1:25" x14ac:dyDescent="0.25">
      <c r="A17" s="1">
        <v>20</v>
      </c>
      <c r="B17" s="1" t="s">
        <v>115</v>
      </c>
      <c r="C17" s="1">
        <v>5</v>
      </c>
      <c r="D17" s="13">
        <v>45017.104861111111</v>
      </c>
      <c r="E17" s="13">
        <v>45017.183333333334</v>
      </c>
      <c r="F17" s="7">
        <f>IF(Tabla13[[#This Row],[Estado_Mesa]]="Ocupada",Tabla13[[#This Row],[Hora_Salida]]-Tabla13[[#This Row],[Hora_Llegada]]+TIME(0,15,0),Tabla13[[#This Row],[Hora_Salida]]-Tabla13[[#This Row],[Hora_Llegada]])</f>
        <v>7.8472222223354038E-2</v>
      </c>
      <c r="G17" s="7" t="str">
        <f>TEXT(Tabla13[[#This Row],[Hora_Salida]],"dddd,dd,mm,aaaa")</f>
        <v>sábado,01,04,2023</v>
      </c>
      <c r="H17" s="1" t="s">
        <v>89</v>
      </c>
      <c r="I17" s="1" t="s">
        <v>67</v>
      </c>
      <c r="J17" s="1" t="s">
        <v>75</v>
      </c>
      <c r="K17" s="1">
        <v>37.9</v>
      </c>
      <c r="L17" s="1" cm="1">
        <f t="array" ref="L17">_xlfn.IFS(Tabla13[[#This Row],[Cuentas_Pagadas]]="COBRADA",K17,Tabla13[[#This Row],[Cuentas_Pagadas]]="NO COBRADA","-")</f>
        <v>37.9</v>
      </c>
      <c r="M17" s="1" t="s">
        <v>69</v>
      </c>
      <c r="N17" s="1">
        <v>16</v>
      </c>
      <c r="O17" s="1" t="s">
        <v>101</v>
      </c>
      <c r="P17" s="1" t="s">
        <v>12</v>
      </c>
      <c r="Q17" s="19">
        <v>0.1</v>
      </c>
      <c r="R17" s="25">
        <f>Tabla13[[#This Row],[Monto Total]]*Tabla13[[#This Row],[IVA (%)]]</f>
        <v>2.8000000000000003</v>
      </c>
      <c r="S17" s="26">
        <f>SUMIF(Tabla1[Número de Orden],Tabla13[[#This Row],[Número_Orden]],Tabla1[Total del Pedido])</f>
        <v>28</v>
      </c>
      <c r="T17" s="26" cm="1">
        <f t="array" ref="T17">_xlfn.IFS(Tabla13[[#This Row],[Cuentas_Pagadas]]="COBRADA",Tabla13[[#This Row],[Monto Total]]+Tabla13[[#This Row],[Propina]],Tabla13[[#This Row],[Cuentas_Pagadas]]="NO COBRADA",0)</f>
        <v>65.900000000000006</v>
      </c>
      <c r="U17" s="26">
        <f>SUMIF(Tabla1[Número de Orden],Tabla13[[#This Row],[Número_Orden]],Tabla1[Ganancia Bruta])</f>
        <v>12</v>
      </c>
      <c r="V17" s="26">
        <f>IF(Tabla13[[#This Row],[Ganancia Bruta]]&gt;0,Tabla13[[#This Row],[Ganancia Bruta]]-Tabla13[[#This Row],[IVA]],"-")</f>
        <v>9.1999999999999993</v>
      </c>
      <c r="W17" s="7">
        <f>SUMIF(Tabla1[Número de Orden],Tabla13[[#This Row],[Número_Orden]],Tabla1[Tiempo_Preparación])</f>
        <v>2.6388888888888889E-2</v>
      </c>
      <c r="X17" s="7">
        <f>Tabla13[[#This Row],[Tiempo_Sala]]-Tabla13[[#This Row],[Tiempo_Preparación]]</f>
        <v>5.2083333334465146E-2</v>
      </c>
      <c r="Y17" s="1" t="str">
        <f>IF(Tabla13[[#This Row],[TS-TP]]&gt;0,"COBRADA","NO COBRADA")</f>
        <v>COBRADA</v>
      </c>
    </row>
    <row r="18" spans="1:25" x14ac:dyDescent="0.25">
      <c r="A18" s="1">
        <v>14</v>
      </c>
      <c r="B18" s="1" t="s">
        <v>116</v>
      </c>
      <c r="C18" s="1">
        <v>6</v>
      </c>
      <c r="D18" s="13">
        <v>45017.006249999999</v>
      </c>
      <c r="E18" s="13">
        <v>45017.143750000003</v>
      </c>
      <c r="F18" s="7">
        <f>IF(Tabla13[[#This Row],[Estado_Mesa]]="Ocupada",Tabla13[[#This Row],[Hora_Salida]]-Tabla13[[#This Row],[Hora_Llegada]]+TIME(0,15,0),Tabla13[[#This Row],[Hora_Salida]]-Tabla13[[#This Row],[Hora_Llegada]])</f>
        <v>0.13750000000436557</v>
      </c>
      <c r="G18" s="7" t="str">
        <f>TEXT(Tabla13[[#This Row],[Hora_Salida]],"dddd,dd,mm,aaaa")</f>
        <v>sábado,01,04,2023</v>
      </c>
      <c r="H18" s="1" t="s">
        <v>79</v>
      </c>
      <c r="I18" s="1" t="s">
        <v>74</v>
      </c>
      <c r="J18" s="1" t="s">
        <v>80</v>
      </c>
      <c r="K18" s="1">
        <v>12.17</v>
      </c>
      <c r="L18" s="1" cm="1">
        <f t="array" ref="L18">_xlfn.IFS(Tabla13[[#This Row],[Cuentas_Pagadas]]="COBRADA",K18,Tabla13[[#This Row],[Cuentas_Pagadas]]="NO COBRADA","-")</f>
        <v>12.17</v>
      </c>
      <c r="M18" s="1" t="s">
        <v>81</v>
      </c>
      <c r="N18" s="1">
        <v>17</v>
      </c>
      <c r="O18" s="1" t="s">
        <v>117</v>
      </c>
      <c r="P18" s="1" t="s">
        <v>118</v>
      </c>
      <c r="Q18" s="19">
        <v>0.1</v>
      </c>
      <c r="R18" s="25">
        <f>Tabla13[[#This Row],[Monto Total]]*Tabla13[[#This Row],[IVA (%)]]</f>
        <v>13.700000000000001</v>
      </c>
      <c r="S18" s="26">
        <f>SUMIF(Tabla1[Número de Orden],Tabla13[[#This Row],[Número_Orden]],Tabla1[Total del Pedido])</f>
        <v>137</v>
      </c>
      <c r="T18" s="26" cm="1">
        <f t="array" ref="T18">_xlfn.IFS(Tabla13[[#This Row],[Cuentas_Pagadas]]="COBRADA",Tabla13[[#This Row],[Monto Total]]+Tabla13[[#This Row],[Propina]],Tabla13[[#This Row],[Cuentas_Pagadas]]="NO COBRADA",0)</f>
        <v>149.16999999999999</v>
      </c>
      <c r="U18" s="26">
        <f>SUMIF(Tabla1[Número de Orden],Tabla13[[#This Row],[Número_Orden]],Tabla1[Ganancia Bruta])</f>
        <v>57</v>
      </c>
      <c r="V18" s="26">
        <f>IF(Tabla13[[#This Row],[Ganancia Bruta]]&gt;0,Tabla13[[#This Row],[Ganancia Bruta]]-Tabla13[[#This Row],[IVA]],"-")</f>
        <v>43.3</v>
      </c>
      <c r="W18" s="7">
        <f>SUMIF(Tabla1[Número de Orden],Tabla13[[#This Row],[Número_Orden]],Tabla1[Tiempo_Preparación])</f>
        <v>0.10972222222222222</v>
      </c>
      <c r="X18" s="7">
        <f>Tabla13[[#This Row],[Tiempo_Sala]]-Tabla13[[#This Row],[Tiempo_Preparación]]</f>
        <v>2.7777777782143354E-2</v>
      </c>
      <c r="Y18" s="1" t="str">
        <f>IF(Tabla13[[#This Row],[TS-TP]]&gt;0,"COBRADA","NO COBRADA")</f>
        <v>COBRADA</v>
      </c>
    </row>
    <row r="19" spans="1:25" x14ac:dyDescent="0.25">
      <c r="A19" s="1">
        <v>9</v>
      </c>
      <c r="B19" s="1" t="s">
        <v>119</v>
      </c>
      <c r="C19" s="1">
        <v>2</v>
      </c>
      <c r="D19" s="13">
        <v>45017.087500000001</v>
      </c>
      <c r="E19" s="13">
        <v>45017.18472222222</v>
      </c>
      <c r="F19" s="7">
        <f>IF(Tabla13[[#This Row],[Estado_Mesa]]="Ocupada",Tabla13[[#This Row],[Hora_Salida]]-Tabla13[[#This Row],[Hora_Llegada]]+TIME(0,15,0),Tabla13[[#This Row],[Hora_Salida]]-Tabla13[[#This Row],[Hora_Llegada]])</f>
        <v>9.7222222218988463E-2</v>
      </c>
      <c r="G19" s="7" t="str">
        <f>TEXT(Tabla13[[#This Row],[Hora_Salida]],"dddd,dd,mm,aaaa")</f>
        <v>sábado,01,04,2023</v>
      </c>
      <c r="H19" s="1" t="s">
        <v>79</v>
      </c>
      <c r="I19" s="1" t="s">
        <v>74</v>
      </c>
      <c r="J19" s="1" t="s">
        <v>80</v>
      </c>
      <c r="K19" s="1">
        <v>33.090000000000003</v>
      </c>
      <c r="L19" s="1" cm="1">
        <f t="array" ref="L19">_xlfn.IFS(Tabla13[[#This Row],[Cuentas_Pagadas]]="COBRADA",K19,Tabla13[[#This Row],[Cuentas_Pagadas]]="NO COBRADA","-")</f>
        <v>33.090000000000003</v>
      </c>
      <c r="M19" s="1" t="s">
        <v>81</v>
      </c>
      <c r="N19" s="1">
        <v>18</v>
      </c>
      <c r="O19" s="1" t="s">
        <v>76</v>
      </c>
      <c r="P19" s="1" t="s">
        <v>120</v>
      </c>
      <c r="Q19" s="19">
        <v>0.1</v>
      </c>
      <c r="R19" s="25">
        <f>Tabla13[[#This Row],[Monto Total]]*Tabla13[[#This Row],[IVA (%)]]</f>
        <v>25.1</v>
      </c>
      <c r="S19" s="26">
        <f>SUMIF(Tabla1[Número de Orden],Tabla13[[#This Row],[Número_Orden]],Tabla1[Total del Pedido])</f>
        <v>251</v>
      </c>
      <c r="T19" s="26" cm="1">
        <f t="array" ref="T19">_xlfn.IFS(Tabla13[[#This Row],[Cuentas_Pagadas]]="COBRADA",Tabla13[[#This Row],[Monto Total]]+Tabla13[[#This Row],[Propina]],Tabla13[[#This Row],[Cuentas_Pagadas]]="NO COBRADA",0)</f>
        <v>284.09000000000003</v>
      </c>
      <c r="U19" s="26">
        <f>SUMIF(Tabla1[Número de Orden],Tabla13[[#This Row],[Número_Orden]],Tabla1[Ganancia Bruta])</f>
        <v>101</v>
      </c>
      <c r="V19" s="26">
        <f>IF(Tabla13[[#This Row],[Ganancia Bruta]]&gt;0,Tabla13[[#This Row],[Ganancia Bruta]]-Tabla13[[#This Row],[IVA]],"-")</f>
        <v>75.900000000000006</v>
      </c>
      <c r="W19" s="7">
        <f>SUMIF(Tabla1[Número de Orden],Tabla13[[#This Row],[Número_Orden]],Tabla1[Tiempo_Preparación])</f>
        <v>9.3055555555555558E-2</v>
      </c>
      <c r="X19" s="7">
        <f>Tabla13[[#This Row],[Tiempo_Sala]]-Tabla13[[#This Row],[Tiempo_Preparación]]</f>
        <v>4.1666666634329053E-3</v>
      </c>
      <c r="Y19" s="1" t="str">
        <f>IF(Tabla13[[#This Row],[TS-TP]]&gt;0,"COBRADA","NO COBRADA")</f>
        <v>COBRADA</v>
      </c>
    </row>
    <row r="20" spans="1:25" x14ac:dyDescent="0.25">
      <c r="A20" s="1">
        <v>18</v>
      </c>
      <c r="B20" s="1" t="s">
        <v>121</v>
      </c>
      <c r="C20" s="1">
        <v>3</v>
      </c>
      <c r="D20" s="13">
        <v>45017.024305555555</v>
      </c>
      <c r="E20" s="13">
        <v>45017.145138888889</v>
      </c>
      <c r="F20" s="7">
        <f>IF(Tabla13[[#This Row],[Estado_Mesa]]="Ocupada",Tabla13[[#This Row],[Hora_Salida]]-Tabla13[[#This Row],[Hora_Llegada]]+TIME(0,15,0),Tabla13[[#This Row],[Hora_Salida]]-Tabla13[[#This Row],[Hora_Llegada]])</f>
        <v>0.12083333333430346</v>
      </c>
      <c r="G20" s="7" t="str">
        <f>TEXT(Tabla13[[#This Row],[Hora_Salida]],"dddd,dd,mm,aaaa")</f>
        <v>sábado,01,04,2023</v>
      </c>
      <c r="H20" s="1" t="s">
        <v>79</v>
      </c>
      <c r="I20" s="1" t="s">
        <v>67</v>
      </c>
      <c r="J20" s="1" t="s">
        <v>80</v>
      </c>
      <c r="K20" s="1">
        <v>17.45</v>
      </c>
      <c r="L20" s="1" cm="1">
        <f t="array" ref="L20">_xlfn.IFS(Tabla13[[#This Row],[Cuentas_Pagadas]]="COBRADA",K20,Tabla13[[#This Row],[Cuentas_Pagadas]]="NO COBRADA","-")</f>
        <v>17.45</v>
      </c>
      <c r="M20" s="1" t="s">
        <v>81</v>
      </c>
      <c r="N20" s="1">
        <v>19</v>
      </c>
      <c r="O20" s="1" t="s">
        <v>122</v>
      </c>
      <c r="P20" s="1" t="s">
        <v>8</v>
      </c>
      <c r="Q20" s="19">
        <v>0.1</v>
      </c>
      <c r="R20" s="25">
        <f>Tabla13[[#This Row],[Monto Total]]*Tabla13[[#This Row],[IVA (%)]]</f>
        <v>8</v>
      </c>
      <c r="S20" s="26">
        <f>SUMIF(Tabla1[Número de Orden],Tabla13[[#This Row],[Número_Orden]],Tabla1[Total del Pedido])</f>
        <v>80</v>
      </c>
      <c r="T20" s="26" cm="1">
        <f t="array" ref="T20">_xlfn.IFS(Tabla13[[#This Row],[Cuentas_Pagadas]]="COBRADA",Tabla13[[#This Row],[Monto Total]]+Tabla13[[#This Row],[Propina]],Tabla13[[#This Row],[Cuentas_Pagadas]]="NO COBRADA",0)</f>
        <v>97.45</v>
      </c>
      <c r="U20" s="26">
        <f>SUMIF(Tabla1[Número de Orden],Tabla13[[#This Row],[Número_Orden]],Tabla1[Ganancia Bruta])</f>
        <v>30</v>
      </c>
      <c r="V20" s="26">
        <f>IF(Tabla13[[#This Row],[Ganancia Bruta]]&gt;0,Tabla13[[#This Row],[Ganancia Bruta]]-Tabla13[[#This Row],[IVA]],"-")</f>
        <v>22</v>
      </c>
      <c r="W20" s="7">
        <f>SUMIF(Tabla1[Número de Orden],Tabla13[[#This Row],[Número_Orden]],Tabla1[Tiempo_Preparación])</f>
        <v>3.0555555555555555E-2</v>
      </c>
      <c r="X20" s="7">
        <f>Tabla13[[#This Row],[Tiempo_Sala]]-Tabla13[[#This Row],[Tiempo_Preparación]]</f>
        <v>9.0277777778747903E-2</v>
      </c>
      <c r="Y20" s="1" t="str">
        <f>IF(Tabla13[[#This Row],[TS-TP]]&gt;0,"COBRADA","NO COBRADA")</f>
        <v>COBRADA</v>
      </c>
    </row>
    <row r="21" spans="1:25" x14ac:dyDescent="0.25">
      <c r="A21" s="1">
        <v>8</v>
      </c>
      <c r="B21" s="1" t="s">
        <v>123</v>
      </c>
      <c r="C21" s="1">
        <v>2</v>
      </c>
      <c r="D21" s="13">
        <v>45017.059027777781</v>
      </c>
      <c r="E21" s="13">
        <v>45017.216666666667</v>
      </c>
      <c r="F21" s="7">
        <f>IF(Tabla13[[#This Row],[Estado_Mesa]]="Ocupada",Tabla13[[#This Row],[Hora_Salida]]-Tabla13[[#This Row],[Hora_Llegada]]+TIME(0,15,0),Tabla13[[#This Row],[Hora_Salida]]-Tabla13[[#This Row],[Hora_Llegada]])</f>
        <v>0.15763888888614019</v>
      </c>
      <c r="G21" s="7" t="str">
        <f>TEXT(Tabla13[[#This Row],[Hora_Salida]],"dddd,dd,mm,aaaa")</f>
        <v>sábado,01,04,2023</v>
      </c>
      <c r="H21" s="1" t="s">
        <v>66</v>
      </c>
      <c r="I21" s="1" t="s">
        <v>67</v>
      </c>
      <c r="J21" s="1" t="s">
        <v>80</v>
      </c>
      <c r="K21" s="1">
        <v>31.7</v>
      </c>
      <c r="L21" s="1" cm="1">
        <f t="array" ref="L21">_xlfn.IFS(Tabla13[[#This Row],[Cuentas_Pagadas]]="COBRADA",K21,Tabla13[[#This Row],[Cuentas_Pagadas]]="NO COBRADA","-")</f>
        <v>31.7</v>
      </c>
      <c r="M21" s="1" t="s">
        <v>69</v>
      </c>
      <c r="N21" s="1">
        <v>20</v>
      </c>
      <c r="O21" s="1" t="s">
        <v>122</v>
      </c>
      <c r="P21" s="1" t="s">
        <v>124</v>
      </c>
      <c r="Q21" s="19">
        <v>0.1</v>
      </c>
      <c r="R21" s="25">
        <f>Tabla13[[#This Row],[Monto Total]]*Tabla13[[#This Row],[IVA (%)]]</f>
        <v>17.8</v>
      </c>
      <c r="S21" s="26">
        <f>SUMIF(Tabla1[Número de Orden],Tabla13[[#This Row],[Número_Orden]],Tabla1[Total del Pedido])</f>
        <v>178</v>
      </c>
      <c r="T21" s="26" cm="1">
        <f t="array" ref="T21">_xlfn.IFS(Tabla13[[#This Row],[Cuentas_Pagadas]]="COBRADA",Tabla13[[#This Row],[Monto Total]]+Tabla13[[#This Row],[Propina]],Tabla13[[#This Row],[Cuentas_Pagadas]]="NO COBRADA",0)</f>
        <v>209.7</v>
      </c>
      <c r="U21" s="26">
        <f>SUMIF(Tabla1[Número de Orden],Tabla13[[#This Row],[Número_Orden]],Tabla1[Ganancia Bruta])</f>
        <v>71</v>
      </c>
      <c r="V21" s="26">
        <f>IF(Tabla13[[#This Row],[Ganancia Bruta]]&gt;0,Tabla13[[#This Row],[Ganancia Bruta]]-Tabla13[[#This Row],[IVA]],"-")</f>
        <v>53.2</v>
      </c>
      <c r="W21" s="7">
        <f>SUMIF(Tabla1[Número de Orden],Tabla13[[#This Row],[Número_Orden]],Tabla1[Tiempo_Preparación])</f>
        <v>4.8611111111111112E-2</v>
      </c>
      <c r="X21" s="7">
        <f>Tabla13[[#This Row],[Tiempo_Sala]]-Tabla13[[#This Row],[Tiempo_Preparación]]</f>
        <v>0.10902777777502909</v>
      </c>
      <c r="Y21" s="1" t="str">
        <f>IF(Tabla13[[#This Row],[TS-TP]]&gt;0,"COBRADA","NO COBRADA")</f>
        <v>COBRADA</v>
      </c>
    </row>
    <row r="22" spans="1:25" x14ac:dyDescent="0.25">
      <c r="A22" s="1">
        <v>12</v>
      </c>
      <c r="B22" s="1" t="s">
        <v>125</v>
      </c>
      <c r="C22" s="1">
        <v>2</v>
      </c>
      <c r="D22" s="13">
        <v>45017.152083333334</v>
      </c>
      <c r="E22" s="13">
        <v>45017.244444444441</v>
      </c>
      <c r="F22" s="7">
        <f>IF(Tabla13[[#This Row],[Estado_Mesa]]="Ocupada",Tabla13[[#This Row],[Hora_Salida]]-Tabla13[[#This Row],[Hora_Llegada]]+TIME(0,15,0),Tabla13[[#This Row],[Hora_Salida]]-Tabla13[[#This Row],[Hora_Llegada]])</f>
        <v>9.2361111106583849E-2</v>
      </c>
      <c r="G22" s="7" t="str">
        <f>TEXT(Tabla13[[#This Row],[Hora_Salida]],"dddd,dd,mm,aaaa")</f>
        <v>sábado,01,04,2023</v>
      </c>
      <c r="H22" s="1" t="s">
        <v>66</v>
      </c>
      <c r="I22" s="1" t="s">
        <v>67</v>
      </c>
      <c r="J22" s="1" t="s">
        <v>80</v>
      </c>
      <c r="K22" s="1">
        <v>20.53</v>
      </c>
      <c r="L22" s="1" t="str" cm="1">
        <f t="array" ref="L22">_xlfn.IFS(Tabla13[[#This Row],[Cuentas_Pagadas]]="COBRADA",K22,Tabla13[[#This Row],[Cuentas_Pagadas]]="NO COBRADA","-")</f>
        <v>-</v>
      </c>
      <c r="M22" s="1" t="s">
        <v>69</v>
      </c>
      <c r="N22" s="1">
        <v>21</v>
      </c>
      <c r="O22" s="1" t="s">
        <v>104</v>
      </c>
      <c r="P22" s="1" t="s">
        <v>126</v>
      </c>
      <c r="Q22" s="19">
        <v>0.1</v>
      </c>
      <c r="R22" s="25">
        <f>Tabla13[[#This Row],[Monto Total]]*Tabla13[[#This Row],[IVA (%)]]</f>
        <v>27.400000000000002</v>
      </c>
      <c r="S22" s="26">
        <f>SUMIF(Tabla1[Número de Orden],Tabla13[[#This Row],[Número_Orden]],Tabla1[Total del Pedido])</f>
        <v>274</v>
      </c>
      <c r="T22" s="26" cm="1">
        <f t="array" ref="T22">_xlfn.IFS(Tabla13[[#This Row],[Cuentas_Pagadas]]="COBRADA",Tabla13[[#This Row],[Monto Total]]+Tabla13[[#This Row],[Propina]],Tabla13[[#This Row],[Cuentas_Pagadas]]="NO COBRADA",0)</f>
        <v>0</v>
      </c>
      <c r="U22" s="26">
        <v>0</v>
      </c>
      <c r="V22" s="27" t="str">
        <f>IF(Tabla13[[#This Row],[Ganancia Bruta]]&gt;0,Tabla13[[#This Row],[Ganancia Bruta]]-Tabla13[[#This Row],[IVA]],"-")</f>
        <v>-</v>
      </c>
      <c r="W22" s="7">
        <f>SUMIF(Tabla1[Número de Orden],Tabla13[[#This Row],[Número_Orden]],Tabla1[Tiempo_Preparación])</f>
        <v>0.10555555555555556</v>
      </c>
      <c r="X22" s="7">
        <f>Tabla13[[#This Row],[Tiempo_Sala]]-Tabla13[[#This Row],[Tiempo_Preparación]]</f>
        <v>-1.3194444448971707E-2</v>
      </c>
      <c r="Y22" s="1" t="str">
        <f>IF(Tabla13[[#This Row],[TS-TP]]&gt;0,"COBRADA","NO COBRADA")</f>
        <v>NO COBRADA</v>
      </c>
    </row>
    <row r="23" spans="1:25" x14ac:dyDescent="0.25">
      <c r="A23" s="1">
        <v>15</v>
      </c>
      <c r="B23" s="1" t="s">
        <v>127</v>
      </c>
      <c r="C23" s="1">
        <v>1</v>
      </c>
      <c r="D23" s="13">
        <v>45017.094444444447</v>
      </c>
      <c r="E23" s="13">
        <v>45017.199305555558</v>
      </c>
      <c r="F23" s="7">
        <f>IF(Tabla13[[#This Row],[Estado_Mesa]]="Ocupada",Tabla13[[#This Row],[Hora_Salida]]-Tabla13[[#This Row],[Hora_Llegada]]+TIME(0,15,0),Tabla13[[#This Row],[Hora_Salida]]-Tabla13[[#This Row],[Hora_Llegada]])</f>
        <v>0.10486111111094942</v>
      </c>
      <c r="G23" s="7" t="str">
        <f>TEXT(Tabla13[[#This Row],[Hora_Salida]],"dddd,dd,mm,aaaa")</f>
        <v>sábado,01,04,2023</v>
      </c>
      <c r="H23" s="1" t="s">
        <v>89</v>
      </c>
      <c r="I23" s="1" t="s">
        <v>67</v>
      </c>
      <c r="J23" s="1" t="s">
        <v>80</v>
      </c>
      <c r="K23" s="1">
        <v>45.41</v>
      </c>
      <c r="L23" s="1" cm="1">
        <f t="array" ref="L23">_xlfn.IFS(Tabla13[[#This Row],[Cuentas_Pagadas]]="COBRADA",K23,Tabla13[[#This Row],[Cuentas_Pagadas]]="NO COBRADA","-")</f>
        <v>45.41</v>
      </c>
      <c r="M23" s="1" t="s">
        <v>81</v>
      </c>
      <c r="N23" s="1">
        <v>22</v>
      </c>
      <c r="O23" s="1" t="s">
        <v>117</v>
      </c>
      <c r="P23" s="1" t="s">
        <v>128</v>
      </c>
      <c r="Q23" s="19">
        <v>0.1</v>
      </c>
      <c r="R23" s="25">
        <f>Tabla13[[#This Row],[Monto Total]]*Tabla13[[#This Row],[IVA (%)]]</f>
        <v>21.3</v>
      </c>
      <c r="S23" s="26">
        <f>SUMIF(Tabla1[Número de Orden],Tabla13[[#This Row],[Número_Orden]],Tabla1[Total del Pedido])</f>
        <v>213</v>
      </c>
      <c r="T23" s="26" cm="1">
        <f t="array" ref="T23">_xlfn.IFS(Tabla13[[#This Row],[Cuentas_Pagadas]]="COBRADA",Tabla13[[#This Row],[Monto Total]]+Tabla13[[#This Row],[Propina]],Tabla13[[#This Row],[Cuentas_Pagadas]]="NO COBRADA",0)</f>
        <v>258.40999999999997</v>
      </c>
      <c r="U23" s="26">
        <f>SUMIF(Tabla1[Número de Orden],Tabla13[[#This Row],[Número_Orden]],Tabla1[Ganancia Bruta])</f>
        <v>88</v>
      </c>
      <c r="V23" s="26">
        <f>IF(Tabla13[[#This Row],[Ganancia Bruta]]&gt;0,Tabla13[[#This Row],[Ganancia Bruta]]-Tabla13[[#This Row],[IVA]],"-")</f>
        <v>66.7</v>
      </c>
      <c r="W23" s="7">
        <f>SUMIF(Tabla1[Número de Orden],Tabla13[[#This Row],[Número_Orden]],Tabla1[Tiempo_Preparación])</f>
        <v>8.5416666666666669E-2</v>
      </c>
      <c r="X23" s="7">
        <f>Tabla13[[#This Row],[Tiempo_Sala]]-Tabla13[[#This Row],[Tiempo_Preparación]]</f>
        <v>1.9444444444282755E-2</v>
      </c>
      <c r="Y23" s="1" t="str">
        <f>IF(Tabla13[[#This Row],[TS-TP]]&gt;0,"COBRADA","NO COBRADA")</f>
        <v>COBRADA</v>
      </c>
    </row>
    <row r="24" spans="1:25" x14ac:dyDescent="0.25">
      <c r="A24" s="1">
        <v>1</v>
      </c>
      <c r="B24" s="1" t="s">
        <v>129</v>
      </c>
      <c r="C24" s="1">
        <v>5</v>
      </c>
      <c r="D24" s="13">
        <v>45017.113888888889</v>
      </c>
      <c r="E24" s="13">
        <v>45017.17291666667</v>
      </c>
      <c r="F24" s="7">
        <f>IF(Tabla13[[#This Row],[Estado_Mesa]]="Ocupada",Tabla13[[#This Row],[Hora_Salida]]-Tabla13[[#This Row],[Hora_Llegada]]+TIME(0,15,0),Tabla13[[#This Row],[Hora_Salida]]-Tabla13[[#This Row],[Hora_Llegada]])</f>
        <v>5.9027777781011537E-2</v>
      </c>
      <c r="G24" s="7" t="str">
        <f>TEXT(Tabla13[[#This Row],[Hora_Salida]],"dddd,dd,mm,aaaa")</f>
        <v>sábado,01,04,2023</v>
      </c>
      <c r="H24" s="1" t="s">
        <v>85</v>
      </c>
      <c r="I24" s="1" t="s">
        <v>93</v>
      </c>
      <c r="J24" s="1" t="s">
        <v>80</v>
      </c>
      <c r="K24" s="1">
        <v>38.46</v>
      </c>
      <c r="L24" s="1" cm="1">
        <f t="array" ref="L24">_xlfn.IFS(Tabla13[[#This Row],[Cuentas_Pagadas]]="COBRADA",K24,Tabla13[[#This Row],[Cuentas_Pagadas]]="NO COBRADA","-")</f>
        <v>38.46</v>
      </c>
      <c r="M24" s="1" t="s">
        <v>81</v>
      </c>
      <c r="N24" s="1">
        <v>23</v>
      </c>
      <c r="O24" s="1" t="s">
        <v>122</v>
      </c>
      <c r="P24" s="1" t="s">
        <v>130</v>
      </c>
      <c r="Q24" s="19">
        <v>0.1</v>
      </c>
      <c r="R24" s="25">
        <f>Tabla13[[#This Row],[Monto Total]]*Tabla13[[#This Row],[IVA (%)]]</f>
        <v>13.8</v>
      </c>
      <c r="S24" s="26">
        <f>SUMIF(Tabla1[Número de Orden],Tabla13[[#This Row],[Número_Orden]],Tabla1[Total del Pedido])</f>
        <v>138</v>
      </c>
      <c r="T24" s="26" cm="1">
        <f t="array" ref="T24">_xlfn.IFS(Tabla13[[#This Row],[Cuentas_Pagadas]]="COBRADA",Tabla13[[#This Row],[Monto Total]]+Tabla13[[#This Row],[Propina]],Tabla13[[#This Row],[Cuentas_Pagadas]]="NO COBRADA",0)</f>
        <v>176.46</v>
      </c>
      <c r="U24" s="26">
        <f>SUMIF(Tabla1[Número de Orden],Tabla13[[#This Row],[Número_Orden]],Tabla1[Ganancia Bruta])</f>
        <v>57</v>
      </c>
      <c r="V24" s="26">
        <f>IF(Tabla13[[#This Row],[Ganancia Bruta]]&gt;0,Tabla13[[#This Row],[Ganancia Bruta]]-Tabla13[[#This Row],[IVA]],"-")</f>
        <v>43.2</v>
      </c>
      <c r="W24" s="7">
        <f>SUMIF(Tabla1[Número de Orden],Tabla13[[#This Row],[Número_Orden]],Tabla1[Tiempo_Preparación])</f>
        <v>4.3749999999999997E-2</v>
      </c>
      <c r="X24" s="7">
        <f>Tabla13[[#This Row],[Tiempo_Sala]]-Tabla13[[#This Row],[Tiempo_Preparación]]</f>
        <v>1.5277777781011539E-2</v>
      </c>
      <c r="Y24" s="1" t="str">
        <f>IF(Tabla13[[#This Row],[TS-TP]]&gt;0,"COBRADA","NO COBRADA")</f>
        <v>COBRADA</v>
      </c>
    </row>
    <row r="25" spans="1:25" x14ac:dyDescent="0.25">
      <c r="A25" s="1">
        <v>5</v>
      </c>
      <c r="B25" s="1" t="s">
        <v>131</v>
      </c>
      <c r="C25" s="1">
        <v>5</v>
      </c>
      <c r="D25" s="13">
        <v>45017.125694444447</v>
      </c>
      <c r="E25" s="13">
        <v>45017.263888888891</v>
      </c>
      <c r="F25" s="7">
        <f>IF(Tabla13[[#This Row],[Estado_Mesa]]="Ocupada",Tabla13[[#This Row],[Hora_Salida]]-Tabla13[[#This Row],[Hora_Llegada]]+TIME(0,15,0),Tabla13[[#This Row],[Hora_Salida]]-Tabla13[[#This Row],[Hora_Llegada]])</f>
        <v>0.14861111111046435</v>
      </c>
      <c r="G25" s="7" t="str">
        <f>TEXT(Tabla13[[#This Row],[Hora_Salida]],"dddd,dd,mm,aaaa")</f>
        <v>sábado,01,04,2023</v>
      </c>
      <c r="H25" s="1" t="s">
        <v>66</v>
      </c>
      <c r="I25" s="1" t="s">
        <v>67</v>
      </c>
      <c r="J25" s="1" t="s">
        <v>80</v>
      </c>
      <c r="K25" s="1">
        <v>38.18</v>
      </c>
      <c r="L25" s="1" cm="1">
        <f t="array" ref="L25">_xlfn.IFS(Tabla13[[#This Row],[Cuentas_Pagadas]]="COBRADA",K25,Tabla13[[#This Row],[Cuentas_Pagadas]]="NO COBRADA","-")</f>
        <v>38.18</v>
      </c>
      <c r="M25" s="1" t="s">
        <v>95</v>
      </c>
      <c r="N25" s="1">
        <v>24</v>
      </c>
      <c r="O25" s="1" t="s">
        <v>96</v>
      </c>
      <c r="P25" s="1" t="s">
        <v>132</v>
      </c>
      <c r="Q25" s="19">
        <v>0.1</v>
      </c>
      <c r="R25" s="25">
        <f>Tabla13[[#This Row],[Monto Total]]*Tabla13[[#This Row],[IVA (%)]]</f>
        <v>23.3</v>
      </c>
      <c r="S25" s="26">
        <f>SUMIF(Tabla1[Número de Orden],Tabla13[[#This Row],[Número_Orden]],Tabla1[Total del Pedido])</f>
        <v>233</v>
      </c>
      <c r="T25" s="26" cm="1">
        <f t="array" ref="T25">_xlfn.IFS(Tabla13[[#This Row],[Cuentas_Pagadas]]="COBRADA",Tabla13[[#This Row],[Monto Total]]+Tabla13[[#This Row],[Propina]],Tabla13[[#This Row],[Cuentas_Pagadas]]="NO COBRADA",0)</f>
        <v>271.18</v>
      </c>
      <c r="U25" s="26">
        <f>SUMIF(Tabla1[Número de Orden],Tabla13[[#This Row],[Número_Orden]],Tabla1[Ganancia Bruta])</f>
        <v>93</v>
      </c>
      <c r="V25" s="26">
        <f>IF(Tabla13[[#This Row],[Ganancia Bruta]]&gt;0,Tabla13[[#This Row],[Ganancia Bruta]]-Tabla13[[#This Row],[IVA]],"-")</f>
        <v>69.7</v>
      </c>
      <c r="W25" s="7">
        <f>SUMIF(Tabla1[Número de Orden],Tabla13[[#This Row],[Número_Orden]],Tabla1[Tiempo_Preparación])</f>
        <v>0.125</v>
      </c>
      <c r="X25" s="7">
        <f>Tabla13[[#This Row],[Tiempo_Sala]]-Tabla13[[#This Row],[Tiempo_Preparación]]</f>
        <v>2.361111111046435E-2</v>
      </c>
      <c r="Y25" s="1" t="str">
        <f>IF(Tabla13[[#This Row],[TS-TP]]&gt;0,"COBRADA","NO COBRADA")</f>
        <v>COBRADA</v>
      </c>
    </row>
    <row r="26" spans="1:25" x14ac:dyDescent="0.25">
      <c r="A26" s="1">
        <v>12</v>
      </c>
      <c r="B26" s="1" t="s">
        <v>133</v>
      </c>
      <c r="C26" s="1">
        <v>5</v>
      </c>
      <c r="D26" s="13">
        <v>45017.125694444447</v>
      </c>
      <c r="E26" s="13">
        <v>45017.207638888889</v>
      </c>
      <c r="F26" s="7">
        <f>IF(Tabla13[[#This Row],[Estado_Mesa]]="Ocupada",Tabla13[[#This Row],[Hora_Salida]]-Tabla13[[#This Row],[Hora_Llegada]]+TIME(0,15,0),Tabla13[[#This Row],[Hora_Salida]]-Tabla13[[#This Row],[Hora_Llegada]])</f>
        <v>9.2361111109009172E-2</v>
      </c>
      <c r="G26" s="7" t="str">
        <f>TEXT(Tabla13[[#This Row],[Hora_Salida]],"dddd,dd,mm,aaaa")</f>
        <v>sábado,01,04,2023</v>
      </c>
      <c r="H26" s="1" t="s">
        <v>85</v>
      </c>
      <c r="I26" s="1" t="s">
        <v>93</v>
      </c>
      <c r="J26" s="1" t="s">
        <v>68</v>
      </c>
      <c r="K26" s="1">
        <v>46.15</v>
      </c>
      <c r="L26" s="1" cm="1">
        <f t="array" ref="L26">_xlfn.IFS(Tabla13[[#This Row],[Cuentas_Pagadas]]="COBRADA",K26,Tabla13[[#This Row],[Cuentas_Pagadas]]="NO COBRADA","-")</f>
        <v>46.15</v>
      </c>
      <c r="M26" s="1" t="s">
        <v>95</v>
      </c>
      <c r="N26" s="1">
        <v>25</v>
      </c>
      <c r="O26" s="1" t="s">
        <v>76</v>
      </c>
      <c r="P26" s="1" t="s">
        <v>17</v>
      </c>
      <c r="Q26" s="19">
        <v>0.1</v>
      </c>
      <c r="R26" s="25">
        <f>Tabla13[[#This Row],[Monto Total]]*Tabla13[[#This Row],[IVA (%)]]</f>
        <v>3.4000000000000004</v>
      </c>
      <c r="S26" s="26">
        <f>SUMIF(Tabla1[Número de Orden],Tabla13[[#This Row],[Número_Orden]],Tabla1[Total del Pedido])</f>
        <v>34</v>
      </c>
      <c r="T26" s="26" cm="1">
        <f t="array" ref="T26">_xlfn.IFS(Tabla13[[#This Row],[Cuentas_Pagadas]]="COBRADA",Tabla13[[#This Row],[Monto Total]]+Tabla13[[#This Row],[Propina]],Tabla13[[#This Row],[Cuentas_Pagadas]]="NO COBRADA",0)</f>
        <v>80.150000000000006</v>
      </c>
      <c r="U26" s="26">
        <f>SUMIF(Tabla1[Número de Orden],Tabla13[[#This Row],[Número_Orden]],Tabla1[Ganancia Bruta])</f>
        <v>14</v>
      </c>
      <c r="V26" s="26">
        <f>IF(Tabla13[[#This Row],[Ganancia Bruta]]&gt;0,Tabla13[[#This Row],[Ganancia Bruta]]-Tabla13[[#This Row],[IVA]],"-")</f>
        <v>10.6</v>
      </c>
      <c r="W26" s="7">
        <f>SUMIF(Tabla1[Número de Orden],Tabla13[[#This Row],[Número_Orden]],Tabla1[Tiempo_Preparación])</f>
        <v>2.4305555555555556E-2</v>
      </c>
      <c r="X26" s="7">
        <f>Tabla13[[#This Row],[Tiempo_Sala]]-Tabla13[[#This Row],[Tiempo_Preparación]]</f>
        <v>6.805555555345362E-2</v>
      </c>
      <c r="Y26" s="1" t="str">
        <f>IF(Tabla13[[#This Row],[TS-TP]]&gt;0,"COBRADA","NO COBRADA")</f>
        <v>COBRADA</v>
      </c>
    </row>
    <row r="27" spans="1:25" x14ac:dyDescent="0.25">
      <c r="A27" s="1">
        <v>18</v>
      </c>
      <c r="B27" s="1" t="s">
        <v>134</v>
      </c>
      <c r="C27" s="1">
        <v>2</v>
      </c>
      <c r="D27" s="13">
        <v>45017.086111111108</v>
      </c>
      <c r="E27" s="13">
        <v>45017.240972222222</v>
      </c>
      <c r="F27" s="7">
        <f>IF(Tabla13[[#This Row],[Estado_Mesa]]="Ocupada",Tabla13[[#This Row],[Hora_Salida]]-Tabla13[[#This Row],[Hora_Llegada]]+TIME(0,15,0),Tabla13[[#This Row],[Hora_Salida]]-Tabla13[[#This Row],[Hora_Llegada]])</f>
        <v>0.16527777778052646</v>
      </c>
      <c r="G27" s="7" t="str">
        <f>TEXT(Tabla13[[#This Row],[Hora_Salida]],"dddd,dd,mm,aaaa")</f>
        <v>sábado,01,04,2023</v>
      </c>
      <c r="H27" s="1" t="s">
        <v>85</v>
      </c>
      <c r="I27" s="1" t="s">
        <v>74</v>
      </c>
      <c r="J27" s="1" t="s">
        <v>80</v>
      </c>
      <c r="K27" s="1">
        <v>10.37</v>
      </c>
      <c r="L27" s="1" cm="1">
        <f t="array" ref="L27">_xlfn.IFS(Tabla13[[#This Row],[Cuentas_Pagadas]]="COBRADA",K27,Tabla13[[#This Row],[Cuentas_Pagadas]]="NO COBRADA","-")</f>
        <v>10.37</v>
      </c>
      <c r="M27" s="1" t="s">
        <v>95</v>
      </c>
      <c r="N27" s="1">
        <v>26</v>
      </c>
      <c r="O27" s="1" t="s">
        <v>104</v>
      </c>
      <c r="P27" s="1" t="s">
        <v>135</v>
      </c>
      <c r="Q27" s="19">
        <v>0.1</v>
      </c>
      <c r="R27" s="25">
        <f>Tabla13[[#This Row],[Monto Total]]*Tabla13[[#This Row],[IVA (%)]]</f>
        <v>12.600000000000001</v>
      </c>
      <c r="S27" s="26">
        <f>SUMIF(Tabla1[Número de Orden],Tabla13[[#This Row],[Número_Orden]],Tabla1[Total del Pedido])</f>
        <v>126</v>
      </c>
      <c r="T27" s="26" cm="1">
        <f t="array" ref="T27">_xlfn.IFS(Tabla13[[#This Row],[Cuentas_Pagadas]]="COBRADA",Tabla13[[#This Row],[Monto Total]]+Tabla13[[#This Row],[Propina]],Tabla13[[#This Row],[Cuentas_Pagadas]]="NO COBRADA",0)</f>
        <v>136.37</v>
      </c>
      <c r="U27" s="26">
        <f>SUMIF(Tabla1[Número de Orden],Tabla13[[#This Row],[Número_Orden]],Tabla1[Ganancia Bruta])</f>
        <v>52</v>
      </c>
      <c r="V27" s="26">
        <f>IF(Tabla13[[#This Row],[Ganancia Bruta]]&gt;0,Tabla13[[#This Row],[Ganancia Bruta]]-Tabla13[[#This Row],[IVA]],"-")</f>
        <v>39.4</v>
      </c>
      <c r="W27" s="7">
        <f>SUMIF(Tabla1[Número de Orden],Tabla13[[#This Row],[Número_Orden]],Tabla1[Tiempo_Preparación])</f>
        <v>7.5694444444444453E-2</v>
      </c>
      <c r="X27" s="7">
        <f>Tabla13[[#This Row],[Tiempo_Sala]]-Tabla13[[#This Row],[Tiempo_Preparación]]</f>
        <v>8.9583333336082011E-2</v>
      </c>
      <c r="Y27" s="1" t="str">
        <f>IF(Tabla13[[#This Row],[TS-TP]]&gt;0,"COBRADA","NO COBRADA")</f>
        <v>COBRADA</v>
      </c>
    </row>
    <row r="28" spans="1:25" x14ac:dyDescent="0.25">
      <c r="A28" s="1">
        <v>4</v>
      </c>
      <c r="B28" s="1" t="s">
        <v>136</v>
      </c>
      <c r="C28" s="1">
        <v>2</v>
      </c>
      <c r="D28" s="13">
        <v>45017.054861111108</v>
      </c>
      <c r="E28" s="13">
        <v>45017.102083333331</v>
      </c>
      <c r="F28" s="7">
        <f>IF(Tabla13[[#This Row],[Estado_Mesa]]="Ocupada",Tabla13[[#This Row],[Hora_Salida]]-Tabla13[[#This Row],[Hora_Llegada]]+TIME(0,15,0),Tabla13[[#This Row],[Hora_Salida]]-Tabla13[[#This Row],[Hora_Llegada]])</f>
        <v>5.7638888890020702E-2</v>
      </c>
      <c r="G28" s="7" t="str">
        <f>TEXT(Tabla13[[#This Row],[Hora_Salida]],"dddd,dd,mm,aaaa")</f>
        <v>sábado,01,04,2023</v>
      </c>
      <c r="H28" s="1" t="s">
        <v>85</v>
      </c>
      <c r="I28" s="1" t="s">
        <v>67</v>
      </c>
      <c r="J28" s="1" t="s">
        <v>80</v>
      </c>
      <c r="K28" s="1">
        <v>19.27</v>
      </c>
      <c r="L28" s="1" cm="1">
        <f t="array" ref="L28">_xlfn.IFS(Tabla13[[#This Row],[Cuentas_Pagadas]]="COBRADA",K28,Tabla13[[#This Row],[Cuentas_Pagadas]]="NO COBRADA","-")</f>
        <v>19.27</v>
      </c>
      <c r="M28" s="1" t="s">
        <v>95</v>
      </c>
      <c r="N28" s="1">
        <v>27</v>
      </c>
      <c r="O28" s="1" t="s">
        <v>82</v>
      </c>
      <c r="P28" s="1" t="s">
        <v>137</v>
      </c>
      <c r="Q28" s="19">
        <v>0.1</v>
      </c>
      <c r="R28" s="25">
        <f>Tabla13[[#This Row],[Monto Total]]*Tabla13[[#This Row],[IVA (%)]]</f>
        <v>6.1000000000000005</v>
      </c>
      <c r="S28" s="26">
        <f>SUMIF(Tabla1[Número de Orden],Tabla13[[#This Row],[Número_Orden]],Tabla1[Total del Pedido])</f>
        <v>61</v>
      </c>
      <c r="T28" s="26" cm="1">
        <f t="array" ref="T28">_xlfn.IFS(Tabla13[[#This Row],[Cuentas_Pagadas]]="COBRADA",Tabla13[[#This Row],[Monto Total]]+Tabla13[[#This Row],[Propina]],Tabla13[[#This Row],[Cuentas_Pagadas]]="NO COBRADA",0)</f>
        <v>80.27</v>
      </c>
      <c r="U28" s="26">
        <f>SUMIF(Tabla1[Número de Orden],Tabla13[[#This Row],[Número_Orden]],Tabla1[Ganancia Bruta])</f>
        <v>25</v>
      </c>
      <c r="V28" s="26">
        <f>IF(Tabla13[[#This Row],[Ganancia Bruta]]&gt;0,Tabla13[[#This Row],[Ganancia Bruta]]-Tabla13[[#This Row],[IVA]],"-")</f>
        <v>18.899999999999999</v>
      </c>
      <c r="W28" s="7">
        <f>SUMIF(Tabla1[Número de Orden],Tabla13[[#This Row],[Número_Orden]],Tabla1[Tiempo_Preparación])</f>
        <v>3.8194444444444448E-2</v>
      </c>
      <c r="X28" s="7">
        <f>Tabla13[[#This Row],[Tiempo_Sala]]-Tabla13[[#This Row],[Tiempo_Preparación]]</f>
        <v>1.9444444445576255E-2</v>
      </c>
      <c r="Y28" s="1" t="str">
        <f>IF(Tabla13[[#This Row],[TS-TP]]&gt;0,"COBRADA","NO COBRADA")</f>
        <v>COBRADA</v>
      </c>
    </row>
    <row r="29" spans="1:25" x14ac:dyDescent="0.25">
      <c r="A29" s="1">
        <v>2</v>
      </c>
      <c r="B29" s="1" t="s">
        <v>138</v>
      </c>
      <c r="C29" s="1">
        <v>2</v>
      </c>
      <c r="D29" s="13">
        <v>45017.03402777778</v>
      </c>
      <c r="E29" s="13">
        <v>45017.136111111111</v>
      </c>
      <c r="F29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29" s="7" t="str">
        <f>TEXT(Tabla13[[#This Row],[Hora_Salida]],"dddd,dd,mm,aaaa")</f>
        <v>sábado,01,04,2023</v>
      </c>
      <c r="H29" s="1" t="s">
        <v>89</v>
      </c>
      <c r="I29" s="1" t="s">
        <v>93</v>
      </c>
      <c r="J29" s="1" t="s">
        <v>80</v>
      </c>
      <c r="K29" s="1">
        <v>41.22</v>
      </c>
      <c r="L29" s="1" cm="1">
        <f t="array" ref="L29">_xlfn.IFS(Tabla13[[#This Row],[Cuentas_Pagadas]]="COBRADA",K29,Tabla13[[#This Row],[Cuentas_Pagadas]]="NO COBRADA","-")</f>
        <v>41.22</v>
      </c>
      <c r="M29" s="1" t="s">
        <v>69</v>
      </c>
      <c r="N29" s="1">
        <v>28</v>
      </c>
      <c r="O29" s="1" t="s">
        <v>139</v>
      </c>
      <c r="P29" s="1" t="s">
        <v>140</v>
      </c>
      <c r="Q29" s="19">
        <v>0.1</v>
      </c>
      <c r="R29" s="25">
        <f>Tabla13[[#This Row],[Monto Total]]*Tabla13[[#This Row],[IVA (%)]]</f>
        <v>9.4</v>
      </c>
      <c r="S29" s="26">
        <f>SUMIF(Tabla1[Número de Orden],Tabla13[[#This Row],[Número_Orden]],Tabla1[Total del Pedido])</f>
        <v>94</v>
      </c>
      <c r="T29" s="26" cm="1">
        <f t="array" ref="T29">_xlfn.IFS(Tabla13[[#This Row],[Cuentas_Pagadas]]="COBRADA",Tabla13[[#This Row],[Monto Total]]+Tabla13[[#This Row],[Propina]],Tabla13[[#This Row],[Cuentas_Pagadas]]="NO COBRADA",0)</f>
        <v>135.22</v>
      </c>
      <c r="U29" s="26">
        <f>SUMIF(Tabla1[Número de Orden],Tabla13[[#This Row],[Número_Orden]],Tabla1[Ganancia Bruta])</f>
        <v>40</v>
      </c>
      <c r="V29" s="26">
        <f>IF(Tabla13[[#This Row],[Ganancia Bruta]]&gt;0,Tabla13[[#This Row],[Ganancia Bruta]]-Tabla13[[#This Row],[IVA]],"-")</f>
        <v>30.6</v>
      </c>
      <c r="W29" s="7">
        <f>SUMIF(Tabla1[Número de Orden],Tabla13[[#This Row],[Número_Orden]],Tabla1[Tiempo_Preparación])</f>
        <v>3.888888888888889E-2</v>
      </c>
      <c r="X29" s="7">
        <f>Tabla13[[#This Row],[Tiempo_Sala]]-Tabla13[[#This Row],[Tiempo_Preparación]]</f>
        <v>6.3194444442504188E-2</v>
      </c>
      <c r="Y29" s="1" t="str">
        <f>IF(Tabla13[[#This Row],[TS-TP]]&gt;0,"COBRADA","NO COBRADA")</f>
        <v>COBRADA</v>
      </c>
    </row>
    <row r="30" spans="1:25" x14ac:dyDescent="0.25">
      <c r="A30" s="1">
        <v>20</v>
      </c>
      <c r="B30" s="1" t="s">
        <v>141</v>
      </c>
      <c r="C30" s="1">
        <v>5</v>
      </c>
      <c r="D30" s="13">
        <v>45017.126388888886</v>
      </c>
      <c r="E30" s="13">
        <v>45017.256944444445</v>
      </c>
      <c r="F30" s="7">
        <f>IF(Tabla13[[#This Row],[Estado_Mesa]]="Ocupada",Tabla13[[#This Row],[Hora_Salida]]-Tabla13[[#This Row],[Hora_Llegada]]+TIME(0,15,0),Tabla13[[#This Row],[Hora_Salida]]-Tabla13[[#This Row],[Hora_Llegada]])</f>
        <v>0.14097222222577935</v>
      </c>
      <c r="G30" s="7" t="str">
        <f>TEXT(Tabla13[[#This Row],[Hora_Salida]],"dddd,dd,mm,aaaa")</f>
        <v>sábado,01,04,2023</v>
      </c>
      <c r="H30" s="1" t="s">
        <v>79</v>
      </c>
      <c r="I30" s="1" t="s">
        <v>67</v>
      </c>
      <c r="J30" s="1" t="s">
        <v>80</v>
      </c>
      <c r="K30" s="1">
        <v>14.83</v>
      </c>
      <c r="L30" s="1" cm="1">
        <f t="array" ref="L30">_xlfn.IFS(Tabla13[[#This Row],[Cuentas_Pagadas]]="COBRADA",K30,Tabla13[[#This Row],[Cuentas_Pagadas]]="NO COBRADA","-")</f>
        <v>14.83</v>
      </c>
      <c r="M30" s="1" t="s">
        <v>95</v>
      </c>
      <c r="N30" s="1">
        <v>29</v>
      </c>
      <c r="O30" s="1" t="s">
        <v>117</v>
      </c>
      <c r="P30" s="1" t="s">
        <v>142</v>
      </c>
      <c r="Q30" s="19">
        <v>0.1</v>
      </c>
      <c r="R30" s="25">
        <f>Tabla13[[#This Row],[Monto Total]]*Tabla13[[#This Row],[IVA (%)]]</f>
        <v>17.3</v>
      </c>
      <c r="S30" s="26">
        <f>SUMIF(Tabla1[Número de Orden],Tabla13[[#This Row],[Número_Orden]],Tabla1[Total del Pedido])</f>
        <v>173</v>
      </c>
      <c r="T30" s="26" cm="1">
        <f t="array" ref="T30">_xlfn.IFS(Tabla13[[#This Row],[Cuentas_Pagadas]]="COBRADA",Tabla13[[#This Row],[Monto Total]]+Tabla13[[#This Row],[Propina]],Tabla13[[#This Row],[Cuentas_Pagadas]]="NO COBRADA",0)</f>
        <v>187.83</v>
      </c>
      <c r="U30" s="26">
        <f>SUMIF(Tabla1[Número de Orden],Tabla13[[#This Row],[Número_Orden]],Tabla1[Ganancia Bruta])</f>
        <v>70</v>
      </c>
      <c r="V30" s="26">
        <f>IF(Tabla13[[#This Row],[Ganancia Bruta]]&gt;0,Tabla13[[#This Row],[Ganancia Bruta]]-Tabla13[[#This Row],[IVA]],"-")</f>
        <v>52.7</v>
      </c>
      <c r="W30" s="7">
        <f>SUMIF(Tabla1[Número de Orden],Tabla13[[#This Row],[Número_Orden]],Tabla1[Tiempo_Preparación])</f>
        <v>4.9305555555555554E-2</v>
      </c>
      <c r="X30" s="7">
        <f>Tabla13[[#This Row],[Tiempo_Sala]]-Tabla13[[#This Row],[Tiempo_Preparación]]</f>
        <v>9.1666666670223801E-2</v>
      </c>
      <c r="Y30" s="1" t="str">
        <f>IF(Tabla13[[#This Row],[TS-TP]]&gt;0,"COBRADA","NO COBRADA")</f>
        <v>COBRADA</v>
      </c>
    </row>
    <row r="31" spans="1:25" x14ac:dyDescent="0.25">
      <c r="A31" s="1">
        <v>14</v>
      </c>
      <c r="B31" s="1" t="s">
        <v>143</v>
      </c>
      <c r="C31" s="1">
        <v>4</v>
      </c>
      <c r="D31" s="13">
        <v>45017.121527777781</v>
      </c>
      <c r="E31" s="13">
        <v>45017.259027777778</v>
      </c>
      <c r="F31" s="7">
        <f>IF(Tabla13[[#This Row],[Estado_Mesa]]="Ocupada",Tabla13[[#This Row],[Hora_Salida]]-Tabla13[[#This Row],[Hora_Llegada]]+TIME(0,15,0),Tabla13[[#This Row],[Hora_Salida]]-Tabla13[[#This Row],[Hora_Llegada]])</f>
        <v>0.13749999999708962</v>
      </c>
      <c r="G31" s="7" t="str">
        <f>TEXT(Tabla13[[#This Row],[Hora_Salida]],"dddd,dd,mm,aaaa")</f>
        <v>sábado,01,04,2023</v>
      </c>
      <c r="H31" s="1" t="s">
        <v>89</v>
      </c>
      <c r="I31" s="1" t="s">
        <v>67</v>
      </c>
      <c r="J31" s="1" t="s">
        <v>75</v>
      </c>
      <c r="K31" s="1">
        <v>26.29</v>
      </c>
      <c r="L31" s="1" cm="1">
        <f t="array" ref="L31">_xlfn.IFS(Tabla13[[#This Row],[Cuentas_Pagadas]]="COBRADA",K31,Tabla13[[#This Row],[Cuentas_Pagadas]]="NO COBRADA","-")</f>
        <v>26.29</v>
      </c>
      <c r="M31" s="1" t="s">
        <v>81</v>
      </c>
      <c r="N31" s="1">
        <v>30</v>
      </c>
      <c r="O31" s="1" t="s">
        <v>96</v>
      </c>
      <c r="P31" s="1" t="s">
        <v>144</v>
      </c>
      <c r="Q31" s="19">
        <v>0.1</v>
      </c>
      <c r="R31" s="25">
        <f>Tabla13[[#This Row],[Monto Total]]*Tabla13[[#This Row],[IVA (%)]]</f>
        <v>11.200000000000001</v>
      </c>
      <c r="S31" s="26">
        <f>SUMIF(Tabla1[Número de Orden],Tabla13[[#This Row],[Número_Orden]],Tabla1[Total del Pedido])</f>
        <v>112</v>
      </c>
      <c r="T31" s="26" cm="1">
        <f t="array" ref="T31">_xlfn.IFS(Tabla13[[#This Row],[Cuentas_Pagadas]]="COBRADA",Tabla13[[#This Row],[Monto Total]]+Tabla13[[#This Row],[Propina]],Tabla13[[#This Row],[Cuentas_Pagadas]]="NO COBRADA",0)</f>
        <v>138.29</v>
      </c>
      <c r="U31" s="26">
        <f>SUMIF(Tabla1[Número de Orden],Tabla13[[#This Row],[Número_Orden]],Tabla1[Ganancia Bruta])</f>
        <v>46</v>
      </c>
      <c r="V31" s="26">
        <f>IF(Tabla13[[#This Row],[Ganancia Bruta]]&gt;0,Tabla13[[#This Row],[Ganancia Bruta]]-Tabla13[[#This Row],[IVA]],"-")</f>
        <v>34.799999999999997</v>
      </c>
      <c r="W31" s="7">
        <f>SUMIF(Tabla1[Número de Orden],Tabla13[[#This Row],[Número_Orden]],Tabla1[Tiempo_Preparación])</f>
        <v>4.791666666666667E-2</v>
      </c>
      <c r="X31" s="7">
        <f>Tabla13[[#This Row],[Tiempo_Sala]]-Tabla13[[#This Row],[Tiempo_Preparación]]</f>
        <v>8.9583333330422954E-2</v>
      </c>
      <c r="Y31" s="1" t="str">
        <f>IF(Tabla13[[#This Row],[TS-TP]]&gt;0,"COBRADA","NO COBRADA")</f>
        <v>COBRADA</v>
      </c>
    </row>
    <row r="32" spans="1:25" x14ac:dyDescent="0.25">
      <c r="A32" s="1">
        <v>13</v>
      </c>
      <c r="B32" s="1" t="s">
        <v>145</v>
      </c>
      <c r="C32" s="1">
        <v>3</v>
      </c>
      <c r="D32" s="13">
        <v>45017.118750000001</v>
      </c>
      <c r="E32" s="13">
        <v>45017.251388888886</v>
      </c>
      <c r="F32" s="7">
        <f>IF(Tabla13[[#This Row],[Estado_Mesa]]="Ocupada",Tabla13[[#This Row],[Hora_Salida]]-Tabla13[[#This Row],[Hora_Llegada]]+TIME(0,15,0),Tabla13[[#This Row],[Hora_Salida]]-Tabla13[[#This Row],[Hora_Llegada]])</f>
        <v>0.14305555555135166</v>
      </c>
      <c r="G32" s="7" t="str">
        <f>TEXT(Tabla13[[#This Row],[Hora_Salida]],"dddd,dd,mm,aaaa")</f>
        <v>sábado,01,04,2023</v>
      </c>
      <c r="H32" s="1" t="s">
        <v>79</v>
      </c>
      <c r="I32" s="1" t="s">
        <v>74</v>
      </c>
      <c r="J32" s="1" t="s">
        <v>80</v>
      </c>
      <c r="K32" s="1">
        <v>19.809999999999999</v>
      </c>
      <c r="L32" s="1" cm="1">
        <f t="array" ref="L32">_xlfn.IFS(Tabla13[[#This Row],[Cuentas_Pagadas]]="COBRADA",K32,Tabla13[[#This Row],[Cuentas_Pagadas]]="NO COBRADA","-")</f>
        <v>19.809999999999999</v>
      </c>
      <c r="M32" s="1" t="s">
        <v>95</v>
      </c>
      <c r="N32" s="1">
        <v>31</v>
      </c>
      <c r="O32" s="1" t="s">
        <v>139</v>
      </c>
      <c r="P32" s="1" t="s">
        <v>146</v>
      </c>
      <c r="Q32" s="19">
        <v>0.1</v>
      </c>
      <c r="R32" s="25">
        <f>Tabla13[[#This Row],[Monto Total]]*Tabla13[[#This Row],[IVA (%)]]</f>
        <v>6.7</v>
      </c>
      <c r="S32" s="26">
        <f>SUMIF(Tabla1[Número de Orden],Tabla13[[#This Row],[Número_Orden]],Tabla1[Total del Pedido])</f>
        <v>67</v>
      </c>
      <c r="T32" s="26" cm="1">
        <f t="array" ref="T32">_xlfn.IFS(Tabla13[[#This Row],[Cuentas_Pagadas]]="COBRADA",Tabla13[[#This Row],[Monto Total]]+Tabla13[[#This Row],[Propina]],Tabla13[[#This Row],[Cuentas_Pagadas]]="NO COBRADA",0)</f>
        <v>86.81</v>
      </c>
      <c r="U32" s="26">
        <f>SUMIF(Tabla1[Número de Orden],Tabla13[[#This Row],[Número_Orden]],Tabla1[Ganancia Bruta])</f>
        <v>28</v>
      </c>
      <c r="V32" s="26">
        <f>IF(Tabla13[[#This Row],[Ganancia Bruta]]&gt;0,Tabla13[[#This Row],[Ganancia Bruta]]-Tabla13[[#This Row],[IVA]],"-")</f>
        <v>21.3</v>
      </c>
      <c r="W32" s="7">
        <f>SUMIF(Tabla1[Número de Orden],Tabla13[[#This Row],[Número_Orden]],Tabla1[Tiempo_Preparación])</f>
        <v>7.2916666666666657E-2</v>
      </c>
      <c r="X32" s="7">
        <f>Tabla13[[#This Row],[Tiempo_Sala]]-Tabla13[[#This Row],[Tiempo_Preparación]]</f>
        <v>7.0138888884685002E-2</v>
      </c>
      <c r="Y32" s="1" t="str">
        <f>IF(Tabla13[[#This Row],[TS-TP]]&gt;0,"COBRADA","NO COBRADA")</f>
        <v>COBRADA</v>
      </c>
    </row>
    <row r="33" spans="1:25" x14ac:dyDescent="0.25">
      <c r="A33" s="1">
        <v>5</v>
      </c>
      <c r="B33" s="1" t="s">
        <v>147</v>
      </c>
      <c r="C33" s="1">
        <v>1</v>
      </c>
      <c r="D33" s="13">
        <v>45017.130555555559</v>
      </c>
      <c r="E33" s="13">
        <v>45017.28402777778</v>
      </c>
      <c r="F33" s="7">
        <f>IF(Tabla13[[#This Row],[Estado_Mesa]]="Ocupada",Tabla13[[#This Row],[Hora_Salida]]-Tabla13[[#This Row],[Hora_Llegada]]+TIME(0,15,0),Tabla13[[#This Row],[Hora_Salida]]-Tabla13[[#This Row],[Hora_Llegada]])</f>
        <v>0.16388888888711031</v>
      </c>
      <c r="G33" s="7" t="str">
        <f>TEXT(Tabla13[[#This Row],[Hora_Salida]],"dddd,dd,mm,aaaa")</f>
        <v>sábado,01,04,2023</v>
      </c>
      <c r="H33" s="1" t="s">
        <v>73</v>
      </c>
      <c r="I33" s="1" t="s">
        <v>67</v>
      </c>
      <c r="J33" s="1" t="s">
        <v>80</v>
      </c>
      <c r="K33" s="1">
        <v>28.25</v>
      </c>
      <c r="L33" s="1" cm="1">
        <f t="array" ref="L33">_xlfn.IFS(Tabla13[[#This Row],[Cuentas_Pagadas]]="COBRADA",K33,Tabla13[[#This Row],[Cuentas_Pagadas]]="NO COBRADA","-")</f>
        <v>28.25</v>
      </c>
      <c r="M33" s="1" t="s">
        <v>95</v>
      </c>
      <c r="N33" s="1">
        <v>32</v>
      </c>
      <c r="O33" s="1" t="s">
        <v>104</v>
      </c>
      <c r="P33" s="1" t="s">
        <v>148</v>
      </c>
      <c r="Q33" s="19">
        <v>0.1</v>
      </c>
      <c r="R33" s="25">
        <f>Tabla13[[#This Row],[Monto Total]]*Tabla13[[#This Row],[IVA (%)]]</f>
        <v>21.1</v>
      </c>
      <c r="S33" s="26">
        <f>SUMIF(Tabla1[Número de Orden],Tabla13[[#This Row],[Número_Orden]],Tabla1[Total del Pedido])</f>
        <v>211</v>
      </c>
      <c r="T33" s="26" cm="1">
        <f t="array" ref="T33">_xlfn.IFS(Tabla13[[#This Row],[Cuentas_Pagadas]]="COBRADA",Tabla13[[#This Row],[Monto Total]]+Tabla13[[#This Row],[Propina]],Tabla13[[#This Row],[Cuentas_Pagadas]]="NO COBRADA",0)</f>
        <v>239.25</v>
      </c>
      <c r="U33" s="26">
        <f>SUMIF(Tabla1[Número de Orden],Tabla13[[#This Row],[Número_Orden]],Tabla1[Ganancia Bruta])</f>
        <v>88</v>
      </c>
      <c r="V33" s="26">
        <f>IF(Tabla13[[#This Row],[Ganancia Bruta]]&gt;0,Tabla13[[#This Row],[Ganancia Bruta]]-Tabla13[[#This Row],[IVA]],"-")</f>
        <v>66.900000000000006</v>
      </c>
      <c r="W33" s="7">
        <f>SUMIF(Tabla1[Número de Orden],Tabla13[[#This Row],[Número_Orden]],Tabla1[Tiempo_Preparación])</f>
        <v>8.8888888888888892E-2</v>
      </c>
      <c r="X33" s="7">
        <f>Tabla13[[#This Row],[Tiempo_Sala]]-Tabla13[[#This Row],[Tiempo_Preparación]]</f>
        <v>7.499999999822142E-2</v>
      </c>
      <c r="Y33" s="1" t="str">
        <f>IF(Tabla13[[#This Row],[TS-TP]]&gt;0,"COBRADA","NO COBRADA")</f>
        <v>COBRADA</v>
      </c>
    </row>
    <row r="34" spans="1:25" x14ac:dyDescent="0.25">
      <c r="A34" s="1">
        <v>4</v>
      </c>
      <c r="B34" s="1" t="s">
        <v>149</v>
      </c>
      <c r="C34" s="1">
        <v>5</v>
      </c>
      <c r="D34" s="13">
        <v>45017.147916666669</v>
      </c>
      <c r="E34" s="13">
        <v>45017.26458333333</v>
      </c>
      <c r="F34" s="7">
        <f>IF(Tabla13[[#This Row],[Estado_Mesa]]="Ocupada",Tabla13[[#This Row],[Hora_Salida]]-Tabla13[[#This Row],[Hora_Llegada]]+TIME(0,15,0),Tabla13[[#This Row],[Hora_Salida]]-Tabla13[[#This Row],[Hora_Llegada]])</f>
        <v>0.12708333332799762</v>
      </c>
      <c r="G34" s="7" t="str">
        <f>TEXT(Tabla13[[#This Row],[Hora_Salida]],"dddd,dd,mm,aaaa")</f>
        <v>sábado,01,04,2023</v>
      </c>
      <c r="H34" s="1" t="s">
        <v>89</v>
      </c>
      <c r="I34" s="1" t="s">
        <v>93</v>
      </c>
      <c r="J34" s="1" t="s">
        <v>68</v>
      </c>
      <c r="K34" s="1">
        <v>20.38</v>
      </c>
      <c r="L34" s="1" cm="1">
        <f t="array" ref="L34">_xlfn.IFS(Tabla13[[#This Row],[Cuentas_Pagadas]]="COBRADA",K34,Tabla13[[#This Row],[Cuentas_Pagadas]]="NO COBRADA","-")</f>
        <v>20.38</v>
      </c>
      <c r="M34" s="1" t="s">
        <v>95</v>
      </c>
      <c r="N34" s="1">
        <v>33</v>
      </c>
      <c r="O34" s="1" t="s">
        <v>90</v>
      </c>
      <c r="P34" s="1" t="s">
        <v>150</v>
      </c>
      <c r="Q34" s="19">
        <v>0.1</v>
      </c>
      <c r="R34" s="25">
        <f>Tabla13[[#This Row],[Monto Total]]*Tabla13[[#This Row],[IVA (%)]]</f>
        <v>30.6</v>
      </c>
      <c r="S34" s="26">
        <f>SUMIF(Tabla1[Número de Orden],Tabla13[[#This Row],[Número_Orden]],Tabla1[Total del Pedido])</f>
        <v>306</v>
      </c>
      <c r="T34" s="26" cm="1">
        <f t="array" ref="T34">_xlfn.IFS(Tabla13[[#This Row],[Cuentas_Pagadas]]="COBRADA",Tabla13[[#This Row],[Monto Total]]+Tabla13[[#This Row],[Propina]],Tabla13[[#This Row],[Cuentas_Pagadas]]="NO COBRADA",0)</f>
        <v>326.38</v>
      </c>
      <c r="U34" s="26">
        <f>SUMIF(Tabla1[Número de Orden],Tabla13[[#This Row],[Número_Orden]],Tabla1[Ganancia Bruta])</f>
        <v>125</v>
      </c>
      <c r="V34" s="26">
        <f>IF(Tabla13[[#This Row],[Ganancia Bruta]]&gt;0,Tabla13[[#This Row],[Ganancia Bruta]]-Tabla13[[#This Row],[IVA]],"-")</f>
        <v>94.4</v>
      </c>
      <c r="W34" s="7">
        <f>SUMIF(Tabla1[Número de Orden],Tabla13[[#This Row],[Número_Orden]],Tabla1[Tiempo_Preparación])</f>
        <v>9.027777777777779E-2</v>
      </c>
      <c r="X34" s="7">
        <f>Tabla13[[#This Row],[Tiempo_Sala]]-Tabla13[[#This Row],[Tiempo_Preparación]]</f>
        <v>3.6805555550219832E-2</v>
      </c>
      <c r="Y34" s="1" t="str">
        <f>IF(Tabla13[[#This Row],[TS-TP]]&gt;0,"COBRADA","NO COBRADA")</f>
        <v>COBRADA</v>
      </c>
    </row>
    <row r="35" spans="1:25" x14ac:dyDescent="0.25">
      <c r="A35" s="1">
        <v>15</v>
      </c>
      <c r="B35" s="1" t="s">
        <v>151</v>
      </c>
      <c r="C35" s="1">
        <v>1</v>
      </c>
      <c r="D35" s="13">
        <v>45017.094444444447</v>
      </c>
      <c r="E35" s="13">
        <v>45017.254861111112</v>
      </c>
      <c r="F35" s="7">
        <f>IF(Tabla13[[#This Row],[Estado_Mesa]]="Ocupada",Tabla13[[#This Row],[Hora_Salida]]-Tabla13[[#This Row],[Hora_Llegada]]+TIME(0,15,0),Tabla13[[#This Row],[Hora_Salida]]-Tabla13[[#This Row],[Hora_Llegada]])</f>
        <v>0.16041666666569654</v>
      </c>
      <c r="G35" s="7" t="str">
        <f>TEXT(Tabla13[[#This Row],[Hora_Salida]],"dddd,dd,mm,aaaa")</f>
        <v>sábado,01,04,2023</v>
      </c>
      <c r="H35" s="1" t="s">
        <v>89</v>
      </c>
      <c r="I35" s="1" t="s">
        <v>74</v>
      </c>
      <c r="J35" s="1" t="s">
        <v>80</v>
      </c>
      <c r="K35" s="1">
        <v>13.08</v>
      </c>
      <c r="L35" s="1" cm="1">
        <f t="array" ref="L35">_xlfn.IFS(Tabla13[[#This Row],[Cuentas_Pagadas]]="COBRADA",K35,Tabla13[[#This Row],[Cuentas_Pagadas]]="NO COBRADA","-")</f>
        <v>13.08</v>
      </c>
      <c r="M35" s="1" t="s">
        <v>81</v>
      </c>
      <c r="N35" s="1">
        <v>34</v>
      </c>
      <c r="O35" s="1" t="s">
        <v>90</v>
      </c>
      <c r="P35" s="1" t="s">
        <v>152</v>
      </c>
      <c r="Q35" s="19">
        <v>0.1</v>
      </c>
      <c r="R35" s="25">
        <f>Tabla13[[#This Row],[Monto Total]]*Tabla13[[#This Row],[IVA (%)]]</f>
        <v>11.200000000000001</v>
      </c>
      <c r="S35" s="26">
        <f>SUMIF(Tabla1[Número de Orden],Tabla13[[#This Row],[Número_Orden]],Tabla1[Total del Pedido])</f>
        <v>112</v>
      </c>
      <c r="T35" s="26" cm="1">
        <f t="array" ref="T35">_xlfn.IFS(Tabla13[[#This Row],[Cuentas_Pagadas]]="COBRADA",Tabla13[[#This Row],[Monto Total]]+Tabla13[[#This Row],[Propina]],Tabla13[[#This Row],[Cuentas_Pagadas]]="NO COBRADA",0)</f>
        <v>125.08</v>
      </c>
      <c r="U35" s="26">
        <f>SUMIF(Tabla1[Número de Orden],Tabla13[[#This Row],[Número_Orden]],Tabla1[Ganancia Bruta])</f>
        <v>47</v>
      </c>
      <c r="V35" s="26">
        <f>IF(Tabla13[[#This Row],[Ganancia Bruta]]&gt;0,Tabla13[[#This Row],[Ganancia Bruta]]-Tabla13[[#This Row],[IVA]],"-")</f>
        <v>35.799999999999997</v>
      </c>
      <c r="W35" s="7">
        <f>SUMIF(Tabla1[Número de Orden],Tabla13[[#This Row],[Número_Orden]],Tabla1[Tiempo_Preparación])</f>
        <v>4.5138888888888888E-2</v>
      </c>
      <c r="X35" s="7">
        <f>Tabla13[[#This Row],[Tiempo_Sala]]-Tabla13[[#This Row],[Tiempo_Preparación]]</f>
        <v>0.11527777777680764</v>
      </c>
      <c r="Y35" s="1" t="str">
        <f>IF(Tabla13[[#This Row],[TS-TP]]&gt;0,"COBRADA","NO COBRADA")</f>
        <v>COBRADA</v>
      </c>
    </row>
    <row r="36" spans="1:25" x14ac:dyDescent="0.25">
      <c r="A36" s="1">
        <v>13</v>
      </c>
      <c r="B36" s="1" t="s">
        <v>153</v>
      </c>
      <c r="C36" s="1">
        <v>2</v>
      </c>
      <c r="D36" s="13">
        <v>45017.137499999997</v>
      </c>
      <c r="E36" s="13">
        <v>45017.246527777781</v>
      </c>
      <c r="F36" s="7">
        <f>IF(Tabla13[[#This Row],[Estado_Mesa]]="Ocupada",Tabla13[[#This Row],[Hora_Salida]]-Tabla13[[#This Row],[Hora_Llegada]]+TIME(0,15,0),Tabla13[[#This Row],[Hora_Salida]]-Tabla13[[#This Row],[Hora_Llegada]])</f>
        <v>0.11944444445058859</v>
      </c>
      <c r="G36" s="7" t="str">
        <f>TEXT(Tabla13[[#This Row],[Hora_Salida]],"dddd,dd,mm,aaaa")</f>
        <v>sábado,01,04,2023</v>
      </c>
      <c r="H36" s="1" t="s">
        <v>66</v>
      </c>
      <c r="I36" s="1" t="s">
        <v>67</v>
      </c>
      <c r="J36" s="1" t="s">
        <v>80</v>
      </c>
      <c r="K36" s="1">
        <v>15.75</v>
      </c>
      <c r="L36" s="1" cm="1">
        <f t="array" ref="L36">_xlfn.IFS(Tabla13[[#This Row],[Cuentas_Pagadas]]="COBRADA",K36,Tabla13[[#This Row],[Cuentas_Pagadas]]="NO COBRADA","-")</f>
        <v>15.75</v>
      </c>
      <c r="M36" s="1" t="s">
        <v>95</v>
      </c>
      <c r="N36" s="1">
        <v>35</v>
      </c>
      <c r="O36" s="1" t="s">
        <v>90</v>
      </c>
      <c r="P36" s="1" t="s">
        <v>154</v>
      </c>
      <c r="Q36" s="19">
        <v>0.1</v>
      </c>
      <c r="R36" s="25">
        <f>Tabla13[[#This Row],[Monto Total]]*Tabla13[[#This Row],[IVA (%)]]</f>
        <v>21.400000000000002</v>
      </c>
      <c r="S36" s="26">
        <f>SUMIF(Tabla1[Número de Orden],Tabla13[[#This Row],[Número_Orden]],Tabla1[Total del Pedido])</f>
        <v>214</v>
      </c>
      <c r="T36" s="26" cm="1">
        <f t="array" ref="T36">_xlfn.IFS(Tabla13[[#This Row],[Cuentas_Pagadas]]="COBRADA",Tabla13[[#This Row],[Monto Total]]+Tabla13[[#This Row],[Propina]],Tabla13[[#This Row],[Cuentas_Pagadas]]="NO COBRADA",0)</f>
        <v>229.75</v>
      </c>
      <c r="U36" s="26">
        <f>SUMIF(Tabla1[Número de Orden],Tabla13[[#This Row],[Número_Orden]],Tabla1[Ganancia Bruta])</f>
        <v>85</v>
      </c>
      <c r="V36" s="26">
        <f>IF(Tabla13[[#This Row],[Ganancia Bruta]]&gt;0,Tabla13[[#This Row],[Ganancia Bruta]]-Tabla13[[#This Row],[IVA]],"-")</f>
        <v>63.599999999999994</v>
      </c>
      <c r="W36" s="7">
        <f>SUMIF(Tabla1[Número de Orden],Tabla13[[#This Row],[Número_Orden]],Tabla1[Tiempo_Preparación])</f>
        <v>4.5138888888888888E-2</v>
      </c>
      <c r="X36" s="7">
        <f>Tabla13[[#This Row],[Tiempo_Sala]]-Tabla13[[#This Row],[Tiempo_Preparación]]</f>
        <v>7.430555556169971E-2</v>
      </c>
      <c r="Y36" s="1" t="str">
        <f>IF(Tabla13[[#This Row],[TS-TP]]&gt;0,"COBRADA","NO COBRADA")</f>
        <v>COBRADA</v>
      </c>
    </row>
    <row r="37" spans="1:25" x14ac:dyDescent="0.25">
      <c r="A37" s="1">
        <v>5</v>
      </c>
      <c r="B37" s="1" t="s">
        <v>155</v>
      </c>
      <c r="C37" s="1">
        <v>5</v>
      </c>
      <c r="D37" s="13">
        <v>45017.143750000003</v>
      </c>
      <c r="E37" s="13">
        <v>45017.268055555556</v>
      </c>
      <c r="F37" s="7">
        <f>IF(Tabla13[[#This Row],[Estado_Mesa]]="Ocupada",Tabla13[[#This Row],[Hora_Salida]]-Tabla13[[#This Row],[Hora_Llegada]]+TIME(0,15,0),Tabla13[[#This Row],[Hora_Salida]]-Tabla13[[#This Row],[Hora_Llegada]])</f>
        <v>0.13472222221995858</v>
      </c>
      <c r="G37" s="7" t="str">
        <f>TEXT(Tabla13[[#This Row],[Hora_Salida]],"dddd,dd,mm,aaaa")</f>
        <v>sábado,01,04,2023</v>
      </c>
      <c r="H37" s="1" t="s">
        <v>79</v>
      </c>
      <c r="I37" s="1" t="s">
        <v>67</v>
      </c>
      <c r="J37" s="1" t="s">
        <v>80</v>
      </c>
      <c r="K37" s="1">
        <v>45.28</v>
      </c>
      <c r="L37" s="1" cm="1">
        <f t="array" ref="L37">_xlfn.IFS(Tabla13[[#This Row],[Cuentas_Pagadas]]="COBRADA",K37,Tabla13[[#This Row],[Cuentas_Pagadas]]="NO COBRADA","-")</f>
        <v>45.28</v>
      </c>
      <c r="M37" s="1" t="s">
        <v>95</v>
      </c>
      <c r="N37" s="1">
        <v>36</v>
      </c>
      <c r="O37" s="1" t="s">
        <v>101</v>
      </c>
      <c r="P37" s="1" t="s">
        <v>5</v>
      </c>
      <c r="Q37" s="19">
        <v>0.1</v>
      </c>
      <c r="R37" s="25">
        <f>Tabla13[[#This Row],[Monto Total]]*Tabla13[[#This Row],[IVA (%)]]</f>
        <v>3</v>
      </c>
      <c r="S37" s="26">
        <f>SUMIF(Tabla1[Número de Orden],Tabla13[[#This Row],[Número_Orden]],Tabla1[Total del Pedido])</f>
        <v>30</v>
      </c>
      <c r="T37" s="26" cm="1">
        <f t="array" ref="T37">_xlfn.IFS(Tabla13[[#This Row],[Cuentas_Pagadas]]="COBRADA",Tabla13[[#This Row],[Monto Total]]+Tabla13[[#This Row],[Propina]],Tabla13[[#This Row],[Cuentas_Pagadas]]="NO COBRADA",0)</f>
        <v>75.28</v>
      </c>
      <c r="U37" s="26">
        <f>SUMIF(Tabla1[Número de Orden],Tabla13[[#This Row],[Número_Orden]],Tabla1[Ganancia Bruta])</f>
        <v>12</v>
      </c>
      <c r="V37" s="26">
        <f>IF(Tabla13[[#This Row],[Ganancia Bruta]]&gt;0,Tabla13[[#This Row],[Ganancia Bruta]]-Tabla13[[#This Row],[IVA]],"-")</f>
        <v>9</v>
      </c>
      <c r="W37" s="7">
        <f>SUMIF(Tabla1[Número de Orden],Tabla13[[#This Row],[Número_Orden]],Tabla1[Tiempo_Preparación])</f>
        <v>2.6388888888888889E-2</v>
      </c>
      <c r="X37" s="7">
        <f>Tabla13[[#This Row],[Tiempo_Sala]]-Tabla13[[#This Row],[Tiempo_Preparación]]</f>
        <v>0.10833333333106969</v>
      </c>
      <c r="Y37" s="1" t="str">
        <f>IF(Tabla13[[#This Row],[TS-TP]]&gt;0,"COBRADA","NO COBRADA")</f>
        <v>COBRADA</v>
      </c>
    </row>
    <row r="38" spans="1:25" x14ac:dyDescent="0.25">
      <c r="A38" s="1">
        <v>20</v>
      </c>
      <c r="B38" s="1" t="s">
        <v>156</v>
      </c>
      <c r="C38" s="1">
        <v>1</v>
      </c>
      <c r="D38" s="13">
        <v>45017.14166666667</v>
      </c>
      <c r="E38" s="13">
        <v>45017.251388888886</v>
      </c>
      <c r="F38" s="7">
        <f>IF(Tabla13[[#This Row],[Estado_Mesa]]="Ocupada",Tabla13[[#This Row],[Hora_Salida]]-Tabla13[[#This Row],[Hora_Llegada]]+TIME(0,15,0),Tabla13[[#This Row],[Hora_Salida]]-Tabla13[[#This Row],[Hora_Llegada]])</f>
        <v>0.12013888888274475</v>
      </c>
      <c r="G38" s="7" t="str">
        <f>TEXT(Tabla13[[#This Row],[Hora_Salida]],"dddd,dd,mm,aaaa")</f>
        <v>sábado,01,04,2023</v>
      </c>
      <c r="H38" s="1" t="s">
        <v>85</v>
      </c>
      <c r="I38" s="1" t="s">
        <v>93</v>
      </c>
      <c r="J38" s="1" t="s">
        <v>80</v>
      </c>
      <c r="K38" s="1">
        <v>10.39</v>
      </c>
      <c r="L38" s="1" cm="1">
        <f t="array" ref="L38">_xlfn.IFS(Tabla13[[#This Row],[Cuentas_Pagadas]]="COBRADA",K38,Tabla13[[#This Row],[Cuentas_Pagadas]]="NO COBRADA","-")</f>
        <v>10.39</v>
      </c>
      <c r="M38" s="1" t="s">
        <v>95</v>
      </c>
      <c r="N38" s="1">
        <v>37</v>
      </c>
      <c r="O38" s="1" t="s">
        <v>82</v>
      </c>
      <c r="P38" s="1" t="s">
        <v>20</v>
      </c>
      <c r="Q38" s="19">
        <v>0.1</v>
      </c>
      <c r="R38" s="25">
        <f>Tabla13[[#This Row],[Monto Total]]*Tabla13[[#This Row],[IVA (%)]]</f>
        <v>2.1</v>
      </c>
      <c r="S38" s="26">
        <f>SUMIF(Tabla1[Número de Orden],Tabla13[[#This Row],[Número_Orden]],Tabla1[Total del Pedido])</f>
        <v>21</v>
      </c>
      <c r="T38" s="26" cm="1">
        <f t="array" ref="T38">_xlfn.IFS(Tabla13[[#This Row],[Cuentas_Pagadas]]="COBRADA",Tabla13[[#This Row],[Monto Total]]+Tabla13[[#This Row],[Propina]],Tabla13[[#This Row],[Cuentas_Pagadas]]="NO COBRADA",0)</f>
        <v>31.39</v>
      </c>
      <c r="U38" s="26">
        <f>SUMIF(Tabla1[Número de Orden],Tabla13[[#This Row],[Número_Orden]],Tabla1[Ganancia Bruta])</f>
        <v>8</v>
      </c>
      <c r="V38" s="26">
        <f>IF(Tabla13[[#This Row],[Ganancia Bruta]]&gt;0,Tabla13[[#This Row],[Ganancia Bruta]]-Tabla13[[#This Row],[IVA]],"-")</f>
        <v>5.9</v>
      </c>
      <c r="W38" s="7">
        <f>SUMIF(Tabla1[Número de Orden],Tabla13[[#This Row],[Número_Orden]],Tabla1[Tiempo_Preparación])</f>
        <v>3.2638888888888891E-2</v>
      </c>
      <c r="X38" s="7">
        <f>Tabla13[[#This Row],[Tiempo_Sala]]-Tabla13[[#This Row],[Tiempo_Preparación]]</f>
        <v>8.7499999993855854E-2</v>
      </c>
      <c r="Y38" s="1" t="str">
        <f>IF(Tabla13[[#This Row],[TS-TP]]&gt;0,"COBRADA","NO COBRADA")</f>
        <v>COBRADA</v>
      </c>
    </row>
    <row r="39" spans="1:25" x14ac:dyDescent="0.25">
      <c r="A39" s="1">
        <v>10</v>
      </c>
      <c r="B39" s="1" t="s">
        <v>157</v>
      </c>
      <c r="C39" s="1">
        <v>6</v>
      </c>
      <c r="D39" s="13">
        <v>45017.109722222223</v>
      </c>
      <c r="E39" s="13">
        <v>45017.161805555559</v>
      </c>
      <c r="F39" s="7">
        <f>IF(Tabla13[[#This Row],[Estado_Mesa]]="Ocupada",Tabla13[[#This Row],[Hora_Salida]]-Tabla13[[#This Row],[Hora_Llegada]]+TIME(0,15,0),Tabla13[[#This Row],[Hora_Salida]]-Tabla13[[#This Row],[Hora_Llegada]])</f>
        <v>5.2083333335758653E-2</v>
      </c>
      <c r="G39" s="7" t="str">
        <f>TEXT(Tabla13[[#This Row],[Hora_Salida]],"dddd,dd,mm,aaaa")</f>
        <v>sábado,01,04,2023</v>
      </c>
      <c r="H39" s="1" t="s">
        <v>89</v>
      </c>
      <c r="I39" s="1" t="s">
        <v>67</v>
      </c>
      <c r="J39" s="1" t="s">
        <v>68</v>
      </c>
      <c r="K39" s="1">
        <v>16.309999999999999</v>
      </c>
      <c r="L39" s="1" t="str" cm="1">
        <f t="array" ref="L39">_xlfn.IFS(Tabla13[[#This Row],[Cuentas_Pagadas]]="COBRADA",K39,Tabla13[[#This Row],[Cuentas_Pagadas]]="NO COBRADA","-")</f>
        <v>-</v>
      </c>
      <c r="M39" s="1" t="s">
        <v>69</v>
      </c>
      <c r="N39" s="1">
        <v>38</v>
      </c>
      <c r="O39" s="1" t="s">
        <v>122</v>
      </c>
      <c r="P39" s="1" t="s">
        <v>158</v>
      </c>
      <c r="Q39" s="19">
        <v>0.1</v>
      </c>
      <c r="R39" s="25">
        <f>Tabla13[[#This Row],[Monto Total]]*Tabla13[[#This Row],[IVA (%)]]</f>
        <v>23.5</v>
      </c>
      <c r="S39" s="26">
        <f>SUMIF(Tabla1[Número de Orden],Tabla13[[#This Row],[Número_Orden]],Tabla1[Total del Pedido])</f>
        <v>235</v>
      </c>
      <c r="T39" s="26" cm="1">
        <f t="array" ref="T39">_xlfn.IFS(Tabla13[[#This Row],[Cuentas_Pagadas]]="COBRADA",Tabla13[[#This Row],[Monto Total]]+Tabla13[[#This Row],[Propina]],Tabla13[[#This Row],[Cuentas_Pagadas]]="NO COBRADA",0)</f>
        <v>0</v>
      </c>
      <c r="U39" s="26">
        <v>0</v>
      </c>
      <c r="V39" s="27" t="str">
        <f>IF(Tabla13[[#This Row],[Ganancia Bruta]]&gt;0,Tabla13[[#This Row],[Ganancia Bruta]]-Tabla13[[#This Row],[IVA]],"-")</f>
        <v>-</v>
      </c>
      <c r="W39" s="7">
        <f>SUMIF(Tabla1[Número de Orden],Tabla13[[#This Row],[Número_Orden]],Tabla1[Tiempo_Preparación])</f>
        <v>6.8055555555555564E-2</v>
      </c>
      <c r="X39" s="7">
        <f>Tabla13[[#This Row],[Tiempo_Sala]]-Tabla13[[#This Row],[Tiempo_Preparación]]</f>
        <v>-1.5972222219796911E-2</v>
      </c>
      <c r="Y39" s="1" t="str">
        <f>IF(Tabla13[[#This Row],[TS-TP]]&gt;0,"COBRADA","NO COBRADA")</f>
        <v>NO COBRADA</v>
      </c>
    </row>
    <row r="40" spans="1:25" x14ac:dyDescent="0.25">
      <c r="A40" s="1">
        <v>15</v>
      </c>
      <c r="B40" s="1" t="s">
        <v>159</v>
      </c>
      <c r="C40" s="1">
        <v>3</v>
      </c>
      <c r="D40" s="13">
        <v>45017.15347222222</v>
      </c>
      <c r="E40" s="13">
        <v>45017.318749999999</v>
      </c>
      <c r="F40" s="7">
        <f>IF(Tabla13[[#This Row],[Estado_Mesa]]="Ocupada",Tabla13[[#This Row],[Hora_Salida]]-Tabla13[[#This Row],[Hora_Llegada]]+TIME(0,15,0),Tabla13[[#This Row],[Hora_Salida]]-Tabla13[[#This Row],[Hora_Llegada]])</f>
        <v>0.17569444444476781</v>
      </c>
      <c r="G40" s="7" t="str">
        <f>TEXT(Tabla13[[#This Row],[Hora_Salida]],"dddd,dd,mm,aaaa")</f>
        <v>sábado,01,04,2023</v>
      </c>
      <c r="H40" s="1" t="s">
        <v>79</v>
      </c>
      <c r="I40" s="1" t="s">
        <v>93</v>
      </c>
      <c r="J40" s="1" t="s">
        <v>75</v>
      </c>
      <c r="K40" s="1">
        <v>48.36</v>
      </c>
      <c r="L40" s="1" cm="1">
        <f t="array" ref="L40">_xlfn.IFS(Tabla13[[#This Row],[Cuentas_Pagadas]]="COBRADA",K40,Tabla13[[#This Row],[Cuentas_Pagadas]]="NO COBRADA","-")</f>
        <v>48.36</v>
      </c>
      <c r="M40" s="1" t="s">
        <v>95</v>
      </c>
      <c r="N40" s="1">
        <v>39</v>
      </c>
      <c r="O40" s="1" t="s">
        <v>101</v>
      </c>
      <c r="P40" s="1" t="s">
        <v>9</v>
      </c>
      <c r="Q40" s="19">
        <v>0.1</v>
      </c>
      <c r="R40" s="25">
        <f>Tabla13[[#This Row],[Monto Total]]*Tabla13[[#This Row],[IVA (%)]]</f>
        <v>10.8</v>
      </c>
      <c r="S40" s="26">
        <f>SUMIF(Tabla1[Número de Orden],Tabla13[[#This Row],[Número_Orden]],Tabla1[Total del Pedido])</f>
        <v>108</v>
      </c>
      <c r="T40" s="26" cm="1">
        <f t="array" ref="T40">_xlfn.IFS(Tabla13[[#This Row],[Cuentas_Pagadas]]="COBRADA",Tabla13[[#This Row],[Monto Total]]+Tabla13[[#This Row],[Propina]],Tabla13[[#This Row],[Cuentas_Pagadas]]="NO COBRADA",0)</f>
        <v>156.36000000000001</v>
      </c>
      <c r="U40" s="26">
        <f>SUMIF(Tabla1[Número de Orden],Tabla13[[#This Row],[Número_Orden]],Tabla1[Ganancia Bruta])</f>
        <v>42</v>
      </c>
      <c r="V40" s="26">
        <f>IF(Tabla13[[#This Row],[Ganancia Bruta]]&gt;0,Tabla13[[#This Row],[Ganancia Bruta]]-Tabla13[[#This Row],[IVA]],"-")</f>
        <v>31.2</v>
      </c>
      <c r="W40" s="7">
        <f>SUMIF(Tabla1[Número de Orden],Tabla13[[#This Row],[Número_Orden]],Tabla1[Tiempo_Preparación])</f>
        <v>3.9583333333333331E-2</v>
      </c>
      <c r="X40" s="7">
        <f>Tabla13[[#This Row],[Tiempo_Sala]]-Tabla13[[#This Row],[Tiempo_Preparación]]</f>
        <v>0.13611111111143448</v>
      </c>
      <c r="Y40" s="1" t="str">
        <f>IF(Tabla13[[#This Row],[TS-TP]]&gt;0,"COBRADA","NO COBRADA")</f>
        <v>COBRADA</v>
      </c>
    </row>
    <row r="41" spans="1:25" x14ac:dyDescent="0.25">
      <c r="A41" s="1">
        <v>1</v>
      </c>
      <c r="B41" s="1" t="s">
        <v>160</v>
      </c>
      <c r="C41" s="1">
        <v>1</v>
      </c>
      <c r="D41" s="13">
        <v>45017.083333333336</v>
      </c>
      <c r="E41" s="13">
        <v>45017.170138888891</v>
      </c>
      <c r="F41" s="7">
        <f>IF(Tabla13[[#This Row],[Estado_Mesa]]="Ocupada",Tabla13[[#This Row],[Hora_Salida]]-Tabla13[[#This Row],[Hora_Llegada]]+TIME(0,15,0),Tabla13[[#This Row],[Hora_Salida]]-Tabla13[[#This Row],[Hora_Llegada]])</f>
        <v>8.6805555554747116E-2</v>
      </c>
      <c r="G41" s="7" t="str">
        <f>TEXT(Tabla13[[#This Row],[Hora_Salida]],"dddd,dd,mm,aaaa")</f>
        <v>sábado,01,04,2023</v>
      </c>
      <c r="H41" s="1" t="s">
        <v>66</v>
      </c>
      <c r="I41" s="1" t="s">
        <v>67</v>
      </c>
      <c r="J41" s="1" t="s">
        <v>75</v>
      </c>
      <c r="K41" s="1">
        <v>13.68</v>
      </c>
      <c r="L41" s="1" cm="1">
        <f t="array" ref="L41">_xlfn.IFS(Tabla13[[#This Row],[Cuentas_Pagadas]]="COBRADA",K41,Tabla13[[#This Row],[Cuentas_Pagadas]]="NO COBRADA","-")</f>
        <v>13.68</v>
      </c>
      <c r="M41" s="1" t="s">
        <v>81</v>
      </c>
      <c r="N41" s="1">
        <v>40</v>
      </c>
      <c r="O41" s="1" t="s">
        <v>139</v>
      </c>
      <c r="P41" s="1" t="s">
        <v>161</v>
      </c>
      <c r="Q41" s="19">
        <v>0.1</v>
      </c>
      <c r="R41" s="25">
        <f>Tabla13[[#This Row],[Monto Total]]*Tabla13[[#This Row],[IVA (%)]]</f>
        <v>14.8</v>
      </c>
      <c r="S41" s="26">
        <f>SUMIF(Tabla1[Número de Orden],Tabla13[[#This Row],[Número_Orden]],Tabla1[Total del Pedido])</f>
        <v>148</v>
      </c>
      <c r="T41" s="26" cm="1">
        <f t="array" ref="T41">_xlfn.IFS(Tabla13[[#This Row],[Cuentas_Pagadas]]="COBRADA",Tabla13[[#This Row],[Monto Total]]+Tabla13[[#This Row],[Propina]],Tabla13[[#This Row],[Cuentas_Pagadas]]="NO COBRADA",0)</f>
        <v>161.68</v>
      </c>
      <c r="U41" s="26">
        <f>SUMIF(Tabla1[Número de Orden],Tabla13[[#This Row],[Número_Orden]],Tabla1[Ganancia Bruta])</f>
        <v>61</v>
      </c>
      <c r="V41" s="26">
        <f>IF(Tabla13[[#This Row],[Ganancia Bruta]]&gt;0,Tabla13[[#This Row],[Ganancia Bruta]]-Tabla13[[#This Row],[IVA]],"-")</f>
        <v>46.2</v>
      </c>
      <c r="W41" s="7">
        <f>SUMIF(Tabla1[Número de Orden],Tabla13[[#This Row],[Número_Orden]],Tabla1[Tiempo_Preparación])</f>
        <v>5.4166666666666669E-2</v>
      </c>
      <c r="X41" s="7">
        <f>Tabla13[[#This Row],[Tiempo_Sala]]-Tabla13[[#This Row],[Tiempo_Preparación]]</f>
        <v>3.2638888888080447E-2</v>
      </c>
      <c r="Y41" s="1" t="str">
        <f>IF(Tabla13[[#This Row],[TS-TP]]&gt;0,"COBRADA","NO COBRADA")</f>
        <v>COBRADA</v>
      </c>
    </row>
    <row r="42" spans="1:25" x14ac:dyDescent="0.25">
      <c r="A42" s="1">
        <v>7</v>
      </c>
      <c r="B42" s="1" t="s">
        <v>162</v>
      </c>
      <c r="C42" s="1">
        <v>4</v>
      </c>
      <c r="D42" s="13">
        <v>45017.093055555553</v>
      </c>
      <c r="E42" s="13">
        <v>45017.180555555555</v>
      </c>
      <c r="F42" s="7">
        <f>IF(Tabla13[[#This Row],[Estado_Mesa]]="Ocupada",Tabla13[[#This Row],[Hora_Salida]]-Tabla13[[#This Row],[Hora_Llegada]]+TIME(0,15,0),Tabla13[[#This Row],[Hora_Salida]]-Tabla13[[#This Row],[Hora_Llegada]])</f>
        <v>9.7916666668121863E-2</v>
      </c>
      <c r="G42" s="7" t="str">
        <f>TEXT(Tabla13[[#This Row],[Hora_Salida]],"dddd,dd,mm,aaaa")</f>
        <v>sábado,01,04,2023</v>
      </c>
      <c r="H42" s="1" t="s">
        <v>79</v>
      </c>
      <c r="I42" s="1" t="s">
        <v>67</v>
      </c>
      <c r="J42" s="1" t="s">
        <v>80</v>
      </c>
      <c r="K42" s="1">
        <v>15.24</v>
      </c>
      <c r="L42" s="1" cm="1">
        <f t="array" ref="L42">_xlfn.IFS(Tabla13[[#This Row],[Cuentas_Pagadas]]="COBRADA",K42,Tabla13[[#This Row],[Cuentas_Pagadas]]="NO COBRADA","-")</f>
        <v>15.24</v>
      </c>
      <c r="M42" s="1" t="s">
        <v>95</v>
      </c>
      <c r="N42" s="1">
        <v>41</v>
      </c>
      <c r="O42" s="1" t="s">
        <v>90</v>
      </c>
      <c r="P42" s="1" t="s">
        <v>163</v>
      </c>
      <c r="Q42" s="19">
        <v>0.1</v>
      </c>
      <c r="R42" s="25">
        <f>Tabla13[[#This Row],[Monto Total]]*Tabla13[[#This Row],[IVA (%)]]</f>
        <v>20.400000000000002</v>
      </c>
      <c r="S42" s="26">
        <f>SUMIF(Tabla1[Número de Orden],Tabla13[[#This Row],[Número_Orden]],Tabla1[Total del Pedido])</f>
        <v>204</v>
      </c>
      <c r="T42" s="26" cm="1">
        <f t="array" ref="T42">_xlfn.IFS(Tabla13[[#This Row],[Cuentas_Pagadas]]="COBRADA",Tabla13[[#This Row],[Monto Total]]+Tabla13[[#This Row],[Propina]],Tabla13[[#This Row],[Cuentas_Pagadas]]="NO COBRADA",0)</f>
        <v>219.24</v>
      </c>
      <c r="U42" s="26">
        <f>SUMIF(Tabla1[Número de Orden],Tabla13[[#This Row],[Número_Orden]],Tabla1[Ganancia Bruta])</f>
        <v>84</v>
      </c>
      <c r="V42" s="26">
        <f>IF(Tabla13[[#This Row],[Ganancia Bruta]]&gt;0,Tabla13[[#This Row],[Ganancia Bruta]]-Tabla13[[#This Row],[IVA]],"-")</f>
        <v>63.599999999999994</v>
      </c>
      <c r="W42" s="7">
        <f>SUMIF(Tabla1[Número de Orden],Tabla13[[#This Row],[Número_Orden]],Tabla1[Tiempo_Preparación])</f>
        <v>6.1805555555555558E-2</v>
      </c>
      <c r="X42" s="7">
        <f>Tabla13[[#This Row],[Tiempo_Sala]]-Tabla13[[#This Row],[Tiempo_Preparación]]</f>
        <v>3.6111111112566305E-2</v>
      </c>
      <c r="Y42" s="1" t="str">
        <f>IF(Tabla13[[#This Row],[TS-TP]]&gt;0,"COBRADA","NO COBRADA")</f>
        <v>COBRADA</v>
      </c>
    </row>
    <row r="43" spans="1:25" x14ac:dyDescent="0.25">
      <c r="A43" s="1">
        <v>14</v>
      </c>
      <c r="B43" s="1" t="s">
        <v>164</v>
      </c>
      <c r="C43" s="1">
        <v>1</v>
      </c>
      <c r="D43" s="13">
        <v>45017.017361111109</v>
      </c>
      <c r="E43" s="13">
        <v>45017.073611111111</v>
      </c>
      <c r="F43" s="7">
        <f>IF(Tabla13[[#This Row],[Estado_Mesa]]="Ocupada",Tabla13[[#This Row],[Hora_Salida]]-Tabla13[[#This Row],[Hora_Llegada]]+TIME(0,15,0),Tabla13[[#This Row],[Hora_Salida]]-Tabla13[[#This Row],[Hora_Llegada]])</f>
        <v>5.6250000001455192E-2</v>
      </c>
      <c r="G43" s="7" t="str">
        <f>TEXT(Tabla13[[#This Row],[Hora_Salida]],"dddd,dd,mm,aaaa")</f>
        <v>sábado,01,04,2023</v>
      </c>
      <c r="H43" s="1" t="s">
        <v>79</v>
      </c>
      <c r="I43" s="1" t="s">
        <v>67</v>
      </c>
      <c r="J43" s="1" t="s">
        <v>80</v>
      </c>
      <c r="K43" s="1">
        <v>49.58</v>
      </c>
      <c r="L43" s="1" cm="1">
        <f t="array" ref="L43">_xlfn.IFS(Tabla13[[#This Row],[Cuentas_Pagadas]]="COBRADA",K43,Tabla13[[#This Row],[Cuentas_Pagadas]]="NO COBRADA","-")</f>
        <v>49.58</v>
      </c>
      <c r="M43" s="1" t="s">
        <v>69</v>
      </c>
      <c r="N43" s="1">
        <v>42</v>
      </c>
      <c r="O43" s="1" t="s">
        <v>101</v>
      </c>
      <c r="P43" s="1" t="s">
        <v>165</v>
      </c>
      <c r="Q43" s="19">
        <v>0.1</v>
      </c>
      <c r="R43" s="25">
        <f>Tabla13[[#This Row],[Monto Total]]*Tabla13[[#This Row],[IVA (%)]]</f>
        <v>10.200000000000001</v>
      </c>
      <c r="S43" s="26">
        <f>SUMIF(Tabla1[Número de Orden],Tabla13[[#This Row],[Número_Orden]],Tabla1[Total del Pedido])</f>
        <v>102</v>
      </c>
      <c r="T43" s="26" cm="1">
        <f t="array" ref="T43">_xlfn.IFS(Tabla13[[#This Row],[Cuentas_Pagadas]]="COBRADA",Tabla13[[#This Row],[Monto Total]]+Tabla13[[#This Row],[Propina]],Tabla13[[#This Row],[Cuentas_Pagadas]]="NO COBRADA",0)</f>
        <v>151.57999999999998</v>
      </c>
      <c r="U43" s="26">
        <f>SUMIF(Tabla1[Número de Orden],Tabla13[[#This Row],[Número_Orden]],Tabla1[Ganancia Bruta])</f>
        <v>39</v>
      </c>
      <c r="V43" s="26">
        <f>IF(Tabla13[[#This Row],[Ganancia Bruta]]&gt;0,Tabla13[[#This Row],[Ganancia Bruta]]-Tabla13[[#This Row],[IVA]],"-")</f>
        <v>28.799999999999997</v>
      </c>
      <c r="W43" s="7">
        <f>SUMIF(Tabla1[Número de Orden],Tabla13[[#This Row],[Número_Orden]],Tabla1[Tiempo_Preparación])</f>
        <v>4.7916666666666663E-2</v>
      </c>
      <c r="X43" s="7">
        <f>Tabla13[[#This Row],[Tiempo_Sala]]-Tabla13[[#This Row],[Tiempo_Preparación]]</f>
        <v>8.3333333347885286E-3</v>
      </c>
      <c r="Y43" s="1" t="str">
        <f>IF(Tabla13[[#This Row],[TS-TP]]&gt;0,"COBRADA","NO COBRADA")</f>
        <v>COBRADA</v>
      </c>
    </row>
    <row r="44" spans="1:25" x14ac:dyDescent="0.25">
      <c r="A44" s="1">
        <v>8</v>
      </c>
      <c r="B44" s="1" t="s">
        <v>166</v>
      </c>
      <c r="C44" s="1">
        <v>6</v>
      </c>
      <c r="D44" s="13">
        <v>45017.043055555558</v>
      </c>
      <c r="E44" s="13">
        <v>45017.134722222225</v>
      </c>
      <c r="F44" s="7">
        <f>IF(Tabla13[[#This Row],[Estado_Mesa]]="Ocupada",Tabla13[[#This Row],[Hora_Salida]]-Tabla13[[#This Row],[Hora_Llegada]]+TIME(0,15,0),Tabla13[[#This Row],[Hora_Salida]]-Tabla13[[#This Row],[Hora_Llegada]])</f>
        <v>0.1020833333338184</v>
      </c>
      <c r="G44" s="7" t="str">
        <f>TEXT(Tabla13[[#This Row],[Hora_Salida]],"dddd,dd,mm,aaaa")</f>
        <v>sábado,01,04,2023</v>
      </c>
      <c r="H44" s="1" t="s">
        <v>89</v>
      </c>
      <c r="I44" s="1" t="s">
        <v>67</v>
      </c>
      <c r="J44" s="1" t="s">
        <v>80</v>
      </c>
      <c r="K44" s="1">
        <v>32.19</v>
      </c>
      <c r="L44" s="1" cm="1">
        <f t="array" ref="L44">_xlfn.IFS(Tabla13[[#This Row],[Cuentas_Pagadas]]="COBRADA",K44,Tabla13[[#This Row],[Cuentas_Pagadas]]="NO COBRADA","-")</f>
        <v>32.19</v>
      </c>
      <c r="M44" s="1" t="s">
        <v>95</v>
      </c>
      <c r="N44" s="1">
        <v>43</v>
      </c>
      <c r="O44" s="1" t="s">
        <v>90</v>
      </c>
      <c r="P44" s="1" t="s">
        <v>167</v>
      </c>
      <c r="Q44" s="19">
        <v>0.1</v>
      </c>
      <c r="R44" s="25">
        <f>Tabla13[[#This Row],[Monto Total]]*Tabla13[[#This Row],[IVA (%)]]</f>
        <v>20.3</v>
      </c>
      <c r="S44" s="26">
        <f>SUMIF(Tabla1[Número de Orden],Tabla13[[#This Row],[Número_Orden]],Tabla1[Total del Pedido])</f>
        <v>203</v>
      </c>
      <c r="T44" s="26" cm="1">
        <f t="array" ref="T44">_xlfn.IFS(Tabla13[[#This Row],[Cuentas_Pagadas]]="COBRADA",Tabla13[[#This Row],[Monto Total]]+Tabla13[[#This Row],[Propina]],Tabla13[[#This Row],[Cuentas_Pagadas]]="NO COBRADA",0)</f>
        <v>235.19</v>
      </c>
      <c r="U44" s="26">
        <f>SUMIF(Tabla1[Número de Orden],Tabla13[[#This Row],[Número_Orden]],Tabla1[Ganancia Bruta])</f>
        <v>83</v>
      </c>
      <c r="V44" s="26">
        <f>IF(Tabla13[[#This Row],[Ganancia Bruta]]&gt;0,Tabla13[[#This Row],[Ganancia Bruta]]-Tabla13[[#This Row],[IVA]],"-")</f>
        <v>62.7</v>
      </c>
      <c r="W44" s="7">
        <f>SUMIF(Tabla1[Número de Orden],Tabla13[[#This Row],[Número_Orden]],Tabla1[Tiempo_Preparación])</f>
        <v>0.10138888888888889</v>
      </c>
      <c r="X44" s="7">
        <f>Tabla13[[#This Row],[Tiempo_Sala]]-Tabla13[[#This Row],[Tiempo_Preparación]]</f>
        <v>6.9444444492951229E-4</v>
      </c>
      <c r="Y44" s="1" t="str">
        <f>IF(Tabla13[[#This Row],[TS-TP]]&gt;0,"COBRADA","NO COBRADA")</f>
        <v>COBRADA</v>
      </c>
    </row>
    <row r="45" spans="1:25" x14ac:dyDescent="0.25">
      <c r="A45" s="1">
        <v>18</v>
      </c>
      <c r="B45" s="1" t="s">
        <v>160</v>
      </c>
      <c r="C45" s="1">
        <v>1</v>
      </c>
      <c r="D45" s="13">
        <v>45017.129166666666</v>
      </c>
      <c r="E45" s="13">
        <v>45017.262499999997</v>
      </c>
      <c r="F45" s="7">
        <f>IF(Tabla13[[#This Row],[Estado_Mesa]]="Ocupada",Tabla13[[#This Row],[Hora_Salida]]-Tabla13[[#This Row],[Hora_Llegada]]+TIME(0,15,0),Tabla13[[#This Row],[Hora_Salida]]-Tabla13[[#This Row],[Hora_Llegada]])</f>
        <v>0.13333333333139308</v>
      </c>
      <c r="G45" s="7" t="str">
        <f>TEXT(Tabla13[[#This Row],[Hora_Salida]],"dddd,dd,mm,aaaa")</f>
        <v>sábado,01,04,2023</v>
      </c>
      <c r="H45" s="1" t="s">
        <v>89</v>
      </c>
      <c r="I45" s="1" t="s">
        <v>67</v>
      </c>
      <c r="J45" s="1" t="s">
        <v>80</v>
      </c>
      <c r="K45" s="1">
        <v>42.6</v>
      </c>
      <c r="L45" s="1" cm="1">
        <f t="array" ref="L45">_xlfn.IFS(Tabla13[[#This Row],[Cuentas_Pagadas]]="COBRADA",K45,Tabla13[[#This Row],[Cuentas_Pagadas]]="NO COBRADA","-")</f>
        <v>42.6</v>
      </c>
      <c r="M45" s="1" t="s">
        <v>81</v>
      </c>
      <c r="N45" s="1">
        <v>44</v>
      </c>
      <c r="O45" s="1" t="s">
        <v>70</v>
      </c>
      <c r="P45" s="1" t="s">
        <v>168</v>
      </c>
      <c r="Q45" s="19">
        <v>0.1</v>
      </c>
      <c r="R45" s="25">
        <f>Tabla13[[#This Row],[Monto Total]]*Tabla13[[#This Row],[IVA (%)]]</f>
        <v>12.200000000000001</v>
      </c>
      <c r="S45" s="26">
        <f>SUMIF(Tabla1[Número de Orden],Tabla13[[#This Row],[Número_Orden]],Tabla1[Total del Pedido])</f>
        <v>122</v>
      </c>
      <c r="T45" s="26" cm="1">
        <f t="array" ref="T45">_xlfn.IFS(Tabla13[[#This Row],[Cuentas_Pagadas]]="COBRADA",Tabla13[[#This Row],[Monto Total]]+Tabla13[[#This Row],[Propina]],Tabla13[[#This Row],[Cuentas_Pagadas]]="NO COBRADA",0)</f>
        <v>164.6</v>
      </c>
      <c r="U45" s="26">
        <f>SUMIF(Tabla1[Número de Orden],Tabla13[[#This Row],[Número_Orden]],Tabla1[Ganancia Bruta])</f>
        <v>49</v>
      </c>
      <c r="V45" s="26">
        <f>IF(Tabla13[[#This Row],[Ganancia Bruta]]&gt;0,Tabla13[[#This Row],[Ganancia Bruta]]-Tabla13[[#This Row],[IVA]],"-")</f>
        <v>36.799999999999997</v>
      </c>
      <c r="W45" s="7">
        <f>SUMIF(Tabla1[Número de Orden],Tabla13[[#This Row],[Número_Orden]],Tabla1[Tiempo_Preparación])</f>
        <v>5.9027777777777776E-2</v>
      </c>
      <c r="X45" s="7">
        <f>Tabla13[[#This Row],[Tiempo_Sala]]-Tabla13[[#This Row],[Tiempo_Preparación]]</f>
        <v>7.4305555553615302E-2</v>
      </c>
      <c r="Y45" s="1" t="str">
        <f>IF(Tabla13[[#This Row],[TS-TP]]&gt;0,"COBRADA","NO COBRADA")</f>
        <v>COBRADA</v>
      </c>
    </row>
    <row r="46" spans="1:25" x14ac:dyDescent="0.25">
      <c r="A46" s="1">
        <v>17</v>
      </c>
      <c r="B46" s="1" t="s">
        <v>169</v>
      </c>
      <c r="C46" s="1">
        <v>2</v>
      </c>
      <c r="D46" s="13">
        <v>45017.09375</v>
      </c>
      <c r="E46" s="13">
        <v>45017.167361111111</v>
      </c>
      <c r="F46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46" s="7" t="str">
        <f>TEXT(Tabla13[[#This Row],[Hora_Salida]],"dddd,dd,mm,aaaa")</f>
        <v>sábado,01,04,2023</v>
      </c>
      <c r="H46" s="1" t="s">
        <v>79</v>
      </c>
      <c r="I46" s="1" t="s">
        <v>67</v>
      </c>
      <c r="J46" s="1" t="s">
        <v>80</v>
      </c>
      <c r="K46" s="1">
        <v>25.41</v>
      </c>
      <c r="L46" s="1" cm="1">
        <f t="array" ref="L46">_xlfn.IFS(Tabla13[[#This Row],[Cuentas_Pagadas]]="COBRADA",K46,Tabla13[[#This Row],[Cuentas_Pagadas]]="NO COBRADA","-")</f>
        <v>25.41</v>
      </c>
      <c r="M46" s="1" t="s">
        <v>69</v>
      </c>
      <c r="N46" s="1">
        <v>45</v>
      </c>
      <c r="O46" s="1" t="s">
        <v>90</v>
      </c>
      <c r="P46" s="1" t="s">
        <v>21</v>
      </c>
      <c r="Q46" s="19">
        <v>0.1</v>
      </c>
      <c r="R46" s="25">
        <f>Tabla13[[#This Row],[Monto Total]]*Tabla13[[#This Row],[IVA (%)]]</f>
        <v>5.4</v>
      </c>
      <c r="S46" s="26">
        <f>SUMIF(Tabla1[Número de Orden],Tabla13[[#This Row],[Número_Orden]],Tabla1[Total del Pedido])</f>
        <v>54</v>
      </c>
      <c r="T46" s="26" cm="1">
        <f t="array" ref="T46">_xlfn.IFS(Tabla13[[#This Row],[Cuentas_Pagadas]]="COBRADA",Tabla13[[#This Row],[Monto Total]]+Tabla13[[#This Row],[Propina]],Tabla13[[#This Row],[Cuentas_Pagadas]]="NO COBRADA",0)</f>
        <v>79.41</v>
      </c>
      <c r="U46" s="26">
        <f>SUMIF(Tabla1[Número de Orden],Tabla13[[#This Row],[Número_Orden]],Tabla1[Ganancia Bruta])</f>
        <v>24</v>
      </c>
      <c r="V46" s="26">
        <f>IF(Tabla13[[#This Row],[Ganancia Bruta]]&gt;0,Tabla13[[#This Row],[Ganancia Bruta]]-Tabla13[[#This Row],[IVA]],"-")</f>
        <v>18.600000000000001</v>
      </c>
      <c r="W46" s="7">
        <f>SUMIF(Tabla1[Número de Orden],Tabla13[[#This Row],[Número_Orden]],Tabla1[Tiempo_Preparación])</f>
        <v>3.2638888888888891E-2</v>
      </c>
      <c r="X46" s="7">
        <f>Tabla13[[#This Row],[Tiempo_Sala]]-Tabla13[[#This Row],[Tiempo_Preparación]]</f>
        <v>4.0972222222060532E-2</v>
      </c>
      <c r="Y46" s="1" t="str">
        <f>IF(Tabla13[[#This Row],[TS-TP]]&gt;0,"COBRADA","NO COBRADA")</f>
        <v>COBRADA</v>
      </c>
    </row>
    <row r="47" spans="1:25" x14ac:dyDescent="0.25">
      <c r="A47" s="1">
        <v>10</v>
      </c>
      <c r="B47" s="1" t="s">
        <v>170</v>
      </c>
      <c r="C47" s="1">
        <v>1</v>
      </c>
      <c r="D47" s="13">
        <v>45017.074305555558</v>
      </c>
      <c r="E47" s="13">
        <v>45017.152083333334</v>
      </c>
      <c r="F47" s="7">
        <f>IF(Tabla13[[#This Row],[Estado_Mesa]]="Ocupada",Tabla13[[#This Row],[Hora_Salida]]-Tabla13[[#This Row],[Hora_Llegada]]+TIME(0,15,0),Tabla13[[#This Row],[Hora_Salida]]-Tabla13[[#This Row],[Hora_Llegada]])</f>
        <v>7.7777777776645962E-2</v>
      </c>
      <c r="G47" s="7" t="str">
        <f>TEXT(Tabla13[[#This Row],[Hora_Salida]],"dddd,dd,mm,aaaa")</f>
        <v>sábado,01,04,2023</v>
      </c>
      <c r="H47" s="1" t="s">
        <v>85</v>
      </c>
      <c r="I47" s="1" t="s">
        <v>67</v>
      </c>
      <c r="J47" s="1" t="s">
        <v>80</v>
      </c>
      <c r="K47" s="1">
        <v>27.97</v>
      </c>
      <c r="L47" s="1" cm="1">
        <f t="array" ref="L47">_xlfn.IFS(Tabla13[[#This Row],[Cuentas_Pagadas]]="COBRADA",K47,Tabla13[[#This Row],[Cuentas_Pagadas]]="NO COBRADA","-")</f>
        <v>27.97</v>
      </c>
      <c r="M47" s="1" t="s">
        <v>81</v>
      </c>
      <c r="N47" s="1">
        <v>46</v>
      </c>
      <c r="O47" s="1" t="s">
        <v>122</v>
      </c>
      <c r="P47" s="1" t="s">
        <v>171</v>
      </c>
      <c r="Q47" s="19">
        <v>0.1</v>
      </c>
      <c r="R47" s="25">
        <f>Tabla13[[#This Row],[Monto Total]]*Tabla13[[#This Row],[IVA (%)]]</f>
        <v>14</v>
      </c>
      <c r="S47" s="26">
        <f>SUMIF(Tabla1[Número de Orden],Tabla13[[#This Row],[Número_Orden]],Tabla1[Total del Pedido])</f>
        <v>140</v>
      </c>
      <c r="T47" s="26" cm="1">
        <f t="array" ref="T47">_xlfn.IFS(Tabla13[[#This Row],[Cuentas_Pagadas]]="COBRADA",Tabla13[[#This Row],[Monto Total]]+Tabla13[[#This Row],[Propina]],Tabla13[[#This Row],[Cuentas_Pagadas]]="NO COBRADA",0)</f>
        <v>167.97</v>
      </c>
      <c r="U47" s="26">
        <f>SUMIF(Tabla1[Número de Orden],Tabla13[[#This Row],[Número_Orden]],Tabla1[Ganancia Bruta])</f>
        <v>56</v>
      </c>
      <c r="V47" s="26">
        <f>IF(Tabla13[[#This Row],[Ganancia Bruta]]&gt;0,Tabla13[[#This Row],[Ganancia Bruta]]-Tabla13[[#This Row],[IVA]],"-")</f>
        <v>42</v>
      </c>
      <c r="W47" s="7">
        <f>SUMIF(Tabla1[Número de Orden],Tabla13[[#This Row],[Número_Orden]],Tabla1[Tiempo_Preparación])</f>
        <v>5.9722222222222218E-2</v>
      </c>
      <c r="X47" s="7">
        <f>Tabla13[[#This Row],[Tiempo_Sala]]-Tabla13[[#This Row],[Tiempo_Preparación]]</f>
        <v>1.8055555554423744E-2</v>
      </c>
      <c r="Y47" s="1" t="str">
        <f>IF(Tabla13[[#This Row],[TS-TP]]&gt;0,"COBRADA","NO COBRADA")</f>
        <v>COBRADA</v>
      </c>
    </row>
    <row r="48" spans="1:25" x14ac:dyDescent="0.25">
      <c r="A48" s="1">
        <v>18</v>
      </c>
      <c r="B48" s="1" t="s">
        <v>172</v>
      </c>
      <c r="C48" s="1">
        <v>3</v>
      </c>
      <c r="D48" s="13">
        <v>45017.145833333336</v>
      </c>
      <c r="E48" s="13">
        <v>45017.311805555553</v>
      </c>
      <c r="F48" s="7">
        <f>IF(Tabla13[[#This Row],[Estado_Mesa]]="Ocupada",Tabla13[[#This Row],[Hora_Salida]]-Tabla13[[#This Row],[Hora_Llegada]]+TIME(0,15,0),Tabla13[[#This Row],[Hora_Salida]]-Tabla13[[#This Row],[Hora_Llegada]])</f>
        <v>0.17638888888419993</v>
      </c>
      <c r="G48" s="7" t="str">
        <f>TEXT(Tabla13[[#This Row],[Hora_Salida]],"dddd,dd,mm,aaaa")</f>
        <v>sábado,01,04,2023</v>
      </c>
      <c r="H48" s="1" t="s">
        <v>79</v>
      </c>
      <c r="I48" s="1" t="s">
        <v>67</v>
      </c>
      <c r="J48" s="1" t="s">
        <v>80</v>
      </c>
      <c r="K48" s="1">
        <v>10.98</v>
      </c>
      <c r="L48" s="1" cm="1">
        <f t="array" ref="L48">_xlfn.IFS(Tabla13[[#This Row],[Cuentas_Pagadas]]="COBRADA",K48,Tabla13[[#This Row],[Cuentas_Pagadas]]="NO COBRADA","-")</f>
        <v>10.98</v>
      </c>
      <c r="M48" s="1" t="s">
        <v>95</v>
      </c>
      <c r="N48" s="1">
        <v>47</v>
      </c>
      <c r="O48" s="1" t="s">
        <v>82</v>
      </c>
      <c r="P48" s="1" t="s">
        <v>173</v>
      </c>
      <c r="Q48" s="19">
        <v>0.1</v>
      </c>
      <c r="R48" s="25">
        <f>Tabla13[[#This Row],[Monto Total]]*Tabla13[[#This Row],[IVA (%)]]</f>
        <v>10.9</v>
      </c>
      <c r="S48" s="26">
        <f>SUMIF(Tabla1[Número de Orden],Tabla13[[#This Row],[Número_Orden]],Tabla1[Total del Pedido])</f>
        <v>109</v>
      </c>
      <c r="T48" s="26" cm="1">
        <f t="array" ref="T48">_xlfn.IFS(Tabla13[[#This Row],[Cuentas_Pagadas]]="COBRADA",Tabla13[[#This Row],[Monto Total]]+Tabla13[[#This Row],[Propina]],Tabla13[[#This Row],[Cuentas_Pagadas]]="NO COBRADA",0)</f>
        <v>119.98</v>
      </c>
      <c r="U48" s="26">
        <f>SUMIF(Tabla1[Número de Orden],Tabla13[[#This Row],[Número_Orden]],Tabla1[Ganancia Bruta])</f>
        <v>43</v>
      </c>
      <c r="V48" s="26">
        <f>IF(Tabla13[[#This Row],[Ganancia Bruta]]&gt;0,Tabla13[[#This Row],[Ganancia Bruta]]-Tabla13[[#This Row],[IVA]],"-")</f>
        <v>32.1</v>
      </c>
      <c r="W48" s="7">
        <f>SUMIF(Tabla1[Número de Orden],Tabla13[[#This Row],[Número_Orden]],Tabla1[Tiempo_Preparación])</f>
        <v>6.0416666666666667E-2</v>
      </c>
      <c r="X48" s="7">
        <f>Tabla13[[#This Row],[Tiempo_Sala]]-Tabla13[[#This Row],[Tiempo_Preparación]]</f>
        <v>0.11597222221753326</v>
      </c>
      <c r="Y48" s="1" t="str">
        <f>IF(Tabla13[[#This Row],[TS-TP]]&gt;0,"COBRADA","NO COBRADA")</f>
        <v>COBRADA</v>
      </c>
    </row>
    <row r="49" spans="1:25" x14ac:dyDescent="0.25">
      <c r="A49" s="1">
        <v>17</v>
      </c>
      <c r="B49" s="1" t="s">
        <v>174</v>
      </c>
      <c r="C49" s="1">
        <v>2</v>
      </c>
      <c r="D49" s="13">
        <v>45017.019444444442</v>
      </c>
      <c r="E49" s="13">
        <v>45017.168055555558</v>
      </c>
      <c r="F49" s="7">
        <f>IF(Tabla13[[#This Row],[Estado_Mesa]]="Ocupada",Tabla13[[#This Row],[Hora_Salida]]-Tabla13[[#This Row],[Hora_Llegada]]+TIME(0,15,0),Tabla13[[#This Row],[Hora_Salida]]-Tabla13[[#This Row],[Hora_Llegada]])</f>
        <v>0.148611111115315</v>
      </c>
      <c r="G49" s="7" t="str">
        <f>TEXT(Tabla13[[#This Row],[Hora_Salida]],"dddd,dd,mm,aaaa")</f>
        <v>sábado,01,04,2023</v>
      </c>
      <c r="H49" s="1" t="s">
        <v>66</v>
      </c>
      <c r="I49" s="1" t="s">
        <v>74</v>
      </c>
      <c r="J49" s="1" t="s">
        <v>80</v>
      </c>
      <c r="K49" s="1">
        <v>25.31</v>
      </c>
      <c r="L49" s="1" cm="1">
        <f t="array" ref="L49">_xlfn.IFS(Tabla13[[#This Row],[Cuentas_Pagadas]]="COBRADA",K49,Tabla13[[#This Row],[Cuentas_Pagadas]]="NO COBRADA","-")</f>
        <v>25.31</v>
      </c>
      <c r="M49" s="1" t="s">
        <v>81</v>
      </c>
      <c r="N49" s="1">
        <v>48</v>
      </c>
      <c r="O49" s="1" t="s">
        <v>101</v>
      </c>
      <c r="P49" s="1" t="s">
        <v>175</v>
      </c>
      <c r="Q49" s="19">
        <v>0.1</v>
      </c>
      <c r="R49" s="25">
        <f>Tabla13[[#This Row],[Monto Total]]*Tabla13[[#This Row],[IVA (%)]]</f>
        <v>15.8</v>
      </c>
      <c r="S49" s="26">
        <f>SUMIF(Tabla1[Número de Orden],Tabla13[[#This Row],[Número_Orden]],Tabla1[Total del Pedido])</f>
        <v>158</v>
      </c>
      <c r="T49" s="26" cm="1">
        <f t="array" ref="T49">_xlfn.IFS(Tabla13[[#This Row],[Cuentas_Pagadas]]="COBRADA",Tabla13[[#This Row],[Monto Total]]+Tabla13[[#This Row],[Propina]],Tabla13[[#This Row],[Cuentas_Pagadas]]="NO COBRADA",0)</f>
        <v>183.31</v>
      </c>
      <c r="U49" s="26">
        <f>SUMIF(Tabla1[Número de Orden],Tabla13[[#This Row],[Número_Orden]],Tabla1[Ganancia Bruta])</f>
        <v>64</v>
      </c>
      <c r="V49" s="26">
        <f>IF(Tabla13[[#This Row],[Ganancia Bruta]]&gt;0,Tabla13[[#This Row],[Ganancia Bruta]]-Tabla13[[#This Row],[IVA]],"-")</f>
        <v>48.2</v>
      </c>
      <c r="W49" s="7">
        <f>SUMIF(Tabla1[Número de Orden],Tabla13[[#This Row],[Número_Orden]],Tabla1[Tiempo_Preparación])</f>
        <v>8.611111111111111E-2</v>
      </c>
      <c r="X49" s="7">
        <f>Tabla13[[#This Row],[Tiempo_Sala]]-Tabla13[[#This Row],[Tiempo_Preparación]]</f>
        <v>6.2500000004203887E-2</v>
      </c>
      <c r="Y49" s="1" t="str">
        <f>IF(Tabla13[[#This Row],[TS-TP]]&gt;0,"COBRADA","NO COBRADA")</f>
        <v>COBRADA</v>
      </c>
    </row>
    <row r="50" spans="1:25" x14ac:dyDescent="0.25">
      <c r="A50" s="1">
        <v>8</v>
      </c>
      <c r="B50" s="1" t="s">
        <v>176</v>
      </c>
      <c r="C50" s="1">
        <v>3</v>
      </c>
      <c r="D50" s="13">
        <v>45017.072222222225</v>
      </c>
      <c r="E50" s="13">
        <v>45017.228472222225</v>
      </c>
      <c r="F50" s="7">
        <f>IF(Tabla13[[#This Row],[Estado_Mesa]]="Ocupada",Tabla13[[#This Row],[Hora_Salida]]-Tabla13[[#This Row],[Hora_Llegada]]+TIME(0,15,0),Tabla13[[#This Row],[Hora_Salida]]-Tabla13[[#This Row],[Hora_Llegada]])</f>
        <v>0.15625</v>
      </c>
      <c r="G50" s="7" t="str">
        <f>TEXT(Tabla13[[#This Row],[Hora_Salida]],"dddd,dd,mm,aaaa")</f>
        <v>sábado,01,04,2023</v>
      </c>
      <c r="H50" s="1" t="s">
        <v>79</v>
      </c>
      <c r="I50" s="1" t="s">
        <v>67</v>
      </c>
      <c r="J50" s="1" t="s">
        <v>80</v>
      </c>
      <c r="K50" s="1">
        <v>20.92</v>
      </c>
      <c r="L50" s="1" cm="1">
        <f t="array" ref="L50">_xlfn.IFS(Tabla13[[#This Row],[Cuentas_Pagadas]]="COBRADA",K50,Tabla13[[#This Row],[Cuentas_Pagadas]]="NO COBRADA","-")</f>
        <v>20.92</v>
      </c>
      <c r="M50" s="1" t="s">
        <v>81</v>
      </c>
      <c r="N50" s="1">
        <v>49</v>
      </c>
      <c r="O50" s="1" t="s">
        <v>104</v>
      </c>
      <c r="P50" s="1" t="s">
        <v>177</v>
      </c>
      <c r="Q50" s="19">
        <v>0.1</v>
      </c>
      <c r="R50" s="25">
        <f>Tabla13[[#This Row],[Monto Total]]*Tabla13[[#This Row],[IVA (%)]]</f>
        <v>18.600000000000001</v>
      </c>
      <c r="S50" s="26">
        <f>SUMIF(Tabla1[Número de Orden],Tabla13[[#This Row],[Número_Orden]],Tabla1[Total del Pedido])</f>
        <v>186</v>
      </c>
      <c r="T50" s="26" cm="1">
        <f t="array" ref="T50">_xlfn.IFS(Tabla13[[#This Row],[Cuentas_Pagadas]]="COBRADA",Tabla13[[#This Row],[Monto Total]]+Tabla13[[#This Row],[Propina]],Tabla13[[#This Row],[Cuentas_Pagadas]]="NO COBRADA",0)</f>
        <v>206.92000000000002</v>
      </c>
      <c r="U50" s="26">
        <f>SUMIF(Tabla1[Número de Orden],Tabla13[[#This Row],[Número_Orden]],Tabla1[Ganancia Bruta])</f>
        <v>77</v>
      </c>
      <c r="V50" s="26">
        <f>IF(Tabla13[[#This Row],[Ganancia Bruta]]&gt;0,Tabla13[[#This Row],[Ganancia Bruta]]-Tabla13[[#This Row],[IVA]],"-")</f>
        <v>58.4</v>
      </c>
      <c r="W50" s="7">
        <f>SUMIF(Tabla1[Número de Orden],Tabla13[[#This Row],[Número_Orden]],Tabla1[Tiempo_Preparación])</f>
        <v>5.6250000000000001E-2</v>
      </c>
      <c r="X50" s="7">
        <f>Tabla13[[#This Row],[Tiempo_Sala]]-Tabla13[[#This Row],[Tiempo_Preparación]]</f>
        <v>0.1</v>
      </c>
      <c r="Y50" s="1" t="str">
        <f>IF(Tabla13[[#This Row],[TS-TP]]&gt;0,"COBRADA","NO COBRADA")</f>
        <v>COBRADA</v>
      </c>
    </row>
    <row r="51" spans="1:25" x14ac:dyDescent="0.25">
      <c r="A51" s="1">
        <v>19</v>
      </c>
      <c r="B51" s="1" t="s">
        <v>178</v>
      </c>
      <c r="C51" s="1">
        <v>5</v>
      </c>
      <c r="D51" s="13">
        <v>45017.162499999999</v>
      </c>
      <c r="E51" s="13">
        <v>45017.289583333331</v>
      </c>
      <c r="F51" s="7">
        <f>IF(Tabla13[[#This Row],[Estado_Mesa]]="Ocupada",Tabla13[[#This Row],[Hora_Salida]]-Tabla13[[#This Row],[Hora_Llegada]]+TIME(0,15,0),Tabla13[[#This Row],[Hora_Salida]]-Tabla13[[#This Row],[Hora_Llegada]])</f>
        <v>0.13749999999951493</v>
      </c>
      <c r="G51" s="7" t="str">
        <f>TEXT(Tabla13[[#This Row],[Hora_Salida]],"dddd,dd,mm,aaaa")</f>
        <v>sábado,01,04,2023</v>
      </c>
      <c r="H51" s="1" t="s">
        <v>89</v>
      </c>
      <c r="I51" s="1" t="s">
        <v>67</v>
      </c>
      <c r="J51" s="1" t="s">
        <v>68</v>
      </c>
      <c r="K51" s="1">
        <v>16.739999999999998</v>
      </c>
      <c r="L51" s="1" cm="1">
        <f t="array" ref="L51">_xlfn.IFS(Tabla13[[#This Row],[Cuentas_Pagadas]]="COBRADA",K51,Tabla13[[#This Row],[Cuentas_Pagadas]]="NO COBRADA","-")</f>
        <v>16.739999999999998</v>
      </c>
      <c r="M51" s="1" t="s">
        <v>95</v>
      </c>
      <c r="N51" s="1">
        <v>50</v>
      </c>
      <c r="O51" s="1" t="s">
        <v>139</v>
      </c>
      <c r="P51" s="1" t="s">
        <v>179</v>
      </c>
      <c r="Q51" s="19">
        <v>0.1</v>
      </c>
      <c r="R51" s="25">
        <f>Tabla13[[#This Row],[Monto Total]]*Tabla13[[#This Row],[IVA (%)]]</f>
        <v>7.6000000000000005</v>
      </c>
      <c r="S51" s="26">
        <f>SUMIF(Tabla1[Número de Orden],Tabla13[[#This Row],[Número_Orden]],Tabla1[Total del Pedido])</f>
        <v>76</v>
      </c>
      <c r="T51" s="26" cm="1">
        <f t="array" ref="T51">_xlfn.IFS(Tabla13[[#This Row],[Cuentas_Pagadas]]="COBRADA",Tabla13[[#This Row],[Monto Total]]+Tabla13[[#This Row],[Propina]],Tabla13[[#This Row],[Cuentas_Pagadas]]="NO COBRADA",0)</f>
        <v>92.74</v>
      </c>
      <c r="U51" s="26">
        <f>SUMIF(Tabla1[Número de Orden],Tabla13[[#This Row],[Número_Orden]],Tabla1[Ganancia Bruta])</f>
        <v>31</v>
      </c>
      <c r="V51" s="26">
        <f>IF(Tabla13[[#This Row],[Ganancia Bruta]]&gt;0,Tabla13[[#This Row],[Ganancia Bruta]]-Tabla13[[#This Row],[IVA]],"-")</f>
        <v>23.4</v>
      </c>
      <c r="W51" s="7">
        <f>SUMIF(Tabla1[Número de Orden],Tabla13[[#This Row],[Número_Orden]],Tabla1[Tiempo_Preparación])</f>
        <v>1.4583333333333334E-2</v>
      </c>
      <c r="X51" s="7">
        <f>Tabla13[[#This Row],[Tiempo_Sala]]-Tabla13[[#This Row],[Tiempo_Preparación]]</f>
        <v>0.12291666666618159</v>
      </c>
      <c r="Y51" s="1" t="str">
        <f>IF(Tabla13[[#This Row],[TS-TP]]&gt;0,"COBRADA","NO COBRADA")</f>
        <v>COBRADA</v>
      </c>
    </row>
    <row r="52" spans="1:25" x14ac:dyDescent="0.25">
      <c r="A52" s="1">
        <v>12</v>
      </c>
      <c r="B52" s="1" t="s">
        <v>180</v>
      </c>
      <c r="C52" s="1">
        <v>1</v>
      </c>
      <c r="D52" s="13">
        <v>45017.070833333331</v>
      </c>
      <c r="E52" s="13">
        <v>45017.126388888886</v>
      </c>
      <c r="F52" s="7">
        <f>IF(Tabla13[[#This Row],[Estado_Mesa]]="Ocupada",Tabla13[[#This Row],[Hora_Salida]]-Tabla13[[#This Row],[Hora_Llegada]]+TIME(0,15,0),Tabla13[[#This Row],[Hora_Salida]]-Tabla13[[#This Row],[Hora_Llegada]])</f>
        <v>5.5555555554747116E-2</v>
      </c>
      <c r="G52" s="7" t="str">
        <f>TEXT(Tabla13[[#This Row],[Hora_Salida]],"dddd,dd,mm,aaaa")</f>
        <v>sábado,01,04,2023</v>
      </c>
      <c r="H52" s="1" t="s">
        <v>85</v>
      </c>
      <c r="I52" s="1" t="s">
        <v>93</v>
      </c>
      <c r="J52" s="1" t="s">
        <v>80</v>
      </c>
      <c r="K52" s="1">
        <v>37.08</v>
      </c>
      <c r="L52" s="1" t="str" cm="1">
        <f t="array" ref="L52">_xlfn.IFS(Tabla13[[#This Row],[Cuentas_Pagadas]]="COBRADA",K52,Tabla13[[#This Row],[Cuentas_Pagadas]]="NO COBRADA","-")</f>
        <v>-</v>
      </c>
      <c r="M52" s="1" t="s">
        <v>69</v>
      </c>
      <c r="N52" s="1">
        <v>51</v>
      </c>
      <c r="O52" s="1" t="s">
        <v>70</v>
      </c>
      <c r="P52" s="1" t="s">
        <v>181</v>
      </c>
      <c r="Q52" s="19">
        <v>0.1</v>
      </c>
      <c r="R52" s="25">
        <f>Tabla13[[#This Row],[Monto Total]]*Tabla13[[#This Row],[IVA (%)]]</f>
        <v>22.5</v>
      </c>
      <c r="S52" s="26">
        <f>SUMIF(Tabla1[Número de Orden],Tabla13[[#This Row],[Número_Orden]],Tabla1[Total del Pedido])</f>
        <v>225</v>
      </c>
      <c r="T52" s="26" cm="1">
        <f t="array" ref="T52">_xlfn.IFS(Tabla13[[#This Row],[Cuentas_Pagadas]]="COBRADA",Tabla13[[#This Row],[Monto Total]]+Tabla13[[#This Row],[Propina]],Tabla13[[#This Row],[Cuentas_Pagadas]]="NO COBRADA",0)</f>
        <v>0</v>
      </c>
      <c r="U52" s="26">
        <v>0</v>
      </c>
      <c r="V52" s="27" t="str">
        <f>IF(Tabla13[[#This Row],[Ganancia Bruta]]&gt;0,Tabla13[[#This Row],[Ganancia Bruta]]-Tabla13[[#This Row],[IVA]],"-")</f>
        <v>-</v>
      </c>
      <c r="W52" s="7">
        <f>SUMIF(Tabla1[Número de Orden],Tabla13[[#This Row],[Número_Orden]],Tabla1[Tiempo_Preparación])</f>
        <v>0.1138888888888889</v>
      </c>
      <c r="X52" s="7">
        <f>Tabla13[[#This Row],[Tiempo_Sala]]-Tabla13[[#This Row],[Tiempo_Preparación]]</f>
        <v>-5.8333333334141785E-2</v>
      </c>
      <c r="Y52" s="1" t="str">
        <f>IF(Tabla13[[#This Row],[TS-TP]]&gt;0,"COBRADA","NO COBRADA")</f>
        <v>NO COBRADA</v>
      </c>
    </row>
    <row r="53" spans="1:25" x14ac:dyDescent="0.25">
      <c r="A53" s="1">
        <v>7</v>
      </c>
      <c r="B53" s="1" t="s">
        <v>182</v>
      </c>
      <c r="C53" s="1">
        <v>4</v>
      </c>
      <c r="D53" s="13">
        <v>45017.000694444447</v>
      </c>
      <c r="E53" s="13">
        <v>45017.049305555556</v>
      </c>
      <c r="F53" s="7">
        <f>IF(Tabla13[[#This Row],[Estado_Mesa]]="Ocupada",Tabla13[[#This Row],[Hora_Salida]]-Tabla13[[#This Row],[Hora_Llegada]]+TIME(0,15,0),Tabla13[[#This Row],[Hora_Salida]]-Tabla13[[#This Row],[Hora_Llegada]])</f>
        <v>4.8611111109494232E-2</v>
      </c>
      <c r="G53" s="7" t="str">
        <f>TEXT(Tabla13[[#This Row],[Hora_Salida]],"dddd,dd,mm,aaaa")</f>
        <v>sábado,01,04,2023</v>
      </c>
      <c r="H53" s="1" t="s">
        <v>66</v>
      </c>
      <c r="I53" s="1" t="s">
        <v>67</v>
      </c>
      <c r="J53" s="1" t="s">
        <v>80</v>
      </c>
      <c r="K53" s="1">
        <v>46.88</v>
      </c>
      <c r="L53" s="1" cm="1">
        <f t="array" ref="L53">_xlfn.IFS(Tabla13[[#This Row],[Cuentas_Pagadas]]="COBRADA",K53,Tabla13[[#This Row],[Cuentas_Pagadas]]="NO COBRADA","-")</f>
        <v>46.88</v>
      </c>
      <c r="M53" s="1" t="s">
        <v>81</v>
      </c>
      <c r="N53" s="1">
        <v>52</v>
      </c>
      <c r="O53" s="1" t="s">
        <v>86</v>
      </c>
      <c r="P53" s="1" t="s">
        <v>183</v>
      </c>
      <c r="Q53" s="19">
        <v>0.1</v>
      </c>
      <c r="R53" s="25">
        <f>Tabla13[[#This Row],[Monto Total]]*Tabla13[[#This Row],[IVA (%)]]</f>
        <v>26.3</v>
      </c>
      <c r="S53" s="26">
        <f>SUMIF(Tabla1[Número de Orden],Tabla13[[#This Row],[Número_Orden]],Tabla1[Total del Pedido])</f>
        <v>263</v>
      </c>
      <c r="T53" s="26" cm="1">
        <f t="array" ref="T53">_xlfn.IFS(Tabla13[[#This Row],[Cuentas_Pagadas]]="COBRADA",Tabla13[[#This Row],[Monto Total]]+Tabla13[[#This Row],[Propina]],Tabla13[[#This Row],[Cuentas_Pagadas]]="NO COBRADA",0)</f>
        <v>309.88</v>
      </c>
      <c r="U53" s="26">
        <f>SUMIF(Tabla1[Número de Orden],Tabla13[[#This Row],[Número_Orden]],Tabla1[Ganancia Bruta])</f>
        <v>105</v>
      </c>
      <c r="V53" s="26">
        <f>IF(Tabla13[[#This Row],[Ganancia Bruta]]&gt;0,Tabla13[[#This Row],[Ganancia Bruta]]-Tabla13[[#This Row],[IVA]],"-")</f>
        <v>78.7</v>
      </c>
      <c r="W53" s="7">
        <f>SUMIF(Tabla1[Número de Orden],Tabla13[[#This Row],[Número_Orden]],Tabla1[Tiempo_Preparación])</f>
        <v>4.3055555555555555E-2</v>
      </c>
      <c r="X53" s="7">
        <f>Tabla13[[#This Row],[Tiempo_Sala]]-Tabla13[[#This Row],[Tiempo_Preparación]]</f>
        <v>5.5555555539386764E-3</v>
      </c>
      <c r="Y53" s="1" t="str">
        <f>IF(Tabla13[[#This Row],[TS-TP]]&gt;0,"COBRADA","NO COBRADA")</f>
        <v>COBRADA</v>
      </c>
    </row>
    <row r="54" spans="1:25" x14ac:dyDescent="0.25">
      <c r="A54" s="1">
        <v>16</v>
      </c>
      <c r="B54" s="1" t="s">
        <v>184</v>
      </c>
      <c r="C54" s="1">
        <v>5</v>
      </c>
      <c r="D54" s="13">
        <v>45017.125694444447</v>
      </c>
      <c r="E54" s="13">
        <v>45017.197222222225</v>
      </c>
      <c r="F54" s="7">
        <f>IF(Tabla13[[#This Row],[Estado_Mesa]]="Ocupada",Tabla13[[#This Row],[Hora_Salida]]-Tabla13[[#This Row],[Hora_Llegada]]+TIME(0,15,0),Tabla13[[#This Row],[Hora_Salida]]-Tabla13[[#This Row],[Hora_Llegada]])</f>
        <v>7.1527777778101154E-2</v>
      </c>
      <c r="G54" s="7" t="str">
        <f>TEXT(Tabla13[[#This Row],[Hora_Salida]],"dddd,dd,mm,aaaa")</f>
        <v>sábado,01,04,2023</v>
      </c>
      <c r="H54" s="1" t="s">
        <v>85</v>
      </c>
      <c r="I54" s="1" t="s">
        <v>67</v>
      </c>
      <c r="J54" s="1" t="s">
        <v>68</v>
      </c>
      <c r="K54" s="1">
        <v>36.880000000000003</v>
      </c>
      <c r="L54" s="1" t="str" cm="1">
        <f t="array" ref="L54">_xlfn.IFS(Tabla13[[#This Row],[Cuentas_Pagadas]]="COBRADA",K54,Tabla13[[#This Row],[Cuentas_Pagadas]]="NO COBRADA","-")</f>
        <v>-</v>
      </c>
      <c r="M54" s="1" t="s">
        <v>81</v>
      </c>
      <c r="N54" s="1">
        <v>53</v>
      </c>
      <c r="O54" s="1" t="s">
        <v>86</v>
      </c>
      <c r="P54" s="1" t="s">
        <v>185</v>
      </c>
      <c r="Q54" s="19">
        <v>0.1</v>
      </c>
      <c r="R54" s="25">
        <f>Tabla13[[#This Row],[Monto Total]]*Tabla13[[#This Row],[IVA (%)]]</f>
        <v>26.700000000000003</v>
      </c>
      <c r="S54" s="26">
        <f>SUMIF(Tabla1[Número de Orden],Tabla13[[#This Row],[Número_Orden]],Tabla1[Total del Pedido])</f>
        <v>267</v>
      </c>
      <c r="T54" s="26" cm="1">
        <f t="array" ref="T54">_xlfn.IFS(Tabla13[[#This Row],[Cuentas_Pagadas]]="COBRADA",Tabla13[[#This Row],[Monto Total]]+Tabla13[[#This Row],[Propina]],Tabla13[[#This Row],[Cuentas_Pagadas]]="NO COBRADA",0)</f>
        <v>0</v>
      </c>
      <c r="U54" s="26">
        <v>0</v>
      </c>
      <c r="V54" s="27" t="str">
        <f>IF(Tabla13[[#This Row],[Ganancia Bruta]]&gt;0,Tabla13[[#This Row],[Ganancia Bruta]]-Tabla13[[#This Row],[IVA]],"-")</f>
        <v>-</v>
      </c>
      <c r="W54" s="7">
        <f>SUMIF(Tabla1[Número de Orden],Tabla13[[#This Row],[Número_Orden]],Tabla1[Tiempo_Preparación])</f>
        <v>7.7777777777777779E-2</v>
      </c>
      <c r="X54" s="7">
        <f>Tabla13[[#This Row],[Tiempo_Sala]]-Tabla13[[#This Row],[Tiempo_Preparación]]</f>
        <v>-6.2499999996766253E-3</v>
      </c>
      <c r="Y54" s="1" t="str">
        <f>IF(Tabla13[[#This Row],[TS-TP]]&gt;0,"COBRADA","NO COBRADA")</f>
        <v>NO COBRADA</v>
      </c>
    </row>
    <row r="55" spans="1:25" x14ac:dyDescent="0.25">
      <c r="A55" s="1">
        <v>6</v>
      </c>
      <c r="B55" s="1" t="s">
        <v>186</v>
      </c>
      <c r="C55" s="1">
        <v>6</v>
      </c>
      <c r="D55" s="13">
        <v>45017.027777777781</v>
      </c>
      <c r="E55" s="13">
        <v>45017.176388888889</v>
      </c>
      <c r="F55" s="7">
        <f>IF(Tabla13[[#This Row],[Estado_Mesa]]="Ocupada",Tabla13[[#This Row],[Hora_Salida]]-Tabla13[[#This Row],[Hora_Llegada]]+TIME(0,15,0),Tabla13[[#This Row],[Hora_Salida]]-Tabla13[[#This Row],[Hora_Llegada]])</f>
        <v>0.14861111110803904</v>
      </c>
      <c r="G55" s="7" t="str">
        <f>TEXT(Tabla13[[#This Row],[Hora_Salida]],"dddd,dd,mm,aaaa")</f>
        <v>sábado,01,04,2023</v>
      </c>
      <c r="H55" s="1" t="s">
        <v>89</v>
      </c>
      <c r="I55" s="1" t="s">
        <v>93</v>
      </c>
      <c r="J55" s="1" t="s">
        <v>80</v>
      </c>
      <c r="K55" s="1">
        <v>23.36</v>
      </c>
      <c r="L55" s="1" cm="1">
        <f t="array" ref="L55">_xlfn.IFS(Tabla13[[#This Row],[Cuentas_Pagadas]]="COBRADA",K55,Tabla13[[#This Row],[Cuentas_Pagadas]]="NO COBRADA","-")</f>
        <v>23.36</v>
      </c>
      <c r="M55" s="1" t="s">
        <v>69</v>
      </c>
      <c r="N55" s="1">
        <v>54</v>
      </c>
      <c r="O55" s="1" t="s">
        <v>101</v>
      </c>
      <c r="P55" s="1" t="s">
        <v>187</v>
      </c>
      <c r="Q55" s="19">
        <v>0.1</v>
      </c>
      <c r="R55" s="25">
        <f>Tabla13[[#This Row],[Monto Total]]*Tabla13[[#This Row],[IVA (%)]]</f>
        <v>18.7</v>
      </c>
      <c r="S55" s="26">
        <f>SUMIF(Tabla1[Número de Orden],Tabla13[[#This Row],[Número_Orden]],Tabla1[Total del Pedido])</f>
        <v>187</v>
      </c>
      <c r="T55" s="26" cm="1">
        <f t="array" ref="T55">_xlfn.IFS(Tabla13[[#This Row],[Cuentas_Pagadas]]="COBRADA",Tabla13[[#This Row],[Monto Total]]+Tabla13[[#This Row],[Propina]],Tabla13[[#This Row],[Cuentas_Pagadas]]="NO COBRADA",0)</f>
        <v>210.36</v>
      </c>
      <c r="U55" s="26">
        <f>SUMIF(Tabla1[Número de Orden],Tabla13[[#This Row],[Número_Orden]],Tabla1[Ganancia Bruta])</f>
        <v>75</v>
      </c>
      <c r="V55" s="26">
        <f>IF(Tabla13[[#This Row],[Ganancia Bruta]]&gt;0,Tabla13[[#This Row],[Ganancia Bruta]]-Tabla13[[#This Row],[IVA]],"-")</f>
        <v>56.3</v>
      </c>
      <c r="W55" s="7">
        <f>SUMIF(Tabla1[Número de Orden],Tabla13[[#This Row],[Número_Orden]],Tabla1[Tiempo_Preparación])</f>
        <v>0.14097222222222222</v>
      </c>
      <c r="X55" s="7">
        <f>Tabla13[[#This Row],[Tiempo_Sala]]-Tabla13[[#This Row],[Tiempo_Preparación]]</f>
        <v>7.6388888858168191E-3</v>
      </c>
      <c r="Y55" s="1" t="str">
        <f>IF(Tabla13[[#This Row],[TS-TP]]&gt;0,"COBRADA","NO COBRADA")</f>
        <v>COBRADA</v>
      </c>
    </row>
    <row r="56" spans="1:25" x14ac:dyDescent="0.25">
      <c r="A56" s="1">
        <v>20</v>
      </c>
      <c r="B56" s="1" t="s">
        <v>188</v>
      </c>
      <c r="C56" s="1">
        <v>5</v>
      </c>
      <c r="D56" s="13">
        <v>45017.0625</v>
      </c>
      <c r="E56" s="13">
        <v>45017.208333333336</v>
      </c>
      <c r="F56" s="7">
        <f>IF(Tabla13[[#This Row],[Estado_Mesa]]="Ocupada",Tabla13[[#This Row],[Hora_Salida]]-Tabla13[[#This Row],[Hora_Llegada]]+TIME(0,15,0),Tabla13[[#This Row],[Hora_Salida]]-Tabla13[[#This Row],[Hora_Llegada]])</f>
        <v>0.15625000000242531</v>
      </c>
      <c r="G56" s="7" t="str">
        <f>TEXT(Tabla13[[#This Row],[Hora_Salida]],"dddd,dd,mm,aaaa")</f>
        <v>sábado,01,04,2023</v>
      </c>
      <c r="H56" s="1" t="s">
        <v>89</v>
      </c>
      <c r="I56" s="1" t="s">
        <v>93</v>
      </c>
      <c r="J56" s="1" t="s">
        <v>80</v>
      </c>
      <c r="K56" s="1">
        <v>45.49</v>
      </c>
      <c r="L56" s="1" cm="1">
        <f t="array" ref="L56">_xlfn.IFS(Tabla13[[#This Row],[Cuentas_Pagadas]]="COBRADA",K56,Tabla13[[#This Row],[Cuentas_Pagadas]]="NO COBRADA","-")</f>
        <v>45.49</v>
      </c>
      <c r="M56" s="1" t="s">
        <v>95</v>
      </c>
      <c r="N56" s="1">
        <v>55</v>
      </c>
      <c r="O56" s="1" t="s">
        <v>90</v>
      </c>
      <c r="P56" s="1" t="s">
        <v>189</v>
      </c>
      <c r="Q56" s="19">
        <v>0.1</v>
      </c>
      <c r="R56" s="25">
        <f>Tabla13[[#This Row],[Monto Total]]*Tabla13[[#This Row],[IVA (%)]]</f>
        <v>25.5</v>
      </c>
      <c r="S56" s="26">
        <f>SUMIF(Tabla1[Número de Orden],Tabla13[[#This Row],[Número_Orden]],Tabla1[Total del Pedido])</f>
        <v>255</v>
      </c>
      <c r="T56" s="26" cm="1">
        <f t="array" ref="T56">_xlfn.IFS(Tabla13[[#This Row],[Cuentas_Pagadas]]="COBRADA",Tabla13[[#This Row],[Monto Total]]+Tabla13[[#This Row],[Propina]],Tabla13[[#This Row],[Cuentas_Pagadas]]="NO COBRADA",0)</f>
        <v>300.49</v>
      </c>
      <c r="U56" s="26">
        <f>SUMIF(Tabla1[Número de Orden],Tabla13[[#This Row],[Número_Orden]],Tabla1[Ganancia Bruta])</f>
        <v>102</v>
      </c>
      <c r="V56" s="26">
        <f>IF(Tabla13[[#This Row],[Ganancia Bruta]]&gt;0,Tabla13[[#This Row],[Ganancia Bruta]]-Tabla13[[#This Row],[IVA]],"-")</f>
        <v>76.5</v>
      </c>
      <c r="W56" s="7">
        <f>SUMIF(Tabla1[Número de Orden],Tabla13[[#This Row],[Número_Orden]],Tabla1[Tiempo_Preparación])</f>
        <v>6.6666666666666666E-2</v>
      </c>
      <c r="X56" s="7">
        <f>Tabla13[[#This Row],[Tiempo_Sala]]-Tabla13[[#This Row],[Tiempo_Preparación]]</f>
        <v>8.9583333335758644E-2</v>
      </c>
      <c r="Y56" s="1" t="str">
        <f>IF(Tabla13[[#This Row],[TS-TP]]&gt;0,"COBRADA","NO COBRADA")</f>
        <v>COBRADA</v>
      </c>
    </row>
    <row r="57" spans="1:25" x14ac:dyDescent="0.25">
      <c r="A57" s="1">
        <v>1</v>
      </c>
      <c r="B57" s="1" t="s">
        <v>113</v>
      </c>
      <c r="C57" s="1">
        <v>3</v>
      </c>
      <c r="D57" s="13">
        <v>45017.055555555555</v>
      </c>
      <c r="E57" s="13">
        <v>45017.206250000003</v>
      </c>
      <c r="F57" s="7">
        <f>IF(Tabla13[[#This Row],[Estado_Mesa]]="Ocupada",Tabla13[[#This Row],[Hora_Salida]]-Tabla13[[#This Row],[Hora_Llegada]]+TIME(0,15,0),Tabla13[[#This Row],[Hora_Salida]]-Tabla13[[#This Row],[Hora_Llegada]])</f>
        <v>0.15069444444816327</v>
      </c>
      <c r="G57" s="7" t="str">
        <f>TEXT(Tabla13[[#This Row],[Hora_Salida]],"dddd,dd,mm,aaaa")</f>
        <v>sábado,01,04,2023</v>
      </c>
      <c r="H57" s="1" t="s">
        <v>85</v>
      </c>
      <c r="I57" s="1" t="s">
        <v>67</v>
      </c>
      <c r="J57" s="1" t="s">
        <v>68</v>
      </c>
      <c r="K57" s="1">
        <v>43.2</v>
      </c>
      <c r="L57" s="1" cm="1">
        <f t="array" ref="L57">_xlfn.IFS(Tabla13[[#This Row],[Cuentas_Pagadas]]="COBRADA",K57,Tabla13[[#This Row],[Cuentas_Pagadas]]="NO COBRADA","-")</f>
        <v>43.2</v>
      </c>
      <c r="M57" s="1" t="s">
        <v>81</v>
      </c>
      <c r="N57" s="1">
        <v>56</v>
      </c>
      <c r="O57" s="1" t="s">
        <v>117</v>
      </c>
      <c r="P57" s="1" t="s">
        <v>146</v>
      </c>
      <c r="Q57" s="19">
        <v>0.1</v>
      </c>
      <c r="R57" s="25">
        <f>Tabla13[[#This Row],[Monto Total]]*Tabla13[[#This Row],[IVA (%)]]</f>
        <v>4.8000000000000007</v>
      </c>
      <c r="S57" s="26">
        <f>SUMIF(Tabla1[Número de Orden],Tabla13[[#This Row],[Número_Orden]],Tabla1[Total del Pedido])</f>
        <v>48</v>
      </c>
      <c r="T57" s="26" cm="1">
        <f t="array" ref="T57">_xlfn.IFS(Tabla13[[#This Row],[Cuentas_Pagadas]]="COBRADA",Tabla13[[#This Row],[Monto Total]]+Tabla13[[#This Row],[Propina]],Tabla13[[#This Row],[Cuentas_Pagadas]]="NO COBRADA",0)</f>
        <v>91.2</v>
      </c>
      <c r="U57" s="26">
        <f>SUMIF(Tabla1[Número de Orden],Tabla13[[#This Row],[Número_Orden]],Tabla1[Ganancia Bruta])</f>
        <v>20</v>
      </c>
      <c r="V57" s="26">
        <f>IF(Tabla13[[#This Row],[Ganancia Bruta]]&gt;0,Tabla13[[#This Row],[Ganancia Bruta]]-Tabla13[[#This Row],[IVA]],"-")</f>
        <v>15.2</v>
      </c>
      <c r="W57" s="7">
        <f>SUMIF(Tabla1[Número de Orden],Tabla13[[#This Row],[Número_Orden]],Tabla1[Tiempo_Preparación])</f>
        <v>5.4166666666666669E-2</v>
      </c>
      <c r="X57" s="7">
        <f>Tabla13[[#This Row],[Tiempo_Sala]]-Tabla13[[#This Row],[Tiempo_Preparación]]</f>
        <v>9.6527777781496599E-2</v>
      </c>
      <c r="Y57" s="1" t="str">
        <f>IF(Tabla13[[#This Row],[TS-TP]]&gt;0,"COBRADA","NO COBRADA")</f>
        <v>COBRADA</v>
      </c>
    </row>
    <row r="58" spans="1:25" x14ac:dyDescent="0.25">
      <c r="A58" s="1">
        <v>18</v>
      </c>
      <c r="B58" s="1" t="s">
        <v>190</v>
      </c>
      <c r="C58" s="1">
        <v>2</v>
      </c>
      <c r="D58" s="13">
        <v>45017.12777777778</v>
      </c>
      <c r="E58" s="13">
        <v>45017.202777777777</v>
      </c>
      <c r="F58" s="7">
        <f>IF(Tabla13[[#This Row],[Estado_Mesa]]="Ocupada",Tabla13[[#This Row],[Hora_Salida]]-Tabla13[[#This Row],[Hora_Llegada]]+TIME(0,15,0),Tabla13[[#This Row],[Hora_Salida]]-Tabla13[[#This Row],[Hora_Llegada]])</f>
        <v>7.4999999997089617E-2</v>
      </c>
      <c r="G58" s="7" t="str">
        <f>TEXT(Tabla13[[#This Row],[Hora_Salida]],"dddd,dd,mm,aaaa")</f>
        <v>sábado,01,04,2023</v>
      </c>
      <c r="H58" s="1" t="s">
        <v>79</v>
      </c>
      <c r="I58" s="1" t="s">
        <v>67</v>
      </c>
      <c r="J58" s="1" t="s">
        <v>80</v>
      </c>
      <c r="K58" s="1">
        <v>45.45</v>
      </c>
      <c r="L58" s="1" cm="1">
        <f t="array" ref="L58">_xlfn.IFS(Tabla13[[#This Row],[Cuentas_Pagadas]]="COBRADA",K58,Tabla13[[#This Row],[Cuentas_Pagadas]]="NO COBRADA","-")</f>
        <v>45.45</v>
      </c>
      <c r="M58" s="1" t="s">
        <v>81</v>
      </c>
      <c r="N58" s="1">
        <v>57</v>
      </c>
      <c r="O58" s="1" t="s">
        <v>76</v>
      </c>
      <c r="P58" s="1" t="s">
        <v>191</v>
      </c>
      <c r="Q58" s="19">
        <v>0.1</v>
      </c>
      <c r="R58" s="25">
        <f>Tabla13[[#This Row],[Monto Total]]*Tabla13[[#This Row],[IVA (%)]]</f>
        <v>16.900000000000002</v>
      </c>
      <c r="S58" s="26">
        <f>SUMIF(Tabla1[Número de Orden],Tabla13[[#This Row],[Número_Orden]],Tabla1[Total del Pedido])</f>
        <v>169</v>
      </c>
      <c r="T58" s="26" cm="1">
        <f t="array" ref="T58">_xlfn.IFS(Tabla13[[#This Row],[Cuentas_Pagadas]]="COBRADA",Tabla13[[#This Row],[Monto Total]]+Tabla13[[#This Row],[Propina]],Tabla13[[#This Row],[Cuentas_Pagadas]]="NO COBRADA",0)</f>
        <v>214.45</v>
      </c>
      <c r="U58" s="26">
        <f>SUMIF(Tabla1[Número de Orden],Tabla13[[#This Row],[Número_Orden]],Tabla1[Ganancia Bruta])</f>
        <v>66</v>
      </c>
      <c r="V58" s="26">
        <f>IF(Tabla13[[#This Row],[Ganancia Bruta]]&gt;0,Tabla13[[#This Row],[Ganancia Bruta]]-Tabla13[[#This Row],[IVA]],"-")</f>
        <v>49.099999999999994</v>
      </c>
      <c r="W58" s="7">
        <f>SUMIF(Tabla1[Número de Orden],Tabla13[[#This Row],[Número_Orden]],Tabla1[Tiempo_Preparación])</f>
        <v>4.7222222222222221E-2</v>
      </c>
      <c r="X58" s="7">
        <f>Tabla13[[#This Row],[Tiempo_Sala]]-Tabla13[[#This Row],[Tiempo_Preparación]]</f>
        <v>2.7777777774867396E-2</v>
      </c>
      <c r="Y58" s="1" t="str">
        <f>IF(Tabla13[[#This Row],[TS-TP]]&gt;0,"COBRADA","NO COBRADA")</f>
        <v>COBRADA</v>
      </c>
    </row>
    <row r="59" spans="1:25" x14ac:dyDescent="0.25">
      <c r="A59" s="1">
        <v>8</v>
      </c>
      <c r="B59" s="1" t="s">
        <v>192</v>
      </c>
      <c r="C59" s="1">
        <v>3</v>
      </c>
      <c r="D59" s="13">
        <v>45017.063194444447</v>
      </c>
      <c r="E59" s="13">
        <v>45017.181250000001</v>
      </c>
      <c r="F59" s="7">
        <f>IF(Tabla13[[#This Row],[Estado_Mesa]]="Ocupada",Tabla13[[#This Row],[Hora_Salida]]-Tabla13[[#This Row],[Hora_Llegada]]+TIME(0,15,0),Tabla13[[#This Row],[Hora_Salida]]-Tabla13[[#This Row],[Hora_Llegada]])</f>
        <v>0.11805555555474712</v>
      </c>
      <c r="G59" s="7" t="str">
        <f>TEXT(Tabla13[[#This Row],[Hora_Salida]],"dddd,dd,mm,aaaa")</f>
        <v>sábado,01,04,2023</v>
      </c>
      <c r="H59" s="1" t="s">
        <v>73</v>
      </c>
      <c r="I59" s="1" t="s">
        <v>93</v>
      </c>
      <c r="J59" s="1" t="s">
        <v>80</v>
      </c>
      <c r="K59" s="1">
        <v>30.7</v>
      </c>
      <c r="L59" s="1" cm="1">
        <f t="array" ref="L59">_xlfn.IFS(Tabla13[[#This Row],[Cuentas_Pagadas]]="COBRADA",K59,Tabla13[[#This Row],[Cuentas_Pagadas]]="NO COBRADA","-")</f>
        <v>30.7</v>
      </c>
      <c r="M59" s="1" t="s">
        <v>69</v>
      </c>
      <c r="N59" s="1">
        <v>58</v>
      </c>
      <c r="O59" s="1" t="s">
        <v>82</v>
      </c>
      <c r="P59" s="1" t="s">
        <v>193</v>
      </c>
      <c r="Q59" s="19">
        <v>0.1</v>
      </c>
      <c r="R59" s="25">
        <f>Tabla13[[#This Row],[Monto Total]]*Tabla13[[#This Row],[IVA (%)]]</f>
        <v>8.2000000000000011</v>
      </c>
      <c r="S59" s="26">
        <f>SUMIF(Tabla1[Número de Orden],Tabla13[[#This Row],[Número_Orden]],Tabla1[Total del Pedido])</f>
        <v>82</v>
      </c>
      <c r="T59" s="26" cm="1">
        <f t="array" ref="T59">_xlfn.IFS(Tabla13[[#This Row],[Cuentas_Pagadas]]="COBRADA",Tabla13[[#This Row],[Monto Total]]+Tabla13[[#This Row],[Propina]],Tabla13[[#This Row],[Cuentas_Pagadas]]="NO COBRADA",0)</f>
        <v>112.7</v>
      </c>
      <c r="U59" s="26">
        <f>SUMIF(Tabla1[Número de Orden],Tabla13[[#This Row],[Número_Orden]],Tabla1[Ganancia Bruta])</f>
        <v>33</v>
      </c>
      <c r="V59" s="26">
        <f>IF(Tabla13[[#This Row],[Ganancia Bruta]]&gt;0,Tabla13[[#This Row],[Ganancia Bruta]]-Tabla13[[#This Row],[IVA]],"-")</f>
        <v>24.799999999999997</v>
      </c>
      <c r="W59" s="7">
        <f>SUMIF(Tabla1[Número de Orden],Tabla13[[#This Row],[Número_Orden]],Tabla1[Tiempo_Preparación])</f>
        <v>5.0694444444444445E-2</v>
      </c>
      <c r="X59" s="7">
        <f>Tabla13[[#This Row],[Tiempo_Sala]]-Tabla13[[#This Row],[Tiempo_Preparación]]</f>
        <v>6.7361111110302671E-2</v>
      </c>
      <c r="Y59" s="1" t="str">
        <f>IF(Tabla13[[#This Row],[TS-TP]]&gt;0,"COBRADA","NO COBRADA")</f>
        <v>COBRADA</v>
      </c>
    </row>
    <row r="60" spans="1:25" x14ac:dyDescent="0.25">
      <c r="A60" s="1">
        <v>8</v>
      </c>
      <c r="B60" s="1" t="s">
        <v>194</v>
      </c>
      <c r="C60" s="1">
        <v>4</v>
      </c>
      <c r="D60" s="13">
        <v>45017.056250000001</v>
      </c>
      <c r="E60" s="13">
        <v>45017.211111111108</v>
      </c>
      <c r="F60" s="7">
        <f>IF(Tabla13[[#This Row],[Estado_Mesa]]="Ocupada",Tabla13[[#This Row],[Hora_Salida]]-Tabla13[[#This Row],[Hora_Llegada]]+TIME(0,15,0),Tabla13[[#This Row],[Hora_Salida]]-Tabla13[[#This Row],[Hora_Llegada]])</f>
        <v>0.15486111110658385</v>
      </c>
      <c r="G60" s="7" t="str">
        <f>TEXT(Tabla13[[#This Row],[Hora_Salida]],"dddd,dd,mm,aaaa")</f>
        <v>sábado,01,04,2023</v>
      </c>
      <c r="H60" s="1" t="s">
        <v>73</v>
      </c>
      <c r="I60" s="1" t="s">
        <v>67</v>
      </c>
      <c r="J60" s="1" t="s">
        <v>75</v>
      </c>
      <c r="K60" s="1">
        <v>33.89</v>
      </c>
      <c r="L60" s="1" cm="1">
        <f t="array" ref="L60">_xlfn.IFS(Tabla13[[#This Row],[Cuentas_Pagadas]]="COBRADA",K60,Tabla13[[#This Row],[Cuentas_Pagadas]]="NO COBRADA","-")</f>
        <v>33.89</v>
      </c>
      <c r="M60" s="1" t="s">
        <v>81</v>
      </c>
      <c r="N60" s="1">
        <v>59</v>
      </c>
      <c r="O60" s="1" t="s">
        <v>76</v>
      </c>
      <c r="P60" s="1" t="s">
        <v>195</v>
      </c>
      <c r="Q60" s="19">
        <v>0.1</v>
      </c>
      <c r="R60" s="25">
        <f>Tabla13[[#This Row],[Monto Total]]*Tabla13[[#This Row],[IVA (%)]]</f>
        <v>16</v>
      </c>
      <c r="S60" s="26">
        <f>SUMIF(Tabla1[Número de Orden],Tabla13[[#This Row],[Número_Orden]],Tabla1[Total del Pedido])</f>
        <v>160</v>
      </c>
      <c r="T60" s="26" cm="1">
        <f t="array" ref="T60">_xlfn.IFS(Tabla13[[#This Row],[Cuentas_Pagadas]]="COBRADA",Tabla13[[#This Row],[Monto Total]]+Tabla13[[#This Row],[Propina]],Tabla13[[#This Row],[Cuentas_Pagadas]]="NO COBRADA",0)</f>
        <v>193.89</v>
      </c>
      <c r="U60" s="26">
        <f>SUMIF(Tabla1[Número de Orden],Tabla13[[#This Row],[Número_Orden]],Tabla1[Ganancia Bruta])</f>
        <v>65</v>
      </c>
      <c r="V60" s="26">
        <f>IF(Tabla13[[#This Row],[Ganancia Bruta]]&gt;0,Tabla13[[#This Row],[Ganancia Bruta]]-Tabla13[[#This Row],[IVA]],"-")</f>
        <v>49</v>
      </c>
      <c r="W60" s="7">
        <f>SUMIF(Tabla1[Número de Orden],Tabla13[[#This Row],[Número_Orden]],Tabla1[Tiempo_Preparación])</f>
        <v>3.3333333333333326E-2</v>
      </c>
      <c r="X60" s="7">
        <f>Tabla13[[#This Row],[Tiempo_Sala]]-Tabla13[[#This Row],[Tiempo_Preparación]]</f>
        <v>0.12152777777325052</v>
      </c>
      <c r="Y60" s="1" t="str">
        <f>IF(Tabla13[[#This Row],[TS-TP]]&gt;0,"COBRADA","NO COBRADA")</f>
        <v>COBRADA</v>
      </c>
    </row>
    <row r="61" spans="1:25" x14ac:dyDescent="0.25">
      <c r="A61" s="1">
        <v>6</v>
      </c>
      <c r="B61" s="1" t="s">
        <v>196</v>
      </c>
      <c r="C61" s="1">
        <v>1</v>
      </c>
      <c r="D61" s="13">
        <v>45017.089583333334</v>
      </c>
      <c r="E61" s="13">
        <v>45017.240277777775</v>
      </c>
      <c r="F61" s="7">
        <f>IF(Tabla13[[#This Row],[Estado_Mesa]]="Ocupada",Tabla13[[#This Row],[Hora_Salida]]-Tabla13[[#This Row],[Hora_Llegada]]+TIME(0,15,0),Tabla13[[#This Row],[Hora_Salida]]-Tabla13[[#This Row],[Hora_Llegada]])</f>
        <v>0.15069444444088731</v>
      </c>
      <c r="G61" s="7" t="str">
        <f>TEXT(Tabla13[[#This Row],[Hora_Salida]],"dddd,dd,mm,aaaa")</f>
        <v>sábado,01,04,2023</v>
      </c>
      <c r="H61" s="1" t="s">
        <v>73</v>
      </c>
      <c r="I61" s="1" t="s">
        <v>67</v>
      </c>
      <c r="J61" s="1" t="s">
        <v>80</v>
      </c>
      <c r="K61" s="1">
        <v>19.54</v>
      </c>
      <c r="L61" s="1" cm="1">
        <f t="array" ref="L61">_xlfn.IFS(Tabla13[[#This Row],[Cuentas_Pagadas]]="COBRADA",K61,Tabla13[[#This Row],[Cuentas_Pagadas]]="NO COBRADA","-")</f>
        <v>19.54</v>
      </c>
      <c r="M61" s="1" t="s">
        <v>69</v>
      </c>
      <c r="N61" s="1">
        <v>60</v>
      </c>
      <c r="O61" s="1" t="s">
        <v>101</v>
      </c>
      <c r="P61" s="1" t="s">
        <v>197</v>
      </c>
      <c r="Q61" s="19">
        <v>0.1</v>
      </c>
      <c r="R61" s="25">
        <f>Tabla13[[#This Row],[Monto Total]]*Tabla13[[#This Row],[IVA (%)]]</f>
        <v>10.200000000000001</v>
      </c>
      <c r="S61" s="26">
        <f>SUMIF(Tabla1[Número de Orden],Tabla13[[#This Row],[Número_Orden]],Tabla1[Total del Pedido])</f>
        <v>102</v>
      </c>
      <c r="T61" s="26" cm="1">
        <f t="array" ref="T61">_xlfn.IFS(Tabla13[[#This Row],[Cuentas_Pagadas]]="COBRADA",Tabla13[[#This Row],[Monto Total]]+Tabla13[[#This Row],[Propina]],Tabla13[[#This Row],[Cuentas_Pagadas]]="NO COBRADA",0)</f>
        <v>121.53999999999999</v>
      </c>
      <c r="U61" s="26">
        <f>SUMIF(Tabla1[Número de Orden],Tabla13[[#This Row],[Número_Orden]],Tabla1[Ganancia Bruta])</f>
        <v>42</v>
      </c>
      <c r="V61" s="26">
        <f>IF(Tabla13[[#This Row],[Ganancia Bruta]]&gt;0,Tabla13[[#This Row],[Ganancia Bruta]]-Tabla13[[#This Row],[IVA]],"-")</f>
        <v>31.799999999999997</v>
      </c>
      <c r="W61" s="7">
        <f>SUMIF(Tabla1[Número de Orden],Tabla13[[#This Row],[Número_Orden]],Tabla1[Tiempo_Preparación])</f>
        <v>2.9861111111111109E-2</v>
      </c>
      <c r="X61" s="7">
        <f>Tabla13[[#This Row],[Tiempo_Sala]]-Tabla13[[#This Row],[Tiempo_Preparación]]</f>
        <v>0.12083333332977619</v>
      </c>
      <c r="Y61" s="1" t="str">
        <f>IF(Tabla13[[#This Row],[TS-TP]]&gt;0,"COBRADA","NO COBRADA")</f>
        <v>COBRADA</v>
      </c>
    </row>
    <row r="62" spans="1:25" x14ac:dyDescent="0.25">
      <c r="A62" s="1">
        <v>10</v>
      </c>
      <c r="B62" s="1" t="s">
        <v>198</v>
      </c>
      <c r="C62" s="1">
        <v>5</v>
      </c>
      <c r="D62" s="13">
        <v>45017.15902777778</v>
      </c>
      <c r="E62" s="13">
        <v>45017.265277777777</v>
      </c>
      <c r="F62" s="7">
        <f>IF(Tabla13[[#This Row],[Estado_Mesa]]="Ocupada",Tabla13[[#This Row],[Hora_Salida]]-Tabla13[[#This Row],[Hora_Llegada]]+TIME(0,15,0),Tabla13[[#This Row],[Hora_Salida]]-Tabla13[[#This Row],[Hora_Llegada]])</f>
        <v>0.11666666666375629</v>
      </c>
      <c r="G62" s="7" t="str">
        <f>TEXT(Tabla13[[#This Row],[Hora_Salida]],"dddd,dd,mm,aaaa")</f>
        <v>sábado,01,04,2023</v>
      </c>
      <c r="H62" s="1" t="s">
        <v>79</v>
      </c>
      <c r="I62" s="1" t="s">
        <v>67</v>
      </c>
      <c r="J62" s="1" t="s">
        <v>80</v>
      </c>
      <c r="K62" s="1">
        <v>42.87</v>
      </c>
      <c r="L62" s="1" cm="1">
        <f t="array" ref="L62">_xlfn.IFS(Tabla13[[#This Row],[Cuentas_Pagadas]]="COBRADA",K62,Tabla13[[#This Row],[Cuentas_Pagadas]]="NO COBRADA","-")</f>
        <v>42.87</v>
      </c>
      <c r="M62" s="1" t="s">
        <v>95</v>
      </c>
      <c r="N62" s="1">
        <v>61</v>
      </c>
      <c r="O62" s="1" t="s">
        <v>122</v>
      </c>
      <c r="P62" s="1" t="s">
        <v>199</v>
      </c>
      <c r="Q62" s="19">
        <v>0.1</v>
      </c>
      <c r="R62" s="25">
        <f>Tabla13[[#This Row],[Monto Total]]*Tabla13[[#This Row],[IVA (%)]]</f>
        <v>24.200000000000003</v>
      </c>
      <c r="S62" s="26">
        <f>SUMIF(Tabla1[Número de Orden],Tabla13[[#This Row],[Número_Orden]],Tabla1[Total del Pedido])</f>
        <v>242</v>
      </c>
      <c r="T62" s="26" cm="1">
        <f t="array" ref="T62">_xlfn.IFS(Tabla13[[#This Row],[Cuentas_Pagadas]]="COBRADA",Tabla13[[#This Row],[Monto Total]]+Tabla13[[#This Row],[Propina]],Tabla13[[#This Row],[Cuentas_Pagadas]]="NO COBRADA",0)</f>
        <v>284.87</v>
      </c>
      <c r="U62" s="26">
        <f>SUMIF(Tabla1[Número de Orden],Tabla13[[#This Row],[Número_Orden]],Tabla1[Ganancia Bruta])</f>
        <v>98</v>
      </c>
      <c r="V62" s="26">
        <f>IF(Tabla13[[#This Row],[Ganancia Bruta]]&gt;0,Tabla13[[#This Row],[Ganancia Bruta]]-Tabla13[[#This Row],[IVA]],"-")</f>
        <v>73.8</v>
      </c>
      <c r="W62" s="7">
        <f>SUMIF(Tabla1[Número de Orden],Tabla13[[#This Row],[Número_Orden]],Tabla1[Tiempo_Preparación])</f>
        <v>0.11041666666666666</v>
      </c>
      <c r="X62" s="7">
        <f>Tabla13[[#This Row],[Tiempo_Sala]]-Tabla13[[#This Row],[Tiempo_Preparación]]</f>
        <v>6.2499999970896253E-3</v>
      </c>
      <c r="Y62" s="1" t="str">
        <f>IF(Tabla13[[#This Row],[TS-TP]]&gt;0,"COBRADA","NO COBRADA")</f>
        <v>COBRADA</v>
      </c>
    </row>
    <row r="63" spans="1:25" x14ac:dyDescent="0.25">
      <c r="A63" s="1">
        <v>2</v>
      </c>
      <c r="B63" s="1" t="s">
        <v>200</v>
      </c>
      <c r="C63" s="1">
        <v>1</v>
      </c>
      <c r="D63" s="13">
        <v>45017.115972222222</v>
      </c>
      <c r="E63" s="13">
        <v>45017.26666666667</v>
      </c>
      <c r="F63" s="7">
        <f>IF(Tabla13[[#This Row],[Estado_Mesa]]="Ocupada",Tabla13[[#This Row],[Hora_Salida]]-Tabla13[[#This Row],[Hora_Llegada]]+TIME(0,15,0),Tabla13[[#This Row],[Hora_Salida]]-Tabla13[[#This Row],[Hora_Llegada]])</f>
        <v>0.16111111111482992</v>
      </c>
      <c r="G63" s="7" t="str">
        <f>TEXT(Tabla13[[#This Row],[Hora_Salida]],"dddd,dd,mm,aaaa")</f>
        <v>sábado,01,04,2023</v>
      </c>
      <c r="H63" s="1" t="s">
        <v>73</v>
      </c>
      <c r="I63" s="1" t="s">
        <v>93</v>
      </c>
      <c r="J63" s="1" t="s">
        <v>80</v>
      </c>
      <c r="K63" s="1">
        <v>37.93</v>
      </c>
      <c r="L63" s="1" cm="1">
        <f t="array" ref="L63">_xlfn.IFS(Tabla13[[#This Row],[Cuentas_Pagadas]]="COBRADA",K63,Tabla13[[#This Row],[Cuentas_Pagadas]]="NO COBRADA","-")</f>
        <v>37.93</v>
      </c>
      <c r="M63" s="1" t="s">
        <v>95</v>
      </c>
      <c r="N63" s="1">
        <v>62</v>
      </c>
      <c r="O63" s="1" t="s">
        <v>139</v>
      </c>
      <c r="P63" s="1" t="s">
        <v>201</v>
      </c>
      <c r="Q63" s="19">
        <v>0.1</v>
      </c>
      <c r="R63" s="25">
        <f>Tabla13[[#This Row],[Monto Total]]*Tabla13[[#This Row],[IVA (%)]]</f>
        <v>14.8</v>
      </c>
      <c r="S63" s="26">
        <f>SUMIF(Tabla1[Número de Orden],Tabla13[[#This Row],[Número_Orden]],Tabla1[Total del Pedido])</f>
        <v>148</v>
      </c>
      <c r="T63" s="26" cm="1">
        <f t="array" ref="T63">_xlfn.IFS(Tabla13[[#This Row],[Cuentas_Pagadas]]="COBRADA",Tabla13[[#This Row],[Monto Total]]+Tabla13[[#This Row],[Propina]],Tabla13[[#This Row],[Cuentas_Pagadas]]="NO COBRADA",0)</f>
        <v>185.93</v>
      </c>
      <c r="U63" s="26">
        <f>SUMIF(Tabla1[Número de Orden],Tabla13[[#This Row],[Número_Orden]],Tabla1[Ganancia Bruta])</f>
        <v>60</v>
      </c>
      <c r="V63" s="26">
        <f>IF(Tabla13[[#This Row],[Ganancia Bruta]]&gt;0,Tabla13[[#This Row],[Ganancia Bruta]]-Tabla13[[#This Row],[IVA]],"-")</f>
        <v>45.2</v>
      </c>
      <c r="W63" s="7">
        <f>SUMIF(Tabla1[Número de Orden],Tabla13[[#This Row],[Número_Orden]],Tabla1[Tiempo_Preparación])</f>
        <v>0.10763888888888888</v>
      </c>
      <c r="X63" s="7">
        <f>Tabla13[[#This Row],[Tiempo_Sala]]-Tabla13[[#This Row],[Tiempo_Preparación]]</f>
        <v>5.3472222225941043E-2</v>
      </c>
      <c r="Y63" s="1" t="str">
        <f>IF(Tabla13[[#This Row],[TS-TP]]&gt;0,"COBRADA","NO COBRADA")</f>
        <v>COBRADA</v>
      </c>
    </row>
    <row r="64" spans="1:25" x14ac:dyDescent="0.25">
      <c r="A64" s="1">
        <v>17</v>
      </c>
      <c r="B64" s="1" t="s">
        <v>106</v>
      </c>
      <c r="C64" s="1">
        <v>4</v>
      </c>
      <c r="D64" s="13">
        <v>45017.02847222222</v>
      </c>
      <c r="E64" s="13">
        <v>45017.17083333333</v>
      </c>
      <c r="F64" s="7">
        <f>IF(Tabla13[[#This Row],[Estado_Mesa]]="Ocupada",Tabla13[[#This Row],[Hora_Salida]]-Tabla13[[#This Row],[Hora_Llegada]]+TIME(0,15,0),Tabla13[[#This Row],[Hora_Salida]]-Tabla13[[#This Row],[Hora_Llegada]])</f>
        <v>0.14236111110949423</v>
      </c>
      <c r="G64" s="7" t="str">
        <f>TEXT(Tabla13[[#This Row],[Hora_Salida]],"dddd,dd,mm,aaaa")</f>
        <v>sábado,01,04,2023</v>
      </c>
      <c r="H64" s="1" t="s">
        <v>89</v>
      </c>
      <c r="I64" s="1" t="s">
        <v>67</v>
      </c>
      <c r="J64" s="1" t="s">
        <v>80</v>
      </c>
      <c r="K64" s="1">
        <v>33.340000000000003</v>
      </c>
      <c r="L64" s="1" cm="1">
        <f t="array" ref="L64">_xlfn.IFS(Tabla13[[#This Row],[Cuentas_Pagadas]]="COBRADA",K64,Tabla13[[#This Row],[Cuentas_Pagadas]]="NO COBRADA","-")</f>
        <v>33.340000000000003</v>
      </c>
      <c r="M64" s="1" t="s">
        <v>69</v>
      </c>
      <c r="N64" s="1">
        <v>63</v>
      </c>
      <c r="O64" s="1" t="s">
        <v>76</v>
      </c>
      <c r="P64" s="1" t="s">
        <v>202</v>
      </c>
      <c r="Q64" s="19">
        <v>0.1</v>
      </c>
      <c r="R64" s="25">
        <f>Tabla13[[#This Row],[Monto Total]]*Tabla13[[#This Row],[IVA (%)]]</f>
        <v>5.5</v>
      </c>
      <c r="S64" s="26">
        <f>SUMIF(Tabla1[Número de Orden],Tabla13[[#This Row],[Número_Orden]],Tabla1[Total del Pedido])</f>
        <v>55</v>
      </c>
      <c r="T64" s="26" cm="1">
        <f t="array" ref="T64">_xlfn.IFS(Tabla13[[#This Row],[Cuentas_Pagadas]]="COBRADA",Tabla13[[#This Row],[Monto Total]]+Tabla13[[#This Row],[Propina]],Tabla13[[#This Row],[Cuentas_Pagadas]]="NO COBRADA",0)</f>
        <v>88.34</v>
      </c>
      <c r="U64" s="26">
        <f>SUMIF(Tabla1[Número de Orden],Tabla13[[#This Row],[Número_Orden]],Tabla1[Ganancia Bruta])</f>
        <v>22</v>
      </c>
      <c r="V64" s="26">
        <f>IF(Tabla13[[#This Row],[Ganancia Bruta]]&gt;0,Tabla13[[#This Row],[Ganancia Bruta]]-Tabla13[[#This Row],[IVA]],"-")</f>
        <v>16.5</v>
      </c>
      <c r="W64" s="7">
        <f>SUMIF(Tabla1[Número de Orden],Tabla13[[#This Row],[Número_Orden]],Tabla1[Tiempo_Preparación])</f>
        <v>2.0833333333333332E-2</v>
      </c>
      <c r="X64" s="7">
        <f>Tabla13[[#This Row],[Tiempo_Sala]]-Tabla13[[#This Row],[Tiempo_Preparación]]</f>
        <v>0.1215277777761609</v>
      </c>
      <c r="Y64" s="1" t="str">
        <f>IF(Tabla13[[#This Row],[TS-TP]]&gt;0,"COBRADA","NO COBRADA")</f>
        <v>COBRADA</v>
      </c>
    </row>
    <row r="65" spans="1:25" x14ac:dyDescent="0.25">
      <c r="A65" s="1">
        <v>3</v>
      </c>
      <c r="B65" s="1" t="s">
        <v>203</v>
      </c>
      <c r="C65" s="1">
        <v>3</v>
      </c>
      <c r="D65" s="13">
        <v>45017.069444444445</v>
      </c>
      <c r="E65" s="13">
        <v>45017.168055555558</v>
      </c>
      <c r="F65" s="7">
        <f>IF(Tabla13[[#This Row],[Estado_Mesa]]="Ocupada",Tabla13[[#This Row],[Hora_Salida]]-Tabla13[[#This Row],[Hora_Llegada]]+TIME(0,15,0),Tabla13[[#This Row],[Hora_Salida]]-Tabla13[[#This Row],[Hora_Llegada]])</f>
        <v>9.8611111112404615E-2</v>
      </c>
      <c r="G65" s="7" t="str">
        <f>TEXT(Tabla13[[#This Row],[Hora_Salida]],"dddd,dd,mm,aaaa")</f>
        <v>sábado,01,04,2023</v>
      </c>
      <c r="H65" s="1" t="s">
        <v>85</v>
      </c>
      <c r="I65" s="1" t="s">
        <v>74</v>
      </c>
      <c r="J65" s="1" t="s">
        <v>75</v>
      </c>
      <c r="K65" s="1">
        <v>34.770000000000003</v>
      </c>
      <c r="L65" s="1" cm="1">
        <f t="array" ref="L65">_xlfn.IFS(Tabla13[[#This Row],[Cuentas_Pagadas]]="COBRADA",K65,Tabla13[[#This Row],[Cuentas_Pagadas]]="NO COBRADA","-")</f>
        <v>34.770000000000003</v>
      </c>
      <c r="M65" s="1" t="s">
        <v>69</v>
      </c>
      <c r="N65" s="1">
        <v>64</v>
      </c>
      <c r="O65" s="1" t="s">
        <v>90</v>
      </c>
      <c r="P65" s="1" t="s">
        <v>204</v>
      </c>
      <c r="Q65" s="19">
        <v>0.1</v>
      </c>
      <c r="R65" s="25">
        <f>Tabla13[[#This Row],[Monto Total]]*Tabla13[[#This Row],[IVA (%)]]</f>
        <v>28.8</v>
      </c>
      <c r="S65" s="26">
        <f>SUMIF(Tabla1[Número de Orden],Tabla13[[#This Row],[Número_Orden]],Tabla1[Total del Pedido])</f>
        <v>288</v>
      </c>
      <c r="T65" s="26" cm="1">
        <f t="array" ref="T65">_xlfn.IFS(Tabla13[[#This Row],[Cuentas_Pagadas]]="COBRADA",Tabla13[[#This Row],[Monto Total]]+Tabla13[[#This Row],[Propina]],Tabla13[[#This Row],[Cuentas_Pagadas]]="NO COBRADA",0)</f>
        <v>322.77</v>
      </c>
      <c r="U65" s="26">
        <f>SUMIF(Tabla1[Número de Orden],Tabla13[[#This Row],[Número_Orden]],Tabla1[Ganancia Bruta])</f>
        <v>111</v>
      </c>
      <c r="V65" s="26">
        <f>IF(Tabla13[[#This Row],[Ganancia Bruta]]&gt;0,Tabla13[[#This Row],[Ganancia Bruta]]-Tabla13[[#This Row],[IVA]],"-")</f>
        <v>82.2</v>
      </c>
      <c r="W65" s="7">
        <f>SUMIF(Tabla1[Número de Orden],Tabla13[[#This Row],[Número_Orden]],Tabla1[Tiempo_Preparación])</f>
        <v>5.694444444444445E-2</v>
      </c>
      <c r="X65" s="7">
        <f>Tabla13[[#This Row],[Tiempo_Sala]]-Tabla13[[#This Row],[Tiempo_Preparación]]</f>
        <v>4.1666666667960164E-2</v>
      </c>
      <c r="Y65" s="1" t="str">
        <f>IF(Tabla13[[#This Row],[TS-TP]]&gt;0,"COBRADA","NO COBRADA")</f>
        <v>COBRADA</v>
      </c>
    </row>
    <row r="66" spans="1:25" x14ac:dyDescent="0.25">
      <c r="A66" s="1">
        <v>5</v>
      </c>
      <c r="B66" s="1" t="s">
        <v>205</v>
      </c>
      <c r="C66" s="1">
        <v>1</v>
      </c>
      <c r="D66" s="13">
        <v>45017.07916666667</v>
      </c>
      <c r="E66" s="13">
        <v>45017.127083333333</v>
      </c>
      <c r="F66" s="7">
        <f>IF(Tabla13[[#This Row],[Estado_Mesa]]="Ocupada",Tabla13[[#This Row],[Hora_Salida]]-Tabla13[[#This Row],[Hora_Llegada]]+TIME(0,15,0),Tabla13[[#This Row],[Hora_Salida]]-Tabla13[[#This Row],[Hora_Llegada]])</f>
        <v>5.833333332945282E-2</v>
      </c>
      <c r="G66" s="7" t="str">
        <f>TEXT(Tabla13[[#This Row],[Hora_Salida]],"dddd,dd,mm,aaaa")</f>
        <v>sábado,01,04,2023</v>
      </c>
      <c r="H66" s="1" t="s">
        <v>66</v>
      </c>
      <c r="I66" s="1" t="s">
        <v>67</v>
      </c>
      <c r="J66" s="1" t="s">
        <v>68</v>
      </c>
      <c r="K66" s="1">
        <v>14</v>
      </c>
      <c r="L66" s="1" t="str" cm="1">
        <f t="array" ref="L66">_xlfn.IFS(Tabla13[[#This Row],[Cuentas_Pagadas]]="COBRADA",K66,Tabla13[[#This Row],[Cuentas_Pagadas]]="NO COBRADA","-")</f>
        <v>-</v>
      </c>
      <c r="M66" s="1" t="s">
        <v>95</v>
      </c>
      <c r="N66" s="1">
        <v>65</v>
      </c>
      <c r="O66" s="1" t="s">
        <v>101</v>
      </c>
      <c r="P66" s="1" t="s">
        <v>206</v>
      </c>
      <c r="Q66" s="19">
        <v>0.1</v>
      </c>
      <c r="R66" s="25">
        <f>Tabla13[[#This Row],[Monto Total]]*Tabla13[[#This Row],[IVA (%)]]</f>
        <v>19.600000000000001</v>
      </c>
      <c r="S66" s="26">
        <f>SUMIF(Tabla1[Número de Orden],Tabla13[[#This Row],[Número_Orden]],Tabla1[Total del Pedido])</f>
        <v>196</v>
      </c>
      <c r="T66" s="26" cm="1">
        <f t="array" ref="T66">_xlfn.IFS(Tabla13[[#This Row],[Cuentas_Pagadas]]="COBRADA",Tabla13[[#This Row],[Monto Total]]+Tabla13[[#This Row],[Propina]],Tabla13[[#This Row],[Cuentas_Pagadas]]="NO COBRADA",0)</f>
        <v>0</v>
      </c>
      <c r="U66" s="26">
        <v>0</v>
      </c>
      <c r="V66" s="27" t="str">
        <f>IF(Tabla13[[#This Row],[Ganancia Bruta]]&gt;0,Tabla13[[#This Row],[Ganancia Bruta]]-Tabla13[[#This Row],[IVA]],"-")</f>
        <v>-</v>
      </c>
      <c r="W66" s="7">
        <f>SUMIF(Tabla1[Número de Orden],Tabla13[[#This Row],[Número_Orden]],Tabla1[Tiempo_Preparación])</f>
        <v>0.1076388888888889</v>
      </c>
      <c r="X66" s="7">
        <f>Tabla13[[#This Row],[Tiempo_Sala]]-Tabla13[[#This Row],[Tiempo_Preparación]]</f>
        <v>-4.9305555559436075E-2</v>
      </c>
      <c r="Y66" s="1" t="str">
        <f>IF(Tabla13[[#This Row],[TS-TP]]&gt;0,"COBRADA","NO COBRADA")</f>
        <v>NO COBRADA</v>
      </c>
    </row>
    <row r="67" spans="1:25" x14ac:dyDescent="0.25">
      <c r="A67" s="1">
        <v>18</v>
      </c>
      <c r="B67" s="1" t="s">
        <v>207</v>
      </c>
      <c r="C67" s="1">
        <v>2</v>
      </c>
      <c r="D67" s="13">
        <v>45017.102777777778</v>
      </c>
      <c r="E67" s="13">
        <v>45017.262499999997</v>
      </c>
      <c r="F67" s="7">
        <f>IF(Tabla13[[#This Row],[Estado_Mesa]]="Ocupada",Tabla13[[#This Row],[Hora_Salida]]-Tabla13[[#This Row],[Hora_Llegada]]+TIME(0,15,0),Tabla13[[#This Row],[Hora_Salida]]-Tabla13[[#This Row],[Hora_Llegada]])</f>
        <v>0.15972222221898846</v>
      </c>
      <c r="G67" s="7" t="str">
        <f>TEXT(Tabla13[[#This Row],[Hora_Salida]],"dddd,dd,mm,aaaa")</f>
        <v>sábado,01,04,2023</v>
      </c>
      <c r="H67" s="1" t="s">
        <v>85</v>
      </c>
      <c r="I67" s="1" t="s">
        <v>67</v>
      </c>
      <c r="J67" s="1" t="s">
        <v>80</v>
      </c>
      <c r="K67" s="1">
        <v>10.88</v>
      </c>
      <c r="L67" s="1" cm="1">
        <f t="array" ref="L67">_xlfn.IFS(Tabla13[[#This Row],[Cuentas_Pagadas]]="COBRADA",K67,Tabla13[[#This Row],[Cuentas_Pagadas]]="NO COBRADA","-")</f>
        <v>10.88</v>
      </c>
      <c r="M67" s="1" t="s">
        <v>69</v>
      </c>
      <c r="N67" s="1">
        <v>66</v>
      </c>
      <c r="O67" s="1" t="s">
        <v>70</v>
      </c>
      <c r="P67" s="1" t="s">
        <v>208</v>
      </c>
      <c r="Q67" s="19">
        <v>0.1</v>
      </c>
      <c r="R67" s="25">
        <f>Tabla13[[#This Row],[Monto Total]]*Tabla13[[#This Row],[IVA (%)]]</f>
        <v>21</v>
      </c>
      <c r="S67" s="26">
        <f>SUMIF(Tabla1[Número de Orden],Tabla13[[#This Row],[Número_Orden]],Tabla1[Total del Pedido])</f>
        <v>210</v>
      </c>
      <c r="T67" s="26" cm="1">
        <f t="array" ref="T67">_xlfn.IFS(Tabla13[[#This Row],[Cuentas_Pagadas]]="COBRADA",Tabla13[[#This Row],[Monto Total]]+Tabla13[[#This Row],[Propina]],Tabla13[[#This Row],[Cuentas_Pagadas]]="NO COBRADA",0)</f>
        <v>220.88</v>
      </c>
      <c r="U67" s="26">
        <f>SUMIF(Tabla1[Número de Orden],Tabla13[[#This Row],[Número_Orden]],Tabla1[Ganancia Bruta])</f>
        <v>83</v>
      </c>
      <c r="V67" s="26">
        <f>IF(Tabla13[[#This Row],[Ganancia Bruta]]&gt;0,Tabla13[[#This Row],[Ganancia Bruta]]-Tabla13[[#This Row],[IVA]],"-")</f>
        <v>62</v>
      </c>
      <c r="W67" s="7">
        <f>SUMIF(Tabla1[Número de Orden],Tabla13[[#This Row],[Número_Orden]],Tabla1[Tiempo_Preparación])</f>
        <v>7.9166666666666663E-2</v>
      </c>
      <c r="X67" s="7">
        <f>Tabla13[[#This Row],[Tiempo_Sala]]-Tabla13[[#This Row],[Tiempo_Preparación]]</f>
        <v>8.05555555523218E-2</v>
      </c>
      <c r="Y67" s="1" t="str">
        <f>IF(Tabla13[[#This Row],[TS-TP]]&gt;0,"COBRADA","NO COBRADA")</f>
        <v>COBRADA</v>
      </c>
    </row>
    <row r="68" spans="1:25" x14ac:dyDescent="0.25">
      <c r="A68" s="1">
        <v>2</v>
      </c>
      <c r="B68" s="1" t="s">
        <v>209</v>
      </c>
      <c r="C68" s="1">
        <v>6</v>
      </c>
      <c r="D68" s="13">
        <v>45017.15625</v>
      </c>
      <c r="E68" s="13">
        <v>45017.215277777781</v>
      </c>
      <c r="F68" s="7">
        <f>IF(Tabla13[[#This Row],[Estado_Mesa]]="Ocupada",Tabla13[[#This Row],[Hora_Salida]]-Tabla13[[#This Row],[Hora_Llegada]]+TIME(0,15,0),Tabla13[[#This Row],[Hora_Salida]]-Tabla13[[#This Row],[Hora_Llegada]])</f>
        <v>5.9027777781011537E-2</v>
      </c>
      <c r="G68" s="7" t="str">
        <f>TEXT(Tabla13[[#This Row],[Hora_Salida]],"dddd,dd,mm,aaaa")</f>
        <v>sábado,01,04,2023</v>
      </c>
      <c r="H68" s="1" t="s">
        <v>79</v>
      </c>
      <c r="I68" s="1" t="s">
        <v>67</v>
      </c>
      <c r="J68" s="1" t="s">
        <v>68</v>
      </c>
      <c r="K68" s="1">
        <v>21.25</v>
      </c>
      <c r="L68" s="1" t="str" cm="1">
        <f t="array" ref="L68">_xlfn.IFS(Tabla13[[#This Row],[Cuentas_Pagadas]]="COBRADA",K68,Tabla13[[#This Row],[Cuentas_Pagadas]]="NO COBRADA","-")</f>
        <v>-</v>
      </c>
      <c r="M68" s="1" t="s">
        <v>69</v>
      </c>
      <c r="N68" s="1">
        <v>67</v>
      </c>
      <c r="O68" s="1" t="s">
        <v>90</v>
      </c>
      <c r="P68" s="1" t="s">
        <v>210</v>
      </c>
      <c r="Q68" s="19">
        <v>0.1</v>
      </c>
      <c r="R68" s="25">
        <f>Tabla13[[#This Row],[Monto Total]]*Tabla13[[#This Row],[IVA (%)]]</f>
        <v>25.6</v>
      </c>
      <c r="S68" s="26">
        <f>SUMIF(Tabla1[Número de Orden],Tabla13[[#This Row],[Número_Orden]],Tabla1[Total del Pedido])</f>
        <v>256</v>
      </c>
      <c r="T68" s="26" cm="1">
        <f t="array" ref="T68">_xlfn.IFS(Tabla13[[#This Row],[Cuentas_Pagadas]]="COBRADA",Tabla13[[#This Row],[Monto Total]]+Tabla13[[#This Row],[Propina]],Tabla13[[#This Row],[Cuentas_Pagadas]]="NO COBRADA",0)</f>
        <v>0</v>
      </c>
      <c r="U68" s="26">
        <v>0</v>
      </c>
      <c r="V68" s="27" t="str">
        <f>IF(Tabla13[[#This Row],[Ganancia Bruta]]&gt;0,Tabla13[[#This Row],[Ganancia Bruta]]-Tabla13[[#This Row],[IVA]],"-")</f>
        <v>-</v>
      </c>
      <c r="W68" s="7">
        <f>SUMIF(Tabla1[Número de Orden],Tabla13[[#This Row],[Número_Orden]],Tabla1[Tiempo_Preparación])</f>
        <v>9.0972222222222218E-2</v>
      </c>
      <c r="X68" s="7">
        <f>Tabla13[[#This Row],[Tiempo_Sala]]-Tabla13[[#This Row],[Tiempo_Preparación]]</f>
        <v>-3.1944444441210681E-2</v>
      </c>
      <c r="Y68" s="1" t="str">
        <f>IF(Tabla13[[#This Row],[TS-TP]]&gt;0,"COBRADA","NO COBRADA")</f>
        <v>NO COBRADA</v>
      </c>
    </row>
    <row r="69" spans="1:25" x14ac:dyDescent="0.25">
      <c r="A69" s="1">
        <v>8</v>
      </c>
      <c r="B69" s="1" t="s">
        <v>211</v>
      </c>
      <c r="C69" s="1">
        <v>4</v>
      </c>
      <c r="D69" s="13">
        <v>45017.001388888886</v>
      </c>
      <c r="E69" s="13">
        <v>45017.135416666664</v>
      </c>
      <c r="F69" s="7">
        <f>IF(Tabla13[[#This Row],[Estado_Mesa]]="Ocupada",Tabla13[[#This Row],[Hora_Salida]]-Tabla13[[#This Row],[Hora_Llegada]]+TIME(0,15,0),Tabla13[[#This Row],[Hora_Salida]]-Tabla13[[#This Row],[Hora_Llegada]])</f>
        <v>0.14444444444476781</v>
      </c>
      <c r="G69" s="7" t="str">
        <f>TEXT(Tabla13[[#This Row],[Hora_Salida]],"dddd,dd,mm,aaaa")</f>
        <v>sábado,01,04,2023</v>
      </c>
      <c r="H69" s="1" t="s">
        <v>85</v>
      </c>
      <c r="I69" s="1" t="s">
        <v>93</v>
      </c>
      <c r="J69" s="1" t="s">
        <v>80</v>
      </c>
      <c r="K69" s="1">
        <v>45.65</v>
      </c>
      <c r="L69" s="1" cm="1">
        <f t="array" ref="L69">_xlfn.IFS(Tabla13[[#This Row],[Cuentas_Pagadas]]="COBRADA",K69,Tabla13[[#This Row],[Cuentas_Pagadas]]="NO COBRADA","-")</f>
        <v>45.65</v>
      </c>
      <c r="M69" s="1" t="s">
        <v>95</v>
      </c>
      <c r="N69" s="1">
        <v>68</v>
      </c>
      <c r="O69" s="1" t="s">
        <v>82</v>
      </c>
      <c r="P69" s="1" t="s">
        <v>212</v>
      </c>
      <c r="Q69" s="19">
        <v>0.1</v>
      </c>
      <c r="R69" s="25">
        <f>Tabla13[[#This Row],[Monto Total]]*Tabla13[[#This Row],[IVA (%)]]</f>
        <v>21.8</v>
      </c>
      <c r="S69" s="26">
        <f>SUMIF(Tabla1[Número de Orden],Tabla13[[#This Row],[Número_Orden]],Tabla1[Total del Pedido])</f>
        <v>218</v>
      </c>
      <c r="T69" s="26" cm="1">
        <f t="array" ref="T69">_xlfn.IFS(Tabla13[[#This Row],[Cuentas_Pagadas]]="COBRADA",Tabla13[[#This Row],[Monto Total]]+Tabla13[[#This Row],[Propina]],Tabla13[[#This Row],[Cuentas_Pagadas]]="NO COBRADA",0)</f>
        <v>263.64999999999998</v>
      </c>
      <c r="U69" s="26">
        <f>SUMIF(Tabla1[Número de Orden],Tabla13[[#This Row],[Número_Orden]],Tabla1[Ganancia Bruta])</f>
        <v>88</v>
      </c>
      <c r="V69" s="26">
        <f>IF(Tabla13[[#This Row],[Ganancia Bruta]]&gt;0,Tabla13[[#This Row],[Ganancia Bruta]]-Tabla13[[#This Row],[IVA]],"-")</f>
        <v>66.2</v>
      </c>
      <c r="W69" s="7">
        <f>SUMIF(Tabla1[Número de Orden],Tabla13[[#This Row],[Número_Orden]],Tabla1[Tiempo_Preparación])</f>
        <v>0.10069444444444445</v>
      </c>
      <c r="X69" s="7">
        <f>Tabla13[[#This Row],[Tiempo_Sala]]-Tabla13[[#This Row],[Tiempo_Preparación]]</f>
        <v>4.3750000000323364E-2</v>
      </c>
      <c r="Y69" s="1" t="str">
        <f>IF(Tabla13[[#This Row],[TS-TP]]&gt;0,"COBRADA","NO COBRADA")</f>
        <v>COBRADA</v>
      </c>
    </row>
    <row r="70" spans="1:25" x14ac:dyDescent="0.25">
      <c r="A70" s="1">
        <v>5</v>
      </c>
      <c r="B70" s="1" t="s">
        <v>213</v>
      </c>
      <c r="C70" s="1">
        <v>4</v>
      </c>
      <c r="D70" s="13">
        <v>45017.084722222222</v>
      </c>
      <c r="E70" s="13">
        <v>45017.164583333331</v>
      </c>
      <c r="F70" s="7">
        <f>IF(Tabla13[[#This Row],[Estado_Mesa]]="Ocupada",Tabla13[[#This Row],[Hora_Salida]]-Tabla13[[#This Row],[Hora_Llegada]]+TIME(0,15,0),Tabla13[[#This Row],[Hora_Salida]]-Tabla13[[#This Row],[Hora_Llegada]])</f>
        <v>7.9861111109494232E-2</v>
      </c>
      <c r="G70" s="7" t="str">
        <f>TEXT(Tabla13[[#This Row],[Hora_Salida]],"dddd,dd,mm,aaaa")</f>
        <v>sábado,01,04,2023</v>
      </c>
      <c r="H70" s="1" t="s">
        <v>79</v>
      </c>
      <c r="I70" s="1" t="s">
        <v>67</v>
      </c>
      <c r="J70" s="1" t="s">
        <v>80</v>
      </c>
      <c r="K70" s="1">
        <v>31.49</v>
      </c>
      <c r="L70" s="1" cm="1">
        <f t="array" ref="L70">_xlfn.IFS(Tabla13[[#This Row],[Cuentas_Pagadas]]="COBRADA",K70,Tabla13[[#This Row],[Cuentas_Pagadas]]="NO COBRADA","-")</f>
        <v>31.49</v>
      </c>
      <c r="M70" s="1" t="s">
        <v>81</v>
      </c>
      <c r="N70" s="1">
        <v>69</v>
      </c>
      <c r="O70" s="1" t="s">
        <v>90</v>
      </c>
      <c r="P70" s="1" t="s">
        <v>214</v>
      </c>
      <c r="Q70" s="19">
        <v>0.1</v>
      </c>
      <c r="R70" s="25">
        <f>Tabla13[[#This Row],[Monto Total]]*Tabla13[[#This Row],[IVA (%)]]</f>
        <v>23.400000000000002</v>
      </c>
      <c r="S70" s="26">
        <f>SUMIF(Tabla1[Número de Orden],Tabla13[[#This Row],[Número_Orden]],Tabla1[Total del Pedido])</f>
        <v>234</v>
      </c>
      <c r="T70" s="26" cm="1">
        <f t="array" ref="T70">_xlfn.IFS(Tabla13[[#This Row],[Cuentas_Pagadas]]="COBRADA",Tabla13[[#This Row],[Monto Total]]+Tabla13[[#This Row],[Propina]],Tabla13[[#This Row],[Cuentas_Pagadas]]="NO COBRADA",0)</f>
        <v>265.49</v>
      </c>
      <c r="U70" s="26">
        <f>SUMIF(Tabla1[Número de Orden],Tabla13[[#This Row],[Número_Orden]],Tabla1[Ganancia Bruta])</f>
        <v>93</v>
      </c>
      <c r="V70" s="26">
        <f>IF(Tabla13[[#This Row],[Ganancia Bruta]]&gt;0,Tabla13[[#This Row],[Ganancia Bruta]]-Tabla13[[#This Row],[IVA]],"-")</f>
        <v>69.599999999999994</v>
      </c>
      <c r="W70" s="7">
        <f>SUMIF(Tabla1[Número de Orden],Tabla13[[#This Row],[Número_Orden]],Tabla1[Tiempo_Preparación])</f>
        <v>6.3888888888888884E-2</v>
      </c>
      <c r="X70" s="7">
        <f>Tabla13[[#This Row],[Tiempo_Sala]]-Tabla13[[#This Row],[Tiempo_Preparación]]</f>
        <v>1.5972222220605348E-2</v>
      </c>
      <c r="Y70" s="1" t="str">
        <f>IF(Tabla13[[#This Row],[TS-TP]]&gt;0,"COBRADA","NO COBRADA")</f>
        <v>COBRADA</v>
      </c>
    </row>
    <row r="71" spans="1:25" x14ac:dyDescent="0.25">
      <c r="A71" s="1">
        <v>17</v>
      </c>
      <c r="B71" s="1" t="s">
        <v>215</v>
      </c>
      <c r="C71" s="1">
        <v>4</v>
      </c>
      <c r="D71" s="13">
        <v>45017.007638888892</v>
      </c>
      <c r="E71" s="13">
        <v>45017.056944444441</v>
      </c>
      <c r="F71" s="7">
        <f>IF(Tabla13[[#This Row],[Estado_Mesa]]="Ocupada",Tabla13[[#This Row],[Hora_Salida]]-Tabla13[[#This Row],[Hora_Llegada]]+TIME(0,15,0),Tabla13[[#This Row],[Hora_Salida]]-Tabla13[[#This Row],[Hora_Llegada]])</f>
        <v>4.930555554892635E-2</v>
      </c>
      <c r="G71" s="7" t="str">
        <f>TEXT(Tabla13[[#This Row],[Hora_Salida]],"dddd,dd,mm,aaaa")</f>
        <v>sábado,01,04,2023</v>
      </c>
      <c r="H71" s="1" t="s">
        <v>89</v>
      </c>
      <c r="I71" s="1" t="s">
        <v>67</v>
      </c>
      <c r="J71" s="1" t="s">
        <v>68</v>
      </c>
      <c r="K71" s="1">
        <v>28.26</v>
      </c>
      <c r="L71" s="1" cm="1">
        <f t="array" ref="L71">_xlfn.IFS(Tabla13[[#This Row],[Cuentas_Pagadas]]="COBRADA",K71,Tabla13[[#This Row],[Cuentas_Pagadas]]="NO COBRADA","-")</f>
        <v>28.26</v>
      </c>
      <c r="M71" s="1" t="s">
        <v>81</v>
      </c>
      <c r="N71" s="1">
        <v>70</v>
      </c>
      <c r="O71" s="1" t="s">
        <v>86</v>
      </c>
      <c r="P71" s="1" t="s">
        <v>216</v>
      </c>
      <c r="Q71" s="19">
        <v>0.1</v>
      </c>
      <c r="R71" s="25">
        <f>Tabla13[[#This Row],[Monto Total]]*Tabla13[[#This Row],[IVA (%)]]</f>
        <v>11.8</v>
      </c>
      <c r="S71" s="26">
        <f>SUMIF(Tabla1[Número de Orden],Tabla13[[#This Row],[Número_Orden]],Tabla1[Total del Pedido])</f>
        <v>118</v>
      </c>
      <c r="T71" s="26" cm="1">
        <f t="array" ref="T71">_xlfn.IFS(Tabla13[[#This Row],[Cuentas_Pagadas]]="COBRADA",Tabla13[[#This Row],[Monto Total]]+Tabla13[[#This Row],[Propina]],Tabla13[[#This Row],[Cuentas_Pagadas]]="NO COBRADA",0)</f>
        <v>146.26</v>
      </c>
      <c r="U71" s="26">
        <f>SUMIF(Tabla1[Número de Orden],Tabla13[[#This Row],[Número_Orden]],Tabla1[Ganancia Bruta])</f>
        <v>48</v>
      </c>
      <c r="V71" s="26">
        <f>IF(Tabla13[[#This Row],[Ganancia Bruta]]&gt;0,Tabla13[[#This Row],[Ganancia Bruta]]-Tabla13[[#This Row],[IVA]],"-")</f>
        <v>36.200000000000003</v>
      </c>
      <c r="W71" s="7">
        <f>SUMIF(Tabla1[Número de Orden],Tabla13[[#This Row],[Número_Orden]],Tabla1[Tiempo_Preparación])</f>
        <v>2.7777777777777776E-2</v>
      </c>
      <c r="X71" s="7">
        <f>Tabla13[[#This Row],[Tiempo_Sala]]-Tabla13[[#This Row],[Tiempo_Preparación]]</f>
        <v>2.1527777771148573E-2</v>
      </c>
      <c r="Y71" s="1" t="str">
        <f>IF(Tabla13[[#This Row],[TS-TP]]&gt;0,"COBRADA","NO COBRADA")</f>
        <v>COBRADA</v>
      </c>
    </row>
    <row r="72" spans="1:25" x14ac:dyDescent="0.25">
      <c r="A72" s="1">
        <v>18</v>
      </c>
      <c r="B72" s="1" t="s">
        <v>217</v>
      </c>
      <c r="C72" s="1">
        <v>4</v>
      </c>
      <c r="D72" s="13">
        <v>45017.081250000003</v>
      </c>
      <c r="E72" s="13">
        <v>45017.24722222222</v>
      </c>
      <c r="F72" s="7">
        <f>IF(Tabla13[[#This Row],[Estado_Mesa]]="Ocupada",Tabla13[[#This Row],[Hora_Salida]]-Tabla13[[#This Row],[Hora_Llegada]]+TIME(0,15,0),Tabla13[[#This Row],[Hora_Salida]]-Tabla13[[#This Row],[Hora_Llegada]])</f>
        <v>0.17638888888419993</v>
      </c>
      <c r="G72" s="7" t="str">
        <f>TEXT(Tabla13[[#This Row],[Hora_Salida]],"dddd,dd,mm,aaaa")</f>
        <v>sábado,01,04,2023</v>
      </c>
      <c r="H72" s="1" t="s">
        <v>66</v>
      </c>
      <c r="I72" s="1" t="s">
        <v>67</v>
      </c>
      <c r="J72" s="1" t="s">
        <v>80</v>
      </c>
      <c r="K72" s="1">
        <v>24.01</v>
      </c>
      <c r="L72" s="1" cm="1">
        <f t="array" ref="L72">_xlfn.IFS(Tabla13[[#This Row],[Cuentas_Pagadas]]="COBRADA",K72,Tabla13[[#This Row],[Cuentas_Pagadas]]="NO COBRADA","-")</f>
        <v>24.01</v>
      </c>
      <c r="M72" s="1" t="s">
        <v>95</v>
      </c>
      <c r="N72" s="1">
        <v>71</v>
      </c>
      <c r="O72" s="1" t="s">
        <v>86</v>
      </c>
      <c r="P72" s="1" t="s">
        <v>218</v>
      </c>
      <c r="Q72" s="19">
        <v>0.1</v>
      </c>
      <c r="R72" s="25">
        <f>Tabla13[[#This Row],[Monto Total]]*Tabla13[[#This Row],[IVA (%)]]</f>
        <v>13.600000000000001</v>
      </c>
      <c r="S72" s="26">
        <f>SUMIF(Tabla1[Número de Orden],Tabla13[[#This Row],[Número_Orden]],Tabla1[Total del Pedido])</f>
        <v>136</v>
      </c>
      <c r="T72" s="26" cm="1">
        <f t="array" ref="T72">_xlfn.IFS(Tabla13[[#This Row],[Cuentas_Pagadas]]="COBRADA",Tabla13[[#This Row],[Monto Total]]+Tabla13[[#This Row],[Propina]],Tabla13[[#This Row],[Cuentas_Pagadas]]="NO COBRADA",0)</f>
        <v>160.01</v>
      </c>
      <c r="U72" s="26">
        <f>SUMIF(Tabla1[Número de Orden],Tabla13[[#This Row],[Número_Orden]],Tabla1[Ganancia Bruta])</f>
        <v>54</v>
      </c>
      <c r="V72" s="26">
        <f>IF(Tabla13[[#This Row],[Ganancia Bruta]]&gt;0,Tabla13[[#This Row],[Ganancia Bruta]]-Tabla13[[#This Row],[IVA]],"-")</f>
        <v>40.4</v>
      </c>
      <c r="W72" s="7">
        <f>SUMIF(Tabla1[Número de Orden],Tabla13[[#This Row],[Número_Orden]],Tabla1[Tiempo_Preparación])</f>
        <v>3.4027777777777782E-2</v>
      </c>
      <c r="X72" s="7">
        <f>Tabla13[[#This Row],[Tiempo_Sala]]-Tabla13[[#This Row],[Tiempo_Preparación]]</f>
        <v>0.14236111110642213</v>
      </c>
      <c r="Y72" s="1" t="str">
        <f>IF(Tabla13[[#This Row],[TS-TP]]&gt;0,"COBRADA","NO COBRADA")</f>
        <v>COBRADA</v>
      </c>
    </row>
    <row r="73" spans="1:25" x14ac:dyDescent="0.25">
      <c r="A73" s="1">
        <v>17</v>
      </c>
      <c r="B73" s="1" t="s">
        <v>219</v>
      </c>
      <c r="C73" s="1">
        <v>1</v>
      </c>
      <c r="D73" s="13">
        <v>45017.112500000003</v>
      </c>
      <c r="E73" s="13">
        <v>45017.243750000001</v>
      </c>
      <c r="F73" s="7">
        <f>IF(Tabla13[[#This Row],[Estado_Mesa]]="Ocupada",Tabla13[[#This Row],[Hora_Salida]]-Tabla13[[#This Row],[Hora_Llegada]]+TIME(0,15,0),Tabla13[[#This Row],[Hora_Salida]]-Tabla13[[#This Row],[Hora_Llegada]])</f>
        <v>0.13124999999854481</v>
      </c>
      <c r="G73" s="7" t="str">
        <f>TEXT(Tabla13[[#This Row],[Hora_Salida]],"dddd,dd,mm,aaaa")</f>
        <v>sábado,01,04,2023</v>
      </c>
      <c r="H73" s="1" t="s">
        <v>79</v>
      </c>
      <c r="I73" s="1" t="s">
        <v>67</v>
      </c>
      <c r="J73" s="1" t="s">
        <v>80</v>
      </c>
      <c r="K73" s="1">
        <v>15.28</v>
      </c>
      <c r="L73" s="1" cm="1">
        <f t="array" ref="L73">_xlfn.IFS(Tabla13[[#This Row],[Cuentas_Pagadas]]="COBRADA",K73,Tabla13[[#This Row],[Cuentas_Pagadas]]="NO COBRADA","-")</f>
        <v>15.28</v>
      </c>
      <c r="M73" s="1" t="s">
        <v>69</v>
      </c>
      <c r="N73" s="1">
        <v>72</v>
      </c>
      <c r="O73" s="1" t="s">
        <v>90</v>
      </c>
      <c r="P73" s="1" t="s">
        <v>220</v>
      </c>
      <c r="Q73" s="19">
        <v>0.1</v>
      </c>
      <c r="R73" s="25">
        <f>Tabla13[[#This Row],[Monto Total]]*Tabla13[[#This Row],[IVA (%)]]</f>
        <v>7.5</v>
      </c>
      <c r="S73" s="26">
        <f>SUMIF(Tabla1[Número de Orden],Tabla13[[#This Row],[Número_Orden]],Tabla1[Total del Pedido])</f>
        <v>75</v>
      </c>
      <c r="T73" s="26" cm="1">
        <f t="array" ref="T73">_xlfn.IFS(Tabla13[[#This Row],[Cuentas_Pagadas]]="COBRADA",Tabla13[[#This Row],[Monto Total]]+Tabla13[[#This Row],[Propina]],Tabla13[[#This Row],[Cuentas_Pagadas]]="NO COBRADA",0)</f>
        <v>90.28</v>
      </c>
      <c r="U73" s="26">
        <f>SUMIF(Tabla1[Número de Orden],Tabla13[[#This Row],[Número_Orden]],Tabla1[Ganancia Bruta])</f>
        <v>32</v>
      </c>
      <c r="V73" s="26">
        <f>IF(Tabla13[[#This Row],[Ganancia Bruta]]&gt;0,Tabla13[[#This Row],[Ganancia Bruta]]-Tabla13[[#This Row],[IVA]],"-")</f>
        <v>24.5</v>
      </c>
      <c r="W73" s="7">
        <f>SUMIF(Tabla1[Número de Orden],Tabla13[[#This Row],[Número_Orden]],Tabla1[Tiempo_Preparación])</f>
        <v>3.7499999999999999E-2</v>
      </c>
      <c r="X73" s="7">
        <f>Tabla13[[#This Row],[Tiempo_Sala]]-Tabla13[[#This Row],[Tiempo_Preparación]]</f>
        <v>9.3749999998544803E-2</v>
      </c>
      <c r="Y73" s="1" t="str">
        <f>IF(Tabla13[[#This Row],[TS-TP]]&gt;0,"COBRADA","NO COBRADA")</f>
        <v>COBRADA</v>
      </c>
    </row>
    <row r="74" spans="1:25" x14ac:dyDescent="0.25">
      <c r="A74" s="1">
        <v>1</v>
      </c>
      <c r="B74" s="1" t="s">
        <v>221</v>
      </c>
      <c r="C74" s="1">
        <v>4</v>
      </c>
      <c r="D74" s="13">
        <v>45017.11041666667</v>
      </c>
      <c r="E74" s="13">
        <v>45017.256249999999</v>
      </c>
      <c r="F74" s="7">
        <f>IF(Tabla13[[#This Row],[Estado_Mesa]]="Ocupada",Tabla13[[#This Row],[Hora_Salida]]-Tabla13[[#This Row],[Hora_Llegada]]+TIME(0,15,0),Tabla13[[#This Row],[Hora_Salida]]-Tabla13[[#This Row],[Hora_Llegada]])</f>
        <v>0.14583333332848269</v>
      </c>
      <c r="G74" s="7" t="str">
        <f>TEXT(Tabla13[[#This Row],[Hora_Salida]],"dddd,dd,mm,aaaa")</f>
        <v>sábado,01,04,2023</v>
      </c>
      <c r="H74" s="1" t="s">
        <v>89</v>
      </c>
      <c r="I74" s="1" t="s">
        <v>74</v>
      </c>
      <c r="J74" s="1" t="s">
        <v>80</v>
      </c>
      <c r="K74" s="1">
        <v>34.51</v>
      </c>
      <c r="L74" s="1" cm="1">
        <f t="array" ref="L74">_xlfn.IFS(Tabla13[[#This Row],[Cuentas_Pagadas]]="COBRADA",K74,Tabla13[[#This Row],[Cuentas_Pagadas]]="NO COBRADA","-")</f>
        <v>34.51</v>
      </c>
      <c r="M74" s="1" t="s">
        <v>81</v>
      </c>
      <c r="N74" s="1">
        <v>73</v>
      </c>
      <c r="O74" s="1" t="s">
        <v>139</v>
      </c>
      <c r="P74" s="1" t="s">
        <v>7</v>
      </c>
      <c r="Q74" s="19">
        <v>0.1</v>
      </c>
      <c r="R74" s="25">
        <f>Tabla13[[#This Row],[Monto Total]]*Tabla13[[#This Row],[IVA (%)]]</f>
        <v>8.1</v>
      </c>
      <c r="S74" s="26">
        <f>SUMIF(Tabla1[Número de Orden],Tabla13[[#This Row],[Número_Orden]],Tabla1[Total del Pedido])</f>
        <v>81</v>
      </c>
      <c r="T74" s="26" cm="1">
        <f t="array" ref="T74">_xlfn.IFS(Tabla13[[#This Row],[Cuentas_Pagadas]]="COBRADA",Tabla13[[#This Row],[Monto Total]]+Tabla13[[#This Row],[Propina]],Tabla13[[#This Row],[Cuentas_Pagadas]]="NO COBRADA",0)</f>
        <v>115.50999999999999</v>
      </c>
      <c r="U74" s="26">
        <f>SUMIF(Tabla1[Número de Orden],Tabla13[[#This Row],[Número_Orden]],Tabla1[Ganancia Bruta])</f>
        <v>33</v>
      </c>
      <c r="V74" s="26">
        <f>IF(Tabla13[[#This Row],[Ganancia Bruta]]&gt;0,Tabla13[[#This Row],[Ganancia Bruta]]-Tabla13[[#This Row],[IVA]],"-")</f>
        <v>24.9</v>
      </c>
      <c r="W74" s="7">
        <f>SUMIF(Tabla1[Número de Orden],Tabla13[[#This Row],[Número_Orden]],Tabla1[Tiempo_Preparación])</f>
        <v>1.3888888888888888E-2</v>
      </c>
      <c r="X74" s="7">
        <f>Tabla13[[#This Row],[Tiempo_Sala]]-Tabla13[[#This Row],[Tiempo_Preparación]]</f>
        <v>0.1319444444395938</v>
      </c>
      <c r="Y74" s="1" t="str">
        <f>IF(Tabla13[[#This Row],[TS-TP]]&gt;0,"COBRADA","NO COBRADA")</f>
        <v>COBRADA</v>
      </c>
    </row>
    <row r="75" spans="1:25" x14ac:dyDescent="0.25">
      <c r="A75" s="1">
        <v>19</v>
      </c>
      <c r="B75" s="1" t="s">
        <v>222</v>
      </c>
      <c r="C75" s="1">
        <v>4</v>
      </c>
      <c r="D75" s="13">
        <v>45017.044444444444</v>
      </c>
      <c r="E75" s="13">
        <v>45017.175694444442</v>
      </c>
      <c r="F75" s="7">
        <f>IF(Tabla13[[#This Row],[Estado_Mesa]]="Ocupada",Tabla13[[#This Row],[Hora_Salida]]-Tabla13[[#This Row],[Hora_Llegada]]+TIME(0,15,0),Tabla13[[#This Row],[Hora_Salida]]-Tabla13[[#This Row],[Hora_Llegada]])</f>
        <v>0.13124999999854481</v>
      </c>
      <c r="G75" s="7" t="str">
        <f>TEXT(Tabla13[[#This Row],[Hora_Salida]],"dddd,dd,mm,aaaa")</f>
        <v>sábado,01,04,2023</v>
      </c>
      <c r="H75" s="1" t="s">
        <v>89</v>
      </c>
      <c r="I75" s="1" t="s">
        <v>67</v>
      </c>
      <c r="J75" s="1" t="s">
        <v>80</v>
      </c>
      <c r="K75" s="1">
        <v>30.83</v>
      </c>
      <c r="L75" s="1" cm="1">
        <f t="array" ref="L75">_xlfn.IFS(Tabla13[[#This Row],[Cuentas_Pagadas]]="COBRADA",K75,Tabla13[[#This Row],[Cuentas_Pagadas]]="NO COBRADA","-")</f>
        <v>30.83</v>
      </c>
      <c r="M75" s="1" t="s">
        <v>81</v>
      </c>
      <c r="N75" s="1">
        <v>74</v>
      </c>
      <c r="O75" s="1" t="s">
        <v>82</v>
      </c>
      <c r="P75" s="1" t="s">
        <v>223</v>
      </c>
      <c r="Q75" s="19">
        <v>0.1</v>
      </c>
      <c r="R75" s="25">
        <f>Tabla13[[#This Row],[Monto Total]]*Tabla13[[#This Row],[IVA (%)]]</f>
        <v>21.8</v>
      </c>
      <c r="S75" s="26">
        <f>SUMIF(Tabla1[Número de Orden],Tabla13[[#This Row],[Número_Orden]],Tabla1[Total del Pedido])</f>
        <v>218</v>
      </c>
      <c r="T75" s="26" cm="1">
        <f t="array" ref="T75">_xlfn.IFS(Tabla13[[#This Row],[Cuentas_Pagadas]]="COBRADA",Tabla13[[#This Row],[Monto Total]]+Tabla13[[#This Row],[Propina]],Tabla13[[#This Row],[Cuentas_Pagadas]]="NO COBRADA",0)</f>
        <v>248.82999999999998</v>
      </c>
      <c r="U75" s="26">
        <f>SUMIF(Tabla1[Número de Orden],Tabla13[[#This Row],[Número_Orden]],Tabla1[Ganancia Bruta])</f>
        <v>90</v>
      </c>
      <c r="V75" s="26">
        <f>IF(Tabla13[[#This Row],[Ganancia Bruta]]&gt;0,Tabla13[[#This Row],[Ganancia Bruta]]-Tabla13[[#This Row],[IVA]],"-")</f>
        <v>68.2</v>
      </c>
      <c r="W75" s="7">
        <f>SUMIF(Tabla1[Número de Orden],Tabla13[[#This Row],[Número_Orden]],Tabla1[Tiempo_Preparación])</f>
        <v>6.9444444444444448E-2</v>
      </c>
      <c r="X75" s="7">
        <f>Tabla13[[#This Row],[Tiempo_Sala]]-Tabla13[[#This Row],[Tiempo_Preparación]]</f>
        <v>6.1805555554100361E-2</v>
      </c>
      <c r="Y75" s="1" t="str">
        <f>IF(Tabla13[[#This Row],[TS-TP]]&gt;0,"COBRADA","NO COBRADA")</f>
        <v>COBRADA</v>
      </c>
    </row>
    <row r="76" spans="1:25" x14ac:dyDescent="0.25">
      <c r="A76" s="1">
        <v>19</v>
      </c>
      <c r="B76" s="1" t="s">
        <v>224</v>
      </c>
      <c r="C76" s="1">
        <v>5</v>
      </c>
      <c r="D76" s="13">
        <v>45017.15</v>
      </c>
      <c r="E76" s="13">
        <v>45017.200694444444</v>
      </c>
      <c r="F76" s="7">
        <f>IF(Tabla13[[#This Row],[Estado_Mesa]]="Ocupada",Tabla13[[#This Row],[Hora_Salida]]-Tabla13[[#This Row],[Hora_Llegada]]+TIME(0,15,0),Tabla13[[#This Row],[Hora_Salida]]-Tabla13[[#This Row],[Hora_Llegada]])</f>
        <v>6.1111111109009165E-2</v>
      </c>
      <c r="G76" s="7" t="str">
        <f>TEXT(Tabla13[[#This Row],[Hora_Salida]],"dddd,dd,mm,aaaa")</f>
        <v>sábado,01,04,2023</v>
      </c>
      <c r="H76" s="1" t="s">
        <v>85</v>
      </c>
      <c r="I76" s="1" t="s">
        <v>67</v>
      </c>
      <c r="J76" s="1" t="s">
        <v>80</v>
      </c>
      <c r="K76" s="1">
        <v>45.23</v>
      </c>
      <c r="L76" s="1" cm="1">
        <f t="array" ref="L76">_xlfn.IFS(Tabla13[[#This Row],[Cuentas_Pagadas]]="COBRADA",K76,Tabla13[[#This Row],[Cuentas_Pagadas]]="NO COBRADA","-")</f>
        <v>45.23</v>
      </c>
      <c r="M76" s="1" t="s">
        <v>95</v>
      </c>
      <c r="N76" s="1">
        <v>75</v>
      </c>
      <c r="O76" s="1" t="s">
        <v>96</v>
      </c>
      <c r="P76" s="1" t="s">
        <v>225</v>
      </c>
      <c r="Q76" s="19">
        <v>0.1</v>
      </c>
      <c r="R76" s="25">
        <f>Tabla13[[#This Row],[Monto Total]]*Tabla13[[#This Row],[IVA (%)]]</f>
        <v>10.9</v>
      </c>
      <c r="S76" s="26">
        <f>SUMIF(Tabla1[Número de Orden],Tabla13[[#This Row],[Número_Orden]],Tabla1[Total del Pedido])</f>
        <v>109</v>
      </c>
      <c r="T76" s="26" cm="1">
        <f t="array" ref="T76">_xlfn.IFS(Tabla13[[#This Row],[Cuentas_Pagadas]]="COBRADA",Tabla13[[#This Row],[Monto Total]]+Tabla13[[#This Row],[Propina]],Tabla13[[#This Row],[Cuentas_Pagadas]]="NO COBRADA",0)</f>
        <v>154.22999999999999</v>
      </c>
      <c r="U76" s="26">
        <f>SUMIF(Tabla1[Número de Orden],Tabla13[[#This Row],[Número_Orden]],Tabla1[Ganancia Bruta])</f>
        <v>42</v>
      </c>
      <c r="V76" s="26">
        <f>IF(Tabla13[[#This Row],[Ganancia Bruta]]&gt;0,Tabla13[[#This Row],[Ganancia Bruta]]-Tabla13[[#This Row],[IVA]],"-")</f>
        <v>31.1</v>
      </c>
      <c r="W76" s="7">
        <f>SUMIF(Tabla1[Número de Orden],Tabla13[[#This Row],[Número_Orden]],Tabla1[Tiempo_Preparación])</f>
        <v>3.5416666666666666E-2</v>
      </c>
      <c r="X76" s="7">
        <f>Tabla13[[#This Row],[Tiempo_Sala]]-Tabla13[[#This Row],[Tiempo_Preparación]]</f>
        <v>2.56944444423425E-2</v>
      </c>
      <c r="Y76" s="1" t="str">
        <f>IF(Tabla13[[#This Row],[TS-TP]]&gt;0,"COBRADA","NO COBRADA")</f>
        <v>COBRADA</v>
      </c>
    </row>
    <row r="77" spans="1:25" x14ac:dyDescent="0.25">
      <c r="A77" s="1">
        <v>17</v>
      </c>
      <c r="B77" s="1" t="s">
        <v>226</v>
      </c>
      <c r="C77" s="1">
        <v>3</v>
      </c>
      <c r="D77" s="13">
        <v>45017.122916666667</v>
      </c>
      <c r="E77" s="13">
        <v>45017.224999999999</v>
      </c>
      <c r="F77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77" s="7" t="str">
        <f>TEXT(Tabla13[[#This Row],[Hora_Salida]],"dddd,dd,mm,aaaa")</f>
        <v>sábado,01,04,2023</v>
      </c>
      <c r="H77" s="1" t="s">
        <v>73</v>
      </c>
      <c r="I77" s="1" t="s">
        <v>67</v>
      </c>
      <c r="J77" s="1" t="s">
        <v>80</v>
      </c>
      <c r="K77" s="1">
        <v>17.760000000000002</v>
      </c>
      <c r="L77" s="1" cm="1">
        <f t="array" ref="L77">_xlfn.IFS(Tabla13[[#This Row],[Cuentas_Pagadas]]="COBRADA",K77,Tabla13[[#This Row],[Cuentas_Pagadas]]="NO COBRADA","-")</f>
        <v>17.760000000000002</v>
      </c>
      <c r="M77" s="1" t="s">
        <v>69</v>
      </c>
      <c r="N77" s="1">
        <v>76</v>
      </c>
      <c r="O77" s="1" t="s">
        <v>139</v>
      </c>
      <c r="P77" s="1" t="s">
        <v>227</v>
      </c>
      <c r="Q77" s="19">
        <v>0.1</v>
      </c>
      <c r="R77" s="25">
        <f>Tabla13[[#This Row],[Monto Total]]*Tabla13[[#This Row],[IVA (%)]]</f>
        <v>15.8</v>
      </c>
      <c r="S77" s="26">
        <f>SUMIF(Tabla1[Número de Orden],Tabla13[[#This Row],[Número_Orden]],Tabla1[Total del Pedido])</f>
        <v>158</v>
      </c>
      <c r="T77" s="26" cm="1">
        <f t="array" ref="T77">_xlfn.IFS(Tabla13[[#This Row],[Cuentas_Pagadas]]="COBRADA",Tabla13[[#This Row],[Monto Total]]+Tabla13[[#This Row],[Propina]],Tabla13[[#This Row],[Cuentas_Pagadas]]="NO COBRADA",0)</f>
        <v>175.76</v>
      </c>
      <c r="U77" s="26">
        <f>SUMIF(Tabla1[Número de Orden],Tabla13[[#This Row],[Número_Orden]],Tabla1[Ganancia Bruta])</f>
        <v>65</v>
      </c>
      <c r="V77" s="26">
        <f>IF(Tabla13[[#This Row],[Ganancia Bruta]]&gt;0,Tabla13[[#This Row],[Ganancia Bruta]]-Tabla13[[#This Row],[IVA]],"-")</f>
        <v>49.2</v>
      </c>
      <c r="W77" s="7">
        <f>SUMIF(Tabla1[Número de Orden],Tabla13[[#This Row],[Número_Orden]],Tabla1[Tiempo_Preparación])</f>
        <v>6.7361111111111108E-2</v>
      </c>
      <c r="X77" s="7">
        <f>Tabla13[[#This Row],[Tiempo_Sala]]-Tabla13[[#This Row],[Tiempo_Preparación]]</f>
        <v>3.472222222028197E-2</v>
      </c>
      <c r="Y77" s="1" t="str">
        <f>IF(Tabla13[[#This Row],[TS-TP]]&gt;0,"COBRADA","NO COBRADA")</f>
        <v>COBRADA</v>
      </c>
    </row>
    <row r="78" spans="1:25" x14ac:dyDescent="0.25">
      <c r="A78" s="1">
        <v>3</v>
      </c>
      <c r="B78" s="1" t="s">
        <v>228</v>
      </c>
      <c r="C78" s="1">
        <v>1</v>
      </c>
      <c r="D78" s="13">
        <v>45017.115277777775</v>
      </c>
      <c r="E78" s="13">
        <v>45017.260416666664</v>
      </c>
      <c r="F78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78" s="7" t="str">
        <f>TEXT(Tabla13[[#This Row],[Hora_Salida]],"dddd,dd,mm,aaaa")</f>
        <v>sábado,01,04,2023</v>
      </c>
      <c r="H78" s="1" t="s">
        <v>66</v>
      </c>
      <c r="I78" s="1" t="s">
        <v>93</v>
      </c>
      <c r="J78" s="1" t="s">
        <v>80</v>
      </c>
      <c r="K78" s="1">
        <v>19.88</v>
      </c>
      <c r="L78" s="1" cm="1">
        <f t="array" ref="L78">_xlfn.IFS(Tabla13[[#This Row],[Cuentas_Pagadas]]="COBRADA",K78,Tabla13[[#This Row],[Cuentas_Pagadas]]="NO COBRADA","-")</f>
        <v>19.88</v>
      </c>
      <c r="M78" s="1" t="s">
        <v>81</v>
      </c>
      <c r="N78" s="1">
        <v>77</v>
      </c>
      <c r="O78" s="1" t="s">
        <v>101</v>
      </c>
      <c r="P78" s="1" t="s">
        <v>229</v>
      </c>
      <c r="Q78" s="19">
        <v>0.1</v>
      </c>
      <c r="R78" s="25">
        <f>Tabla13[[#This Row],[Monto Total]]*Tabla13[[#This Row],[IVA (%)]]</f>
        <v>9.9</v>
      </c>
      <c r="S78" s="26">
        <f>SUMIF(Tabla1[Número de Orden],Tabla13[[#This Row],[Número_Orden]],Tabla1[Total del Pedido])</f>
        <v>99</v>
      </c>
      <c r="T78" s="26" cm="1">
        <f t="array" ref="T78">_xlfn.IFS(Tabla13[[#This Row],[Cuentas_Pagadas]]="COBRADA",Tabla13[[#This Row],[Monto Total]]+Tabla13[[#This Row],[Propina]],Tabla13[[#This Row],[Cuentas_Pagadas]]="NO COBRADA",0)</f>
        <v>118.88</v>
      </c>
      <c r="U78" s="26">
        <f>SUMIF(Tabla1[Número de Orden],Tabla13[[#This Row],[Número_Orden]],Tabla1[Ganancia Bruta])</f>
        <v>41</v>
      </c>
      <c r="V78" s="26">
        <f>IF(Tabla13[[#This Row],[Ganancia Bruta]]&gt;0,Tabla13[[#This Row],[Ganancia Bruta]]-Tabla13[[#This Row],[IVA]],"-")</f>
        <v>31.1</v>
      </c>
      <c r="W78" s="7">
        <f>SUMIF(Tabla1[Número de Orden],Tabla13[[#This Row],[Número_Orden]],Tabla1[Tiempo_Preparación])</f>
        <v>6.7361111111111108E-2</v>
      </c>
      <c r="X78" s="7">
        <f>Tabla13[[#This Row],[Tiempo_Sala]]-Tabla13[[#This Row],[Tiempo_Preparación]]</f>
        <v>7.7777777777939469E-2</v>
      </c>
      <c r="Y78" s="1" t="str">
        <f>IF(Tabla13[[#This Row],[TS-TP]]&gt;0,"COBRADA","NO COBRADA")</f>
        <v>COBRADA</v>
      </c>
    </row>
    <row r="79" spans="1:25" x14ac:dyDescent="0.25">
      <c r="A79" s="1">
        <v>7</v>
      </c>
      <c r="B79" s="1" t="s">
        <v>230</v>
      </c>
      <c r="C79" s="1">
        <v>4</v>
      </c>
      <c r="D79" s="13">
        <v>45017.06527777778</v>
      </c>
      <c r="E79" s="13">
        <v>45017.127083333333</v>
      </c>
      <c r="F79" s="7">
        <f>IF(Tabla13[[#This Row],[Estado_Mesa]]="Ocupada",Tabla13[[#This Row],[Hora_Salida]]-Tabla13[[#This Row],[Hora_Llegada]]+TIME(0,15,0),Tabla13[[#This Row],[Hora_Salida]]-Tabla13[[#This Row],[Hora_Llegada]])</f>
        <v>6.1805555553291924E-2</v>
      </c>
      <c r="G79" s="7" t="str">
        <f>TEXT(Tabla13[[#This Row],[Hora_Salida]],"dddd,dd,mm,aaaa")</f>
        <v>sábado,01,04,2023</v>
      </c>
      <c r="H79" s="1" t="s">
        <v>66</v>
      </c>
      <c r="I79" s="1" t="s">
        <v>67</v>
      </c>
      <c r="J79" s="1" t="s">
        <v>80</v>
      </c>
      <c r="K79" s="1">
        <v>20.02</v>
      </c>
      <c r="L79" s="1" cm="1">
        <f t="array" ref="L79">_xlfn.IFS(Tabla13[[#This Row],[Cuentas_Pagadas]]="COBRADA",K79,Tabla13[[#This Row],[Cuentas_Pagadas]]="NO COBRADA","-")</f>
        <v>20.02</v>
      </c>
      <c r="M79" s="1" t="s">
        <v>81</v>
      </c>
      <c r="N79" s="1">
        <v>78</v>
      </c>
      <c r="O79" s="1" t="s">
        <v>76</v>
      </c>
      <c r="P79" s="1" t="s">
        <v>13</v>
      </c>
      <c r="Q79" s="19">
        <v>0.1</v>
      </c>
      <c r="R79" s="25">
        <f>Tabla13[[#This Row],[Monto Total]]*Tabla13[[#This Row],[IVA (%)]]</f>
        <v>5.7</v>
      </c>
      <c r="S79" s="26">
        <f>SUMIF(Tabla1[Número de Orden],Tabla13[[#This Row],[Número_Orden]],Tabla1[Total del Pedido])</f>
        <v>57</v>
      </c>
      <c r="T79" s="26" cm="1">
        <f t="array" ref="T79">_xlfn.IFS(Tabla13[[#This Row],[Cuentas_Pagadas]]="COBRADA",Tabla13[[#This Row],[Monto Total]]+Tabla13[[#This Row],[Propina]],Tabla13[[#This Row],[Cuentas_Pagadas]]="NO COBRADA",0)</f>
        <v>77.02</v>
      </c>
      <c r="U79" s="26">
        <f>SUMIF(Tabla1[Número de Orden],Tabla13[[#This Row],[Número_Orden]],Tabla1[Ganancia Bruta])</f>
        <v>24</v>
      </c>
      <c r="V79" s="26">
        <f>IF(Tabla13[[#This Row],[Ganancia Bruta]]&gt;0,Tabla13[[#This Row],[Ganancia Bruta]]-Tabla13[[#This Row],[IVA]],"-")</f>
        <v>18.3</v>
      </c>
      <c r="W79" s="7">
        <f>SUMIF(Tabla1[Número de Orden],Tabla13[[#This Row],[Número_Orden]],Tabla1[Tiempo_Preparación])</f>
        <v>3.7499999999999999E-2</v>
      </c>
      <c r="X79" s="7">
        <f>Tabla13[[#This Row],[Tiempo_Sala]]-Tabla13[[#This Row],[Tiempo_Preparación]]</f>
        <v>2.4305555553291926E-2</v>
      </c>
      <c r="Y79" s="1" t="str">
        <f>IF(Tabla13[[#This Row],[TS-TP]]&gt;0,"COBRADA","NO COBRADA")</f>
        <v>COBRADA</v>
      </c>
    </row>
    <row r="80" spans="1:25" x14ac:dyDescent="0.25">
      <c r="A80" s="1">
        <v>16</v>
      </c>
      <c r="B80" s="1" t="s">
        <v>231</v>
      </c>
      <c r="C80" s="1">
        <v>2</v>
      </c>
      <c r="D80" s="13">
        <v>45017.06527777778</v>
      </c>
      <c r="E80" s="13">
        <v>45017.213888888888</v>
      </c>
      <c r="F80" s="7">
        <f>IF(Tabla13[[#This Row],[Estado_Mesa]]="Ocupada",Tabla13[[#This Row],[Hora_Salida]]-Tabla13[[#This Row],[Hora_Llegada]]+TIME(0,15,0),Tabla13[[#This Row],[Hora_Salida]]-Tabla13[[#This Row],[Hora_Llegada]])</f>
        <v>0.14861111110803904</v>
      </c>
      <c r="G80" s="7" t="str">
        <f>TEXT(Tabla13[[#This Row],[Hora_Salida]],"dddd,dd,mm,aaaa")</f>
        <v>sábado,01,04,2023</v>
      </c>
      <c r="H80" s="1" t="s">
        <v>66</v>
      </c>
      <c r="I80" s="1" t="s">
        <v>67</v>
      </c>
      <c r="J80" s="1" t="s">
        <v>80</v>
      </c>
      <c r="K80" s="1">
        <v>34.01</v>
      </c>
      <c r="L80" s="1" cm="1">
        <f t="array" ref="L80">_xlfn.IFS(Tabla13[[#This Row],[Cuentas_Pagadas]]="COBRADA",K80,Tabla13[[#This Row],[Cuentas_Pagadas]]="NO COBRADA","-")</f>
        <v>34.01</v>
      </c>
      <c r="M80" s="1" t="s">
        <v>81</v>
      </c>
      <c r="N80" s="1">
        <v>79</v>
      </c>
      <c r="O80" s="1" t="s">
        <v>96</v>
      </c>
      <c r="P80" s="1" t="s">
        <v>232</v>
      </c>
      <c r="Q80" s="19">
        <v>0.1</v>
      </c>
      <c r="R80" s="25">
        <f>Tabla13[[#This Row],[Monto Total]]*Tabla13[[#This Row],[IVA (%)]]</f>
        <v>30.900000000000002</v>
      </c>
      <c r="S80" s="26">
        <f>SUMIF(Tabla1[Número de Orden],Tabla13[[#This Row],[Número_Orden]],Tabla1[Total del Pedido])</f>
        <v>309</v>
      </c>
      <c r="T80" s="26" cm="1">
        <f t="array" ref="T80">_xlfn.IFS(Tabla13[[#This Row],[Cuentas_Pagadas]]="COBRADA",Tabla13[[#This Row],[Monto Total]]+Tabla13[[#This Row],[Propina]],Tabla13[[#This Row],[Cuentas_Pagadas]]="NO COBRADA",0)</f>
        <v>343.01</v>
      </c>
      <c r="U80" s="26">
        <f>SUMIF(Tabla1[Número de Orden],Tabla13[[#This Row],[Número_Orden]],Tabla1[Ganancia Bruta])</f>
        <v>123</v>
      </c>
      <c r="V80" s="26">
        <f>IF(Tabla13[[#This Row],[Ganancia Bruta]]&gt;0,Tabla13[[#This Row],[Ganancia Bruta]]-Tabla13[[#This Row],[IVA]],"-")</f>
        <v>92.1</v>
      </c>
      <c r="W80" s="7">
        <f>SUMIF(Tabla1[Número de Orden],Tabla13[[#This Row],[Número_Orden]],Tabla1[Tiempo_Preparación])</f>
        <v>6.6666666666666666E-2</v>
      </c>
      <c r="X80" s="7">
        <f>Tabla13[[#This Row],[Tiempo_Sala]]-Tabla13[[#This Row],[Tiempo_Preparación]]</f>
        <v>8.1944444441372374E-2</v>
      </c>
      <c r="Y80" s="1" t="str">
        <f>IF(Tabla13[[#This Row],[TS-TP]]&gt;0,"COBRADA","NO COBRADA")</f>
        <v>COBRADA</v>
      </c>
    </row>
    <row r="81" spans="1:25" x14ac:dyDescent="0.25">
      <c r="A81" s="1">
        <v>18</v>
      </c>
      <c r="B81" s="1" t="s">
        <v>233</v>
      </c>
      <c r="C81" s="1">
        <v>6</v>
      </c>
      <c r="D81" s="13">
        <v>45017.093055555553</v>
      </c>
      <c r="E81" s="13">
        <v>45017.156944444447</v>
      </c>
      <c r="F81" s="7">
        <f>IF(Tabla13[[#This Row],[Estado_Mesa]]="Ocupada",Tabla13[[#This Row],[Hora_Salida]]-Tabla13[[#This Row],[Hora_Llegada]]+TIME(0,15,0),Tabla13[[#This Row],[Hora_Salida]]-Tabla13[[#This Row],[Hora_Llegada]])</f>
        <v>6.3888888893416151E-2</v>
      </c>
      <c r="G81" s="7" t="str">
        <f>TEXT(Tabla13[[#This Row],[Hora_Salida]],"dddd,dd,mm,aaaa")</f>
        <v>sábado,01,04,2023</v>
      </c>
      <c r="H81" s="1" t="s">
        <v>89</v>
      </c>
      <c r="I81" s="1" t="s">
        <v>67</v>
      </c>
      <c r="J81" s="1" t="s">
        <v>80</v>
      </c>
      <c r="K81" s="1">
        <v>39.049999999999997</v>
      </c>
      <c r="L81" s="1" cm="1">
        <f t="array" ref="L81">_xlfn.IFS(Tabla13[[#This Row],[Cuentas_Pagadas]]="COBRADA",K81,Tabla13[[#This Row],[Cuentas_Pagadas]]="NO COBRADA","-")</f>
        <v>39.049999999999997</v>
      </c>
      <c r="M81" s="1" t="s">
        <v>81</v>
      </c>
      <c r="N81" s="1">
        <v>80</v>
      </c>
      <c r="O81" s="1" t="s">
        <v>96</v>
      </c>
      <c r="P81" s="1" t="s">
        <v>234</v>
      </c>
      <c r="Q81" s="19">
        <v>0.1</v>
      </c>
      <c r="R81" s="25">
        <f>Tabla13[[#This Row],[Monto Total]]*Tabla13[[#This Row],[IVA (%)]]</f>
        <v>12.100000000000001</v>
      </c>
      <c r="S81" s="26">
        <f>SUMIF(Tabla1[Número de Orden],Tabla13[[#This Row],[Número_Orden]],Tabla1[Total del Pedido])</f>
        <v>121</v>
      </c>
      <c r="T81" s="26" cm="1">
        <f t="array" ref="T81">_xlfn.IFS(Tabla13[[#This Row],[Cuentas_Pagadas]]="COBRADA",Tabla13[[#This Row],[Monto Total]]+Tabla13[[#This Row],[Propina]],Tabla13[[#This Row],[Cuentas_Pagadas]]="NO COBRADA",0)</f>
        <v>160.05000000000001</v>
      </c>
      <c r="U81" s="26">
        <f>SUMIF(Tabla1[Número de Orden],Tabla13[[#This Row],[Número_Orden]],Tabla1[Ganancia Bruta])</f>
        <v>50</v>
      </c>
      <c r="V81" s="26">
        <f>IF(Tabla13[[#This Row],[Ganancia Bruta]]&gt;0,Tabla13[[#This Row],[Ganancia Bruta]]-Tabla13[[#This Row],[IVA]],"-")</f>
        <v>37.9</v>
      </c>
      <c r="W81" s="7">
        <f>SUMIF(Tabla1[Número de Orden],Tabla13[[#This Row],[Número_Orden]],Tabla1[Tiempo_Preparación])</f>
        <v>4.6527777777777779E-2</v>
      </c>
      <c r="X81" s="7">
        <f>Tabla13[[#This Row],[Tiempo_Sala]]-Tabla13[[#This Row],[Tiempo_Preparación]]</f>
        <v>1.7361111115638372E-2</v>
      </c>
      <c r="Y81" s="1" t="str">
        <f>IF(Tabla13[[#This Row],[TS-TP]]&gt;0,"COBRADA","NO COBRADA")</f>
        <v>COBRADA</v>
      </c>
    </row>
    <row r="82" spans="1:25" x14ac:dyDescent="0.25">
      <c r="A82" s="1">
        <v>17</v>
      </c>
      <c r="B82" s="1" t="s">
        <v>235</v>
      </c>
      <c r="C82" s="1">
        <v>4</v>
      </c>
      <c r="D82" s="13">
        <v>45017.152777777781</v>
      </c>
      <c r="E82" s="13">
        <v>45017.271527777775</v>
      </c>
      <c r="F82" s="7">
        <f>IF(Tabla13[[#This Row],[Estado_Mesa]]="Ocupada",Tabla13[[#This Row],[Hora_Salida]]-Tabla13[[#This Row],[Hora_Llegada]]+TIME(0,15,0),Tabla13[[#This Row],[Hora_Salida]]-Tabla13[[#This Row],[Hora_Llegada]])</f>
        <v>0.12916666666084589</v>
      </c>
      <c r="G82" s="7" t="str">
        <f>TEXT(Tabla13[[#This Row],[Hora_Salida]],"dddd,dd,mm,aaaa")</f>
        <v>sábado,01,04,2023</v>
      </c>
      <c r="H82" s="1" t="s">
        <v>85</v>
      </c>
      <c r="I82" s="1" t="s">
        <v>93</v>
      </c>
      <c r="J82" s="1" t="s">
        <v>80</v>
      </c>
      <c r="K82" s="1">
        <v>23.69</v>
      </c>
      <c r="L82" s="1" cm="1">
        <f t="array" ref="L82">_xlfn.IFS(Tabla13[[#This Row],[Cuentas_Pagadas]]="COBRADA",K82,Tabla13[[#This Row],[Cuentas_Pagadas]]="NO COBRADA","-")</f>
        <v>23.69</v>
      </c>
      <c r="M82" s="1" t="s">
        <v>95</v>
      </c>
      <c r="N82" s="1">
        <v>81</v>
      </c>
      <c r="O82" s="1" t="s">
        <v>104</v>
      </c>
      <c r="P82" s="1" t="s">
        <v>6</v>
      </c>
      <c r="Q82" s="19">
        <v>0.1</v>
      </c>
      <c r="R82" s="25">
        <f>Tabla13[[#This Row],[Monto Total]]*Tabla13[[#This Row],[IVA (%)]]</f>
        <v>6.2</v>
      </c>
      <c r="S82" s="26">
        <f>SUMIF(Tabla1[Número de Orden],Tabla13[[#This Row],[Número_Orden]],Tabla1[Total del Pedido])</f>
        <v>62</v>
      </c>
      <c r="T82" s="26" cm="1">
        <f t="array" ref="T82">_xlfn.IFS(Tabla13[[#This Row],[Cuentas_Pagadas]]="COBRADA",Tabla13[[#This Row],[Monto Total]]+Tabla13[[#This Row],[Propina]],Tabla13[[#This Row],[Cuentas_Pagadas]]="NO COBRADA",0)</f>
        <v>85.69</v>
      </c>
      <c r="U82" s="26">
        <f>SUMIF(Tabla1[Número de Orden],Tabla13[[#This Row],[Número_Orden]],Tabla1[Ganancia Bruta])</f>
        <v>24</v>
      </c>
      <c r="V82" s="26">
        <f>IF(Tabla13[[#This Row],[Ganancia Bruta]]&gt;0,Tabla13[[#This Row],[Ganancia Bruta]]-Tabla13[[#This Row],[IVA]],"-")</f>
        <v>17.8</v>
      </c>
      <c r="W82" s="7">
        <f>SUMIF(Tabla1[Número de Orden],Tabla13[[#This Row],[Número_Orden]],Tabla1[Tiempo_Preparación])</f>
        <v>4.0972222222222222E-2</v>
      </c>
      <c r="X82" s="7">
        <f>Tabla13[[#This Row],[Tiempo_Sala]]-Tabla13[[#This Row],[Tiempo_Preparación]]</f>
        <v>8.8194444438623676E-2</v>
      </c>
      <c r="Y82" s="1" t="str">
        <f>IF(Tabla13[[#This Row],[TS-TP]]&gt;0,"COBRADA","NO COBRADA")</f>
        <v>COBRADA</v>
      </c>
    </row>
    <row r="83" spans="1:25" x14ac:dyDescent="0.25">
      <c r="A83" s="1">
        <v>16</v>
      </c>
      <c r="B83" s="1" t="s">
        <v>236</v>
      </c>
      <c r="C83" s="1">
        <v>3</v>
      </c>
      <c r="D83" s="13">
        <v>45017.142361111109</v>
      </c>
      <c r="E83" s="13">
        <v>45017.298611111109</v>
      </c>
      <c r="F83" s="7">
        <f>IF(Tabla13[[#This Row],[Estado_Mesa]]="Ocupada",Tabla13[[#This Row],[Hora_Salida]]-Tabla13[[#This Row],[Hora_Llegada]]+TIME(0,15,0),Tabla13[[#This Row],[Hora_Salida]]-Tabla13[[#This Row],[Hora_Llegada]])</f>
        <v>0.15625</v>
      </c>
      <c r="G83" s="7" t="str">
        <f>TEXT(Tabla13[[#This Row],[Hora_Salida]],"dddd,dd,mm,aaaa")</f>
        <v>sábado,01,04,2023</v>
      </c>
      <c r="H83" s="1" t="s">
        <v>85</v>
      </c>
      <c r="I83" s="1" t="s">
        <v>74</v>
      </c>
      <c r="J83" s="1" t="s">
        <v>80</v>
      </c>
      <c r="K83" s="1">
        <v>38.6</v>
      </c>
      <c r="L83" s="1" cm="1">
        <f t="array" ref="L83">_xlfn.IFS(Tabla13[[#This Row],[Cuentas_Pagadas]]="COBRADA",K83,Tabla13[[#This Row],[Cuentas_Pagadas]]="NO COBRADA","-")</f>
        <v>38.6</v>
      </c>
      <c r="M83" s="1" t="s">
        <v>81</v>
      </c>
      <c r="N83" s="1">
        <v>82</v>
      </c>
      <c r="O83" s="1" t="s">
        <v>86</v>
      </c>
      <c r="P83" s="1" t="s">
        <v>237</v>
      </c>
      <c r="Q83" s="19">
        <v>0.1</v>
      </c>
      <c r="R83" s="25">
        <f>Tabla13[[#This Row],[Monto Total]]*Tabla13[[#This Row],[IVA (%)]]</f>
        <v>8</v>
      </c>
      <c r="S83" s="26">
        <f>SUMIF(Tabla1[Número de Orden],Tabla13[[#This Row],[Número_Orden]],Tabla1[Total del Pedido])</f>
        <v>80</v>
      </c>
      <c r="T83" s="26" cm="1">
        <f t="array" ref="T83">_xlfn.IFS(Tabla13[[#This Row],[Cuentas_Pagadas]]="COBRADA",Tabla13[[#This Row],[Monto Total]]+Tabla13[[#This Row],[Propina]],Tabla13[[#This Row],[Cuentas_Pagadas]]="NO COBRADA",0)</f>
        <v>118.6</v>
      </c>
      <c r="U83" s="26">
        <f>SUMIF(Tabla1[Número de Orden],Tabla13[[#This Row],[Número_Orden]],Tabla1[Ganancia Bruta])</f>
        <v>32</v>
      </c>
      <c r="V83" s="26">
        <f>IF(Tabla13[[#This Row],[Ganancia Bruta]]&gt;0,Tabla13[[#This Row],[Ganancia Bruta]]-Tabla13[[#This Row],[IVA]],"-")</f>
        <v>24</v>
      </c>
      <c r="W83" s="7">
        <f>SUMIF(Tabla1[Número de Orden],Tabla13[[#This Row],[Número_Orden]],Tabla1[Tiempo_Preparación])</f>
        <v>1.3194444444444444E-2</v>
      </c>
      <c r="X83" s="7">
        <f>Tabla13[[#This Row],[Tiempo_Sala]]-Tabla13[[#This Row],[Tiempo_Preparación]]</f>
        <v>0.14305555555555555</v>
      </c>
      <c r="Y83" s="1" t="str">
        <f>IF(Tabla13[[#This Row],[TS-TP]]&gt;0,"COBRADA","NO COBRADA")</f>
        <v>COBRADA</v>
      </c>
    </row>
    <row r="84" spans="1:25" x14ac:dyDescent="0.25">
      <c r="A84" s="1">
        <v>15</v>
      </c>
      <c r="B84" s="1" t="s">
        <v>238</v>
      </c>
      <c r="C84" s="1">
        <v>1</v>
      </c>
      <c r="D84" s="13">
        <v>45017.154166666667</v>
      </c>
      <c r="E84" s="13">
        <v>45017.277083333334</v>
      </c>
      <c r="F84" s="7">
        <f>IF(Tabla13[[#This Row],[Estado_Mesa]]="Ocupada",Tabla13[[#This Row],[Hora_Salida]]-Tabla13[[#This Row],[Hora_Llegada]]+TIME(0,15,0),Tabla13[[#This Row],[Hora_Salida]]-Tabla13[[#This Row],[Hora_Llegada]])</f>
        <v>0.13333333333381839</v>
      </c>
      <c r="G84" s="7" t="str">
        <f>TEXT(Tabla13[[#This Row],[Hora_Salida]],"dddd,dd,mm,aaaa")</f>
        <v>sábado,01,04,2023</v>
      </c>
      <c r="H84" s="1" t="s">
        <v>73</v>
      </c>
      <c r="I84" s="1" t="s">
        <v>93</v>
      </c>
      <c r="J84" s="1" t="s">
        <v>80</v>
      </c>
      <c r="K84" s="1">
        <v>24.94</v>
      </c>
      <c r="L84" s="1" cm="1">
        <f t="array" ref="L84">_xlfn.IFS(Tabla13[[#This Row],[Cuentas_Pagadas]]="COBRADA",K84,Tabla13[[#This Row],[Cuentas_Pagadas]]="NO COBRADA","-")</f>
        <v>24.94</v>
      </c>
      <c r="M84" s="1" t="s">
        <v>95</v>
      </c>
      <c r="N84" s="1">
        <v>83</v>
      </c>
      <c r="O84" s="1" t="s">
        <v>139</v>
      </c>
      <c r="P84" s="1" t="s">
        <v>239</v>
      </c>
      <c r="Q84" s="19">
        <v>0.1</v>
      </c>
      <c r="R84" s="25">
        <f>Tabla13[[#This Row],[Monto Total]]*Tabla13[[#This Row],[IVA (%)]]</f>
        <v>17</v>
      </c>
      <c r="S84" s="26">
        <f>SUMIF(Tabla1[Número de Orden],Tabla13[[#This Row],[Número_Orden]],Tabla1[Total del Pedido])</f>
        <v>170</v>
      </c>
      <c r="T84" s="26" cm="1">
        <f t="array" ref="T84">_xlfn.IFS(Tabla13[[#This Row],[Cuentas_Pagadas]]="COBRADA",Tabla13[[#This Row],[Monto Total]]+Tabla13[[#This Row],[Propina]],Tabla13[[#This Row],[Cuentas_Pagadas]]="NO COBRADA",0)</f>
        <v>194.94</v>
      </c>
      <c r="U84" s="26">
        <f>SUMIF(Tabla1[Número de Orden],Tabla13[[#This Row],[Número_Orden]],Tabla1[Ganancia Bruta])</f>
        <v>69</v>
      </c>
      <c r="V84" s="26">
        <f>IF(Tabla13[[#This Row],[Ganancia Bruta]]&gt;0,Tabla13[[#This Row],[Ganancia Bruta]]-Tabla13[[#This Row],[IVA]],"-")</f>
        <v>52</v>
      </c>
      <c r="W84" s="7">
        <f>SUMIF(Tabla1[Número de Orden],Tabla13[[#This Row],[Número_Orden]],Tabla1[Tiempo_Preparación])</f>
        <v>6.5277777777777782E-2</v>
      </c>
      <c r="X84" s="7">
        <f>Tabla13[[#This Row],[Tiempo_Sala]]-Tabla13[[#This Row],[Tiempo_Preparación]]</f>
        <v>6.8055555556040606E-2</v>
      </c>
      <c r="Y84" s="1" t="str">
        <f>IF(Tabla13[[#This Row],[TS-TP]]&gt;0,"COBRADA","NO COBRADA")</f>
        <v>COBRADA</v>
      </c>
    </row>
    <row r="85" spans="1:25" x14ac:dyDescent="0.25">
      <c r="A85" s="1">
        <v>19</v>
      </c>
      <c r="B85" s="1" t="s">
        <v>240</v>
      </c>
      <c r="C85" s="1">
        <v>5</v>
      </c>
      <c r="D85" s="13">
        <v>45017.070833333331</v>
      </c>
      <c r="E85" s="13">
        <v>45017.137499999997</v>
      </c>
      <c r="F85" s="7">
        <f>IF(Tabla13[[#This Row],[Estado_Mesa]]="Ocupada",Tabla13[[#This Row],[Hora_Salida]]-Tabla13[[#This Row],[Hora_Llegada]]+TIME(0,15,0),Tabla13[[#This Row],[Hora_Salida]]-Tabla13[[#This Row],[Hora_Llegada]])</f>
        <v>7.708333333236321E-2</v>
      </c>
      <c r="G85" s="7" t="str">
        <f>TEXT(Tabla13[[#This Row],[Hora_Salida]],"dddd,dd,mm,aaaa")</f>
        <v>sábado,01,04,2023</v>
      </c>
      <c r="H85" s="1" t="s">
        <v>89</v>
      </c>
      <c r="I85" s="1" t="s">
        <v>67</v>
      </c>
      <c r="J85" s="1" t="s">
        <v>80</v>
      </c>
      <c r="K85" s="1">
        <v>15.11</v>
      </c>
      <c r="L85" s="1" cm="1">
        <f t="array" ref="L85">_xlfn.IFS(Tabla13[[#This Row],[Cuentas_Pagadas]]="COBRADA",K85,Tabla13[[#This Row],[Cuentas_Pagadas]]="NO COBRADA","-")</f>
        <v>15.11</v>
      </c>
      <c r="M85" s="1" t="s">
        <v>95</v>
      </c>
      <c r="N85" s="1">
        <v>84</v>
      </c>
      <c r="O85" s="1" t="s">
        <v>90</v>
      </c>
      <c r="P85" s="1" t="s">
        <v>5</v>
      </c>
      <c r="Q85" s="19">
        <v>0.1</v>
      </c>
      <c r="R85" s="25">
        <f>Tabla13[[#This Row],[Monto Total]]*Tabla13[[#This Row],[IVA (%)]]</f>
        <v>6</v>
      </c>
      <c r="S85" s="26">
        <f>SUMIF(Tabla1[Número de Orden],Tabla13[[#This Row],[Número_Orden]],Tabla1[Total del Pedido])</f>
        <v>60</v>
      </c>
      <c r="T85" s="26" cm="1">
        <f t="array" ref="T85">_xlfn.IFS(Tabla13[[#This Row],[Cuentas_Pagadas]]="COBRADA",Tabla13[[#This Row],[Monto Total]]+Tabla13[[#This Row],[Propina]],Tabla13[[#This Row],[Cuentas_Pagadas]]="NO COBRADA",0)</f>
        <v>75.11</v>
      </c>
      <c r="U85" s="26">
        <f>SUMIF(Tabla1[Número de Orden],Tabla13[[#This Row],[Número_Orden]],Tabla1[Ganancia Bruta])</f>
        <v>24</v>
      </c>
      <c r="V85" s="26">
        <f>IF(Tabla13[[#This Row],[Ganancia Bruta]]&gt;0,Tabla13[[#This Row],[Ganancia Bruta]]-Tabla13[[#This Row],[IVA]],"-")</f>
        <v>18</v>
      </c>
      <c r="W85" s="7">
        <f>SUMIF(Tabla1[Número de Orden],Tabla13[[#This Row],[Número_Orden]],Tabla1[Tiempo_Preparación])</f>
        <v>6.9444444444444441E-3</v>
      </c>
      <c r="X85" s="7">
        <f>Tabla13[[#This Row],[Tiempo_Sala]]-Tabla13[[#This Row],[Tiempo_Preparación]]</f>
        <v>7.0138888887918763E-2</v>
      </c>
      <c r="Y85" s="1" t="str">
        <f>IF(Tabla13[[#This Row],[TS-TP]]&gt;0,"COBRADA","NO COBRADA")</f>
        <v>COBRADA</v>
      </c>
    </row>
    <row r="86" spans="1:25" x14ac:dyDescent="0.25">
      <c r="A86" s="1">
        <v>8</v>
      </c>
      <c r="B86" s="1" t="s">
        <v>241</v>
      </c>
      <c r="C86" s="1">
        <v>3</v>
      </c>
      <c r="D86" s="13">
        <v>45017.107638888891</v>
      </c>
      <c r="E86" s="13">
        <v>45017.188194444447</v>
      </c>
      <c r="F86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86" s="7" t="str">
        <f>TEXT(Tabla13[[#This Row],[Hora_Salida]],"dddd,dd,mm,aaaa")</f>
        <v>sábado,01,04,2023</v>
      </c>
      <c r="H86" s="1" t="s">
        <v>79</v>
      </c>
      <c r="I86" s="1" t="s">
        <v>93</v>
      </c>
      <c r="J86" s="1" t="s">
        <v>80</v>
      </c>
      <c r="K86" s="1">
        <v>45.96</v>
      </c>
      <c r="L86" s="1" t="str" cm="1">
        <f t="array" ref="L86">_xlfn.IFS(Tabla13[[#This Row],[Cuentas_Pagadas]]="COBRADA",K86,Tabla13[[#This Row],[Cuentas_Pagadas]]="NO COBRADA","-")</f>
        <v>-</v>
      </c>
      <c r="M86" s="1" t="s">
        <v>81</v>
      </c>
      <c r="N86" s="1">
        <v>85</v>
      </c>
      <c r="O86" s="1" t="s">
        <v>117</v>
      </c>
      <c r="P86" s="1" t="s">
        <v>242</v>
      </c>
      <c r="Q86" s="19">
        <v>0.1</v>
      </c>
      <c r="R86" s="25">
        <f>Tabla13[[#This Row],[Monto Total]]*Tabla13[[#This Row],[IVA (%)]]</f>
        <v>20.8</v>
      </c>
      <c r="S86" s="26">
        <f>SUMIF(Tabla1[Número de Orden],Tabla13[[#This Row],[Número_Orden]],Tabla1[Total del Pedido])</f>
        <v>208</v>
      </c>
      <c r="T86" s="26" cm="1">
        <f t="array" ref="T86">_xlfn.IFS(Tabla13[[#This Row],[Cuentas_Pagadas]]="COBRADA",Tabla13[[#This Row],[Monto Total]]+Tabla13[[#This Row],[Propina]],Tabla13[[#This Row],[Cuentas_Pagadas]]="NO COBRADA",0)</f>
        <v>0</v>
      </c>
      <c r="U86" s="26">
        <v>0</v>
      </c>
      <c r="V86" s="27" t="str">
        <f>IF(Tabla13[[#This Row],[Ganancia Bruta]]&gt;0,Tabla13[[#This Row],[Ganancia Bruta]]-Tabla13[[#This Row],[IVA]],"-")</f>
        <v>-</v>
      </c>
      <c r="W86" s="7">
        <f>SUMIF(Tabla1[Número de Orden],Tabla13[[#This Row],[Número_Orden]],Tabla1[Tiempo_Preparación])</f>
        <v>9.8611111111111108E-2</v>
      </c>
      <c r="X86" s="7">
        <f>Tabla13[[#This Row],[Tiempo_Sala]]-Tabla13[[#This Row],[Tiempo_Preparación]]</f>
        <v>-1.80555555549088E-2</v>
      </c>
      <c r="Y86" s="1" t="str">
        <f>IF(Tabla13[[#This Row],[TS-TP]]&gt;0,"COBRADA","NO COBRADA")</f>
        <v>NO COBRADA</v>
      </c>
    </row>
    <row r="87" spans="1:25" x14ac:dyDescent="0.25">
      <c r="A87" s="1">
        <v>20</v>
      </c>
      <c r="B87" s="1" t="s">
        <v>243</v>
      </c>
      <c r="C87" s="1">
        <v>3</v>
      </c>
      <c r="D87" s="13">
        <v>45017.001388888886</v>
      </c>
      <c r="E87" s="13">
        <v>45017.088888888888</v>
      </c>
      <c r="F87" s="7">
        <f>IF(Tabla13[[#This Row],[Estado_Mesa]]="Ocupada",Tabla13[[#This Row],[Hora_Salida]]-Tabla13[[#This Row],[Hora_Llegada]]+TIME(0,15,0),Tabla13[[#This Row],[Hora_Salida]]-Tabla13[[#This Row],[Hora_Llegada]])</f>
        <v>8.7500000001455192E-2</v>
      </c>
      <c r="G87" s="7" t="str">
        <f>TEXT(Tabla13[[#This Row],[Hora_Salida]],"dddd,dd,mm,aaaa")</f>
        <v>sábado,01,04,2023</v>
      </c>
      <c r="H87" s="1" t="s">
        <v>85</v>
      </c>
      <c r="I87" s="1" t="s">
        <v>67</v>
      </c>
      <c r="J87" s="1" t="s">
        <v>68</v>
      </c>
      <c r="K87" s="1">
        <v>11.84</v>
      </c>
      <c r="L87" s="1" cm="1">
        <f t="array" ref="L87">_xlfn.IFS(Tabla13[[#This Row],[Cuentas_Pagadas]]="COBRADA",K87,Tabla13[[#This Row],[Cuentas_Pagadas]]="NO COBRADA","-")</f>
        <v>11.84</v>
      </c>
      <c r="M87" s="1" t="s">
        <v>81</v>
      </c>
      <c r="N87" s="1">
        <v>86</v>
      </c>
      <c r="O87" s="1" t="s">
        <v>70</v>
      </c>
      <c r="P87" s="1" t="s">
        <v>23</v>
      </c>
      <c r="Q87" s="19">
        <v>0.1</v>
      </c>
      <c r="R87" s="25">
        <f>Tabla13[[#This Row],[Monto Total]]*Tabla13[[#This Row],[IVA (%)]]</f>
        <v>5</v>
      </c>
      <c r="S87" s="26">
        <f>SUMIF(Tabla1[Número de Orden],Tabla13[[#This Row],[Número_Orden]],Tabla1[Total del Pedido])</f>
        <v>50</v>
      </c>
      <c r="T87" s="26" cm="1">
        <f t="array" ref="T87">_xlfn.IFS(Tabla13[[#This Row],[Cuentas_Pagadas]]="COBRADA",Tabla13[[#This Row],[Monto Total]]+Tabla13[[#This Row],[Propina]],Tabla13[[#This Row],[Cuentas_Pagadas]]="NO COBRADA",0)</f>
        <v>61.84</v>
      </c>
      <c r="U87" s="26">
        <f>SUMIF(Tabla1[Número de Orden],Tabla13[[#This Row],[Número_Orden]],Tabla1[Ganancia Bruta])</f>
        <v>20</v>
      </c>
      <c r="V87" s="26">
        <f>IF(Tabla13[[#This Row],[Ganancia Bruta]]&gt;0,Tabla13[[#This Row],[Ganancia Bruta]]-Tabla13[[#This Row],[IVA]],"-")</f>
        <v>15</v>
      </c>
      <c r="W87" s="7">
        <f>SUMIF(Tabla1[Número de Orden],Tabla13[[#This Row],[Número_Orden]],Tabla1[Tiempo_Preparación])</f>
        <v>5.5555555555555558E-3</v>
      </c>
      <c r="X87" s="7">
        <f>Tabla13[[#This Row],[Tiempo_Sala]]-Tabla13[[#This Row],[Tiempo_Preparación]]</f>
        <v>8.1944444445899642E-2</v>
      </c>
      <c r="Y87" s="1" t="str">
        <f>IF(Tabla13[[#This Row],[TS-TP]]&gt;0,"COBRADA","NO COBRADA")</f>
        <v>COBRADA</v>
      </c>
    </row>
    <row r="88" spans="1:25" x14ac:dyDescent="0.25">
      <c r="A88" s="1">
        <v>3</v>
      </c>
      <c r="B88" s="1" t="s">
        <v>244</v>
      </c>
      <c r="C88" s="1">
        <v>2</v>
      </c>
      <c r="D88" s="13">
        <v>45017.073611111111</v>
      </c>
      <c r="E88" s="13">
        <v>45017.137499999997</v>
      </c>
      <c r="F88" s="7">
        <f>IF(Tabla13[[#This Row],[Estado_Mesa]]="Ocupada",Tabla13[[#This Row],[Hora_Salida]]-Tabla13[[#This Row],[Hora_Llegada]]+TIME(0,15,0),Tabla13[[#This Row],[Hora_Salida]]-Tabla13[[#This Row],[Hora_Llegada]])</f>
        <v>7.4305555552806865E-2</v>
      </c>
      <c r="G88" s="7" t="str">
        <f>TEXT(Tabla13[[#This Row],[Hora_Salida]],"dddd,dd,mm,aaaa")</f>
        <v>sábado,01,04,2023</v>
      </c>
      <c r="H88" s="1" t="s">
        <v>89</v>
      </c>
      <c r="I88" s="1" t="s">
        <v>67</v>
      </c>
      <c r="J88" s="1" t="s">
        <v>80</v>
      </c>
      <c r="K88" s="1">
        <v>29.46</v>
      </c>
      <c r="L88" s="1" cm="1">
        <f t="array" ref="L88">_xlfn.IFS(Tabla13[[#This Row],[Cuentas_Pagadas]]="COBRADA",K88,Tabla13[[#This Row],[Cuentas_Pagadas]]="NO COBRADA","-")</f>
        <v>29.46</v>
      </c>
      <c r="M88" s="1" t="s">
        <v>95</v>
      </c>
      <c r="N88" s="1">
        <v>87</v>
      </c>
      <c r="O88" s="1" t="s">
        <v>96</v>
      </c>
      <c r="P88" s="1" t="s">
        <v>245</v>
      </c>
      <c r="Q88" s="19">
        <v>0.1</v>
      </c>
      <c r="R88" s="25">
        <f>Tabla13[[#This Row],[Monto Total]]*Tabla13[[#This Row],[IVA (%)]]</f>
        <v>9.9</v>
      </c>
      <c r="S88" s="26">
        <f>SUMIF(Tabla1[Número de Orden],Tabla13[[#This Row],[Número_Orden]],Tabla1[Total del Pedido])</f>
        <v>99</v>
      </c>
      <c r="T88" s="26" cm="1">
        <f t="array" ref="T88">_xlfn.IFS(Tabla13[[#This Row],[Cuentas_Pagadas]]="COBRADA",Tabla13[[#This Row],[Monto Total]]+Tabla13[[#This Row],[Propina]],Tabla13[[#This Row],[Cuentas_Pagadas]]="NO COBRADA",0)</f>
        <v>128.46</v>
      </c>
      <c r="U88" s="26">
        <f>SUMIF(Tabla1[Número de Orden],Tabla13[[#This Row],[Número_Orden]],Tabla1[Ganancia Bruta])</f>
        <v>41</v>
      </c>
      <c r="V88" s="26">
        <f>IF(Tabla13[[#This Row],[Ganancia Bruta]]&gt;0,Tabla13[[#This Row],[Ganancia Bruta]]-Tabla13[[#This Row],[IVA]],"-")</f>
        <v>31.1</v>
      </c>
      <c r="W88" s="7">
        <f>SUMIF(Tabla1[Número de Orden],Tabla13[[#This Row],[Número_Orden]],Tabla1[Tiempo_Preparación])</f>
        <v>4.9305555555555561E-2</v>
      </c>
      <c r="X88" s="7">
        <f>Tabla13[[#This Row],[Tiempo_Sala]]-Tabla13[[#This Row],[Tiempo_Preparación]]</f>
        <v>2.4999999997251304E-2</v>
      </c>
      <c r="Y88" s="1" t="str">
        <f>IF(Tabla13[[#This Row],[TS-TP]]&gt;0,"COBRADA","NO COBRADA")</f>
        <v>COBRADA</v>
      </c>
    </row>
    <row r="89" spans="1:25" x14ac:dyDescent="0.25">
      <c r="A89" s="1">
        <v>18</v>
      </c>
      <c r="B89" s="1" t="s">
        <v>246</v>
      </c>
      <c r="C89" s="1">
        <v>1</v>
      </c>
      <c r="D89" s="13">
        <v>45017.145833333336</v>
      </c>
      <c r="E89" s="13">
        <v>45017.277777777781</v>
      </c>
      <c r="F89" s="7">
        <f>IF(Tabla13[[#This Row],[Estado_Mesa]]="Ocupada",Tabla13[[#This Row],[Hora_Salida]]-Tabla13[[#This Row],[Hora_Llegada]]+TIME(0,15,0),Tabla13[[#This Row],[Hora_Salida]]-Tabla13[[#This Row],[Hora_Llegada]])</f>
        <v>0.13194444444525288</v>
      </c>
      <c r="G89" s="7" t="str">
        <f>TEXT(Tabla13[[#This Row],[Hora_Salida]],"dddd,dd,mm,aaaa")</f>
        <v>sábado,01,04,2023</v>
      </c>
      <c r="H89" s="1" t="s">
        <v>89</v>
      </c>
      <c r="I89" s="1" t="s">
        <v>67</v>
      </c>
      <c r="J89" s="1" t="s">
        <v>68</v>
      </c>
      <c r="K89" s="1">
        <v>23.93</v>
      </c>
      <c r="L89" s="1" cm="1">
        <f t="array" ref="L89">_xlfn.IFS(Tabla13[[#This Row],[Cuentas_Pagadas]]="COBRADA",K89,Tabla13[[#This Row],[Cuentas_Pagadas]]="NO COBRADA","-")</f>
        <v>23.93</v>
      </c>
      <c r="M89" s="1" t="s">
        <v>69</v>
      </c>
      <c r="N89" s="1">
        <v>88</v>
      </c>
      <c r="O89" s="1" t="s">
        <v>117</v>
      </c>
      <c r="P89" s="1" t="s">
        <v>247</v>
      </c>
      <c r="Q89" s="19">
        <v>0.1</v>
      </c>
      <c r="R89" s="25">
        <f>Tabla13[[#This Row],[Monto Total]]*Tabla13[[#This Row],[IVA (%)]]</f>
        <v>12.3</v>
      </c>
      <c r="S89" s="26">
        <f>SUMIF(Tabla1[Número de Orden],Tabla13[[#This Row],[Número_Orden]],Tabla1[Total del Pedido])</f>
        <v>123</v>
      </c>
      <c r="T89" s="26" cm="1">
        <f t="array" ref="T89">_xlfn.IFS(Tabla13[[#This Row],[Cuentas_Pagadas]]="COBRADA",Tabla13[[#This Row],[Monto Total]]+Tabla13[[#This Row],[Propina]],Tabla13[[#This Row],[Cuentas_Pagadas]]="NO COBRADA",0)</f>
        <v>146.93</v>
      </c>
      <c r="U89" s="26">
        <f>SUMIF(Tabla1[Número de Orden],Tabla13[[#This Row],[Número_Orden]],Tabla1[Ganancia Bruta])</f>
        <v>50</v>
      </c>
      <c r="V89" s="26">
        <f>IF(Tabla13[[#This Row],[Ganancia Bruta]]&gt;0,Tabla13[[#This Row],[Ganancia Bruta]]-Tabla13[[#This Row],[IVA]],"-")</f>
        <v>37.700000000000003</v>
      </c>
      <c r="W89" s="7">
        <f>SUMIF(Tabla1[Número de Orden],Tabla13[[#This Row],[Número_Orden]],Tabla1[Tiempo_Preparación])</f>
        <v>8.1249999999999989E-2</v>
      </c>
      <c r="X89" s="7">
        <f>Tabla13[[#This Row],[Tiempo_Sala]]-Tabla13[[#This Row],[Tiempo_Preparación]]</f>
        <v>5.0694444445252895E-2</v>
      </c>
      <c r="Y89" s="1" t="str">
        <f>IF(Tabla13[[#This Row],[TS-TP]]&gt;0,"COBRADA","NO COBRADA")</f>
        <v>COBRADA</v>
      </c>
    </row>
    <row r="90" spans="1:25" x14ac:dyDescent="0.25">
      <c r="A90" s="1">
        <v>11</v>
      </c>
      <c r="B90" s="1" t="s">
        <v>198</v>
      </c>
      <c r="C90" s="1">
        <v>4</v>
      </c>
      <c r="D90" s="13">
        <v>45017.029166666667</v>
      </c>
      <c r="E90" s="13">
        <v>45017.09652777778</v>
      </c>
      <c r="F90" s="7">
        <f>IF(Tabla13[[#This Row],[Estado_Mesa]]="Ocupada",Tabla13[[#This Row],[Hora_Salida]]-Tabla13[[#This Row],[Hora_Llegada]]+TIME(0,15,0),Tabla13[[#This Row],[Hora_Salida]]-Tabla13[[#This Row],[Hora_Llegada]])</f>
        <v>6.7361111112404615E-2</v>
      </c>
      <c r="G90" s="7" t="str">
        <f>TEXT(Tabla13[[#This Row],[Hora_Salida]],"dddd,dd,mm,aaaa")</f>
        <v>sábado,01,04,2023</v>
      </c>
      <c r="H90" s="1" t="s">
        <v>85</v>
      </c>
      <c r="I90" s="1" t="s">
        <v>74</v>
      </c>
      <c r="J90" s="1" t="s">
        <v>68</v>
      </c>
      <c r="K90" s="1">
        <v>12.28</v>
      </c>
      <c r="L90" s="1" t="str" cm="1">
        <f t="array" ref="L90">_xlfn.IFS(Tabla13[[#This Row],[Cuentas_Pagadas]]="COBRADA",K90,Tabla13[[#This Row],[Cuentas_Pagadas]]="NO COBRADA","-")</f>
        <v>-</v>
      </c>
      <c r="M90" s="1" t="s">
        <v>81</v>
      </c>
      <c r="N90" s="1">
        <v>89</v>
      </c>
      <c r="O90" s="1" t="s">
        <v>104</v>
      </c>
      <c r="P90" s="1" t="s">
        <v>248</v>
      </c>
      <c r="Q90" s="19">
        <v>0.1</v>
      </c>
      <c r="R90" s="25">
        <f>Tabla13[[#This Row],[Monto Total]]*Tabla13[[#This Row],[IVA (%)]]</f>
        <v>15.9</v>
      </c>
      <c r="S90" s="26">
        <f>SUMIF(Tabla1[Número de Orden],Tabla13[[#This Row],[Número_Orden]],Tabla1[Total del Pedido])</f>
        <v>159</v>
      </c>
      <c r="T90" s="26" cm="1">
        <f t="array" ref="T90">_xlfn.IFS(Tabla13[[#This Row],[Cuentas_Pagadas]]="COBRADA",Tabla13[[#This Row],[Monto Total]]+Tabla13[[#This Row],[Propina]],Tabla13[[#This Row],[Cuentas_Pagadas]]="NO COBRADA",0)</f>
        <v>0</v>
      </c>
      <c r="U90" s="26">
        <v>0</v>
      </c>
      <c r="V90" s="27" t="str">
        <f>IF(Tabla13[[#This Row],[Ganancia Bruta]]&gt;0,Tabla13[[#This Row],[Ganancia Bruta]]-Tabla13[[#This Row],[IVA]],"-")</f>
        <v>-</v>
      </c>
      <c r="W90" s="7">
        <f>SUMIF(Tabla1[Número de Orden],Tabla13[[#This Row],[Número_Orden]],Tabla1[Tiempo_Preparación])</f>
        <v>9.8611111111111108E-2</v>
      </c>
      <c r="X90" s="7">
        <f>Tabla13[[#This Row],[Tiempo_Sala]]-Tabla13[[#This Row],[Tiempo_Preparación]]</f>
        <v>-3.1249999998706493E-2</v>
      </c>
      <c r="Y90" s="1" t="str">
        <f>IF(Tabla13[[#This Row],[TS-TP]]&gt;0,"COBRADA","NO COBRADA")</f>
        <v>NO COBRADA</v>
      </c>
    </row>
    <row r="91" spans="1:25" x14ac:dyDescent="0.25">
      <c r="A91" s="1">
        <v>6</v>
      </c>
      <c r="B91" s="1" t="s">
        <v>249</v>
      </c>
      <c r="C91" s="1">
        <v>3</v>
      </c>
      <c r="D91" s="13">
        <v>45017.053472222222</v>
      </c>
      <c r="E91" s="13">
        <v>45017.134027777778</v>
      </c>
      <c r="F91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91" s="7" t="str">
        <f>TEXT(Tabla13[[#This Row],[Hora_Salida]],"dddd,dd,mm,aaaa")</f>
        <v>sábado,01,04,2023</v>
      </c>
      <c r="H91" s="1" t="s">
        <v>85</v>
      </c>
      <c r="I91" s="1" t="s">
        <v>67</v>
      </c>
      <c r="J91" s="1" t="s">
        <v>68</v>
      </c>
      <c r="K91" s="1">
        <v>30.69</v>
      </c>
      <c r="L91" s="1" cm="1">
        <f t="array" ref="L91">_xlfn.IFS(Tabla13[[#This Row],[Cuentas_Pagadas]]="COBRADA",K91,Tabla13[[#This Row],[Cuentas_Pagadas]]="NO COBRADA","-")</f>
        <v>30.69</v>
      </c>
      <c r="M91" s="1" t="s">
        <v>69</v>
      </c>
      <c r="N91" s="1">
        <v>90</v>
      </c>
      <c r="O91" s="1" t="s">
        <v>117</v>
      </c>
      <c r="P91" s="1" t="s">
        <v>17</v>
      </c>
      <c r="Q91" s="19">
        <v>0.1</v>
      </c>
      <c r="R91" s="25">
        <f>Tabla13[[#This Row],[Monto Total]]*Tabla13[[#This Row],[IVA (%)]]</f>
        <v>3.4000000000000004</v>
      </c>
      <c r="S91" s="26">
        <f>SUMIF(Tabla1[Número de Orden],Tabla13[[#This Row],[Número_Orden]],Tabla1[Total del Pedido])</f>
        <v>34</v>
      </c>
      <c r="T91" s="26" cm="1">
        <f t="array" ref="T91">_xlfn.IFS(Tabla13[[#This Row],[Cuentas_Pagadas]]="COBRADA",Tabla13[[#This Row],[Monto Total]]+Tabla13[[#This Row],[Propina]],Tabla13[[#This Row],[Cuentas_Pagadas]]="NO COBRADA",0)</f>
        <v>64.69</v>
      </c>
      <c r="U91" s="26">
        <f>SUMIF(Tabla1[Número de Orden],Tabla13[[#This Row],[Número_Orden]],Tabla1[Ganancia Bruta])</f>
        <v>14</v>
      </c>
      <c r="V91" s="26">
        <f>IF(Tabla13[[#This Row],[Ganancia Bruta]]&gt;0,Tabla13[[#This Row],[Ganancia Bruta]]-Tabla13[[#This Row],[IVA]],"-")</f>
        <v>10.6</v>
      </c>
      <c r="W91" s="7">
        <f>SUMIF(Tabla1[Número de Orden],Tabla13[[#This Row],[Número_Orden]],Tabla1[Tiempo_Preparación])</f>
        <v>3.3333333333333333E-2</v>
      </c>
      <c r="X91" s="7">
        <f>Tabla13[[#This Row],[Tiempo_Sala]]-Tabla13[[#This Row],[Tiempo_Preparación]]</f>
        <v>4.7222222222868974E-2</v>
      </c>
      <c r="Y91" s="1" t="str">
        <f>IF(Tabla13[[#This Row],[TS-TP]]&gt;0,"COBRADA","NO COBRADA")</f>
        <v>COBRADA</v>
      </c>
    </row>
    <row r="92" spans="1:25" x14ac:dyDescent="0.25">
      <c r="A92" s="1">
        <v>1</v>
      </c>
      <c r="B92" s="1" t="s">
        <v>250</v>
      </c>
      <c r="C92" s="1">
        <v>5</v>
      </c>
      <c r="D92" s="13">
        <v>45017.151388888888</v>
      </c>
      <c r="E92" s="13">
        <v>45017.224999999999</v>
      </c>
      <c r="F92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92" s="7" t="str">
        <f>TEXT(Tabla13[[#This Row],[Hora_Salida]],"dddd,dd,mm,aaaa")</f>
        <v>sábado,01,04,2023</v>
      </c>
      <c r="H92" s="1" t="s">
        <v>85</v>
      </c>
      <c r="I92" s="1" t="s">
        <v>67</v>
      </c>
      <c r="J92" s="1" t="s">
        <v>80</v>
      </c>
      <c r="K92" s="1">
        <v>39.1</v>
      </c>
      <c r="L92" s="1" t="str" cm="1">
        <f t="array" ref="L92">_xlfn.IFS(Tabla13[[#This Row],[Cuentas_Pagadas]]="COBRADA",K92,Tabla13[[#This Row],[Cuentas_Pagadas]]="NO COBRADA","-")</f>
        <v>-</v>
      </c>
      <c r="M92" s="1" t="s">
        <v>69</v>
      </c>
      <c r="N92" s="1">
        <v>91</v>
      </c>
      <c r="O92" s="1" t="s">
        <v>70</v>
      </c>
      <c r="P92" s="1" t="s">
        <v>251</v>
      </c>
      <c r="Q92" s="19">
        <v>0.1</v>
      </c>
      <c r="R92" s="25">
        <f>Tabla13[[#This Row],[Monto Total]]*Tabla13[[#This Row],[IVA (%)]]</f>
        <v>29.3</v>
      </c>
      <c r="S92" s="26">
        <f>SUMIF(Tabla1[Número de Orden],Tabla13[[#This Row],[Número_Orden]],Tabla1[Total del Pedido])</f>
        <v>293</v>
      </c>
      <c r="T92" s="26" cm="1">
        <f t="array" ref="T92">_xlfn.IFS(Tabla13[[#This Row],[Cuentas_Pagadas]]="COBRADA",Tabla13[[#This Row],[Monto Total]]+Tabla13[[#This Row],[Propina]],Tabla13[[#This Row],[Cuentas_Pagadas]]="NO COBRADA",0)</f>
        <v>0</v>
      </c>
      <c r="U92" s="26">
        <v>0</v>
      </c>
      <c r="V92" s="27" t="str">
        <f>IF(Tabla13[[#This Row],[Ganancia Bruta]]&gt;0,Tabla13[[#This Row],[Ganancia Bruta]]-Tabla13[[#This Row],[IVA]],"-")</f>
        <v>-</v>
      </c>
      <c r="W92" s="7">
        <f>SUMIF(Tabla1[Número de Orden],Tabla13[[#This Row],[Número_Orden]],Tabla1[Tiempo_Preparación])</f>
        <v>9.1666666666666674E-2</v>
      </c>
      <c r="X92" s="7">
        <f>Tabla13[[#This Row],[Tiempo_Sala]]-Tabla13[[#This Row],[Tiempo_Preparación]]</f>
        <v>-1.8055555555717251E-2</v>
      </c>
      <c r="Y92" s="1" t="str">
        <f>IF(Tabla13[[#This Row],[TS-TP]]&gt;0,"COBRADA","NO COBRADA")</f>
        <v>NO COBRADA</v>
      </c>
    </row>
    <row r="93" spans="1:25" x14ac:dyDescent="0.25">
      <c r="A93" s="1">
        <v>6</v>
      </c>
      <c r="B93" s="1" t="s">
        <v>252</v>
      </c>
      <c r="C93" s="1">
        <v>2</v>
      </c>
      <c r="D93" s="13">
        <v>45017.149305555555</v>
      </c>
      <c r="E93" s="13">
        <v>45017.256249999999</v>
      </c>
      <c r="F93" s="7">
        <f>IF(Tabla13[[#This Row],[Estado_Mesa]]="Ocupada",Tabla13[[#This Row],[Hora_Salida]]-Tabla13[[#This Row],[Hora_Llegada]]+TIME(0,15,0),Tabla13[[#This Row],[Hora_Salida]]-Tabla13[[#This Row],[Hora_Llegada]])</f>
        <v>0.10694444444379769</v>
      </c>
      <c r="G93" s="7" t="str">
        <f>TEXT(Tabla13[[#This Row],[Hora_Salida]],"dddd,dd,mm,aaaa")</f>
        <v>sábado,01,04,2023</v>
      </c>
      <c r="H93" s="1" t="s">
        <v>79</v>
      </c>
      <c r="I93" s="1" t="s">
        <v>74</v>
      </c>
      <c r="J93" s="1" t="s">
        <v>80</v>
      </c>
      <c r="K93" s="1">
        <v>12.75</v>
      </c>
      <c r="L93" s="1" cm="1">
        <f t="array" ref="L93">_xlfn.IFS(Tabla13[[#This Row],[Cuentas_Pagadas]]="COBRADA",K93,Tabla13[[#This Row],[Cuentas_Pagadas]]="NO COBRADA","-")</f>
        <v>12.75</v>
      </c>
      <c r="M93" s="1" t="s">
        <v>81</v>
      </c>
      <c r="N93" s="1">
        <v>92</v>
      </c>
      <c r="O93" s="1" t="s">
        <v>96</v>
      </c>
      <c r="P93" s="1" t="s">
        <v>253</v>
      </c>
      <c r="Q93" s="19">
        <v>0.1</v>
      </c>
      <c r="R93" s="25">
        <f>Tabla13[[#This Row],[Monto Total]]*Tabla13[[#This Row],[IVA (%)]]</f>
        <v>8.2000000000000011</v>
      </c>
      <c r="S93" s="26">
        <f>SUMIF(Tabla1[Número de Orden],Tabla13[[#This Row],[Número_Orden]],Tabla1[Total del Pedido])</f>
        <v>82</v>
      </c>
      <c r="T93" s="26" cm="1">
        <f t="array" ref="T93">_xlfn.IFS(Tabla13[[#This Row],[Cuentas_Pagadas]]="COBRADA",Tabla13[[#This Row],[Monto Total]]+Tabla13[[#This Row],[Propina]],Tabla13[[#This Row],[Cuentas_Pagadas]]="NO COBRADA",0)</f>
        <v>94.75</v>
      </c>
      <c r="U93" s="26">
        <f>SUMIF(Tabla1[Número de Orden],Tabla13[[#This Row],[Número_Orden]],Tabla1[Ganancia Bruta])</f>
        <v>34</v>
      </c>
      <c r="V93" s="26">
        <f>IF(Tabla13[[#This Row],[Ganancia Bruta]]&gt;0,Tabla13[[#This Row],[Ganancia Bruta]]-Tabla13[[#This Row],[IVA]],"-")</f>
        <v>25.799999999999997</v>
      </c>
      <c r="W93" s="7">
        <f>SUMIF(Tabla1[Número de Orden],Tabla13[[#This Row],[Número_Orden]],Tabla1[Tiempo_Preparación])</f>
        <v>2.9166666666666667E-2</v>
      </c>
      <c r="X93" s="7">
        <f>Tabla13[[#This Row],[Tiempo_Sala]]-Tabla13[[#This Row],[Tiempo_Preparación]]</f>
        <v>7.7777777777131019E-2</v>
      </c>
      <c r="Y93" s="1" t="str">
        <f>IF(Tabla13[[#This Row],[TS-TP]]&gt;0,"COBRADA","NO COBRADA")</f>
        <v>COBRADA</v>
      </c>
    </row>
    <row r="94" spans="1:25" x14ac:dyDescent="0.25">
      <c r="A94" s="1">
        <v>2</v>
      </c>
      <c r="B94" s="1" t="s">
        <v>254</v>
      </c>
      <c r="C94" s="1">
        <v>2</v>
      </c>
      <c r="D94" s="13">
        <v>45017.068749999999</v>
      </c>
      <c r="E94" s="13">
        <v>45017.158333333333</v>
      </c>
      <c r="F94" s="7">
        <f>IF(Tabla13[[#This Row],[Estado_Mesa]]="Ocupada",Tabla13[[#This Row],[Hora_Salida]]-Tabla13[[#This Row],[Hora_Llegada]]+TIME(0,15,0),Tabla13[[#This Row],[Hora_Salida]]-Tabla13[[#This Row],[Hora_Llegada]])</f>
        <v>8.9583333334303461E-2</v>
      </c>
      <c r="G94" s="7" t="str">
        <f>TEXT(Tabla13[[#This Row],[Hora_Salida]],"dddd,dd,mm,aaaa")</f>
        <v>sábado,01,04,2023</v>
      </c>
      <c r="H94" s="1" t="s">
        <v>79</v>
      </c>
      <c r="I94" s="1" t="s">
        <v>67</v>
      </c>
      <c r="J94" s="1" t="s">
        <v>80</v>
      </c>
      <c r="K94" s="1">
        <v>45.66</v>
      </c>
      <c r="L94" s="1" cm="1">
        <f t="array" ref="L94">_xlfn.IFS(Tabla13[[#This Row],[Cuentas_Pagadas]]="COBRADA",K94,Tabla13[[#This Row],[Cuentas_Pagadas]]="NO COBRADA","-")</f>
        <v>45.66</v>
      </c>
      <c r="M94" s="1" t="s">
        <v>81</v>
      </c>
      <c r="N94" s="1">
        <v>93</v>
      </c>
      <c r="O94" s="1" t="s">
        <v>90</v>
      </c>
      <c r="P94" s="1" t="s">
        <v>10</v>
      </c>
      <c r="Q94" s="19">
        <v>0.1</v>
      </c>
      <c r="R94" s="25">
        <f>Tabla13[[#This Row],[Monto Total]]*Tabla13[[#This Row],[IVA (%)]]</f>
        <v>2.9000000000000004</v>
      </c>
      <c r="S94" s="26">
        <f>SUMIF(Tabla1[Número de Orden],Tabla13[[#This Row],[Número_Orden]],Tabla1[Total del Pedido])</f>
        <v>29</v>
      </c>
      <c r="T94" s="26" cm="1">
        <f t="array" ref="T94">_xlfn.IFS(Tabla13[[#This Row],[Cuentas_Pagadas]]="COBRADA",Tabla13[[#This Row],[Monto Total]]+Tabla13[[#This Row],[Propina]],Tabla13[[#This Row],[Cuentas_Pagadas]]="NO COBRADA",0)</f>
        <v>74.66</v>
      </c>
      <c r="U94" s="26">
        <f>SUMIF(Tabla1[Número de Orden],Tabla13[[#This Row],[Número_Orden]],Tabla1[Ganancia Bruta])</f>
        <v>12</v>
      </c>
      <c r="V94" s="26">
        <f>IF(Tabla13[[#This Row],[Ganancia Bruta]]&gt;0,Tabla13[[#This Row],[Ganancia Bruta]]-Tabla13[[#This Row],[IVA]],"-")</f>
        <v>9.1</v>
      </c>
      <c r="W94" s="7">
        <f>SUMIF(Tabla1[Número de Orden],Tabla13[[#This Row],[Número_Orden]],Tabla1[Tiempo_Preparación])</f>
        <v>1.2500000000000001E-2</v>
      </c>
      <c r="X94" s="7">
        <f>Tabla13[[#This Row],[Tiempo_Sala]]-Tabla13[[#This Row],[Tiempo_Preparación]]</f>
        <v>7.7083333334303464E-2</v>
      </c>
      <c r="Y94" s="1" t="str">
        <f>IF(Tabla13[[#This Row],[TS-TP]]&gt;0,"COBRADA","NO COBRADA")</f>
        <v>COBRADA</v>
      </c>
    </row>
    <row r="95" spans="1:25" x14ac:dyDescent="0.25">
      <c r="A95" s="1">
        <v>12</v>
      </c>
      <c r="B95" s="1" t="s">
        <v>255</v>
      </c>
      <c r="C95" s="1">
        <v>1</v>
      </c>
      <c r="D95" s="13">
        <v>45017.077777777777</v>
      </c>
      <c r="E95" s="13">
        <v>45017.203472222223</v>
      </c>
      <c r="F95" s="7">
        <f>IF(Tabla13[[#This Row],[Estado_Mesa]]="Ocupada",Tabla13[[#This Row],[Hora_Salida]]-Tabla13[[#This Row],[Hora_Llegada]]+TIME(0,15,0),Tabla13[[#This Row],[Hora_Salida]]-Tabla13[[#This Row],[Hora_Llegada]])</f>
        <v>0.13611111111337473</v>
      </c>
      <c r="G95" s="7" t="str">
        <f>TEXT(Tabla13[[#This Row],[Hora_Salida]],"dddd,dd,mm,aaaa")</f>
        <v>sábado,01,04,2023</v>
      </c>
      <c r="H95" s="1" t="s">
        <v>89</v>
      </c>
      <c r="I95" s="1" t="s">
        <v>67</v>
      </c>
      <c r="J95" s="1" t="s">
        <v>80</v>
      </c>
      <c r="K95" s="1">
        <v>28.36</v>
      </c>
      <c r="L95" s="1" cm="1">
        <f t="array" ref="L95">_xlfn.IFS(Tabla13[[#This Row],[Cuentas_Pagadas]]="COBRADA",K95,Tabla13[[#This Row],[Cuentas_Pagadas]]="NO COBRADA","-")</f>
        <v>28.36</v>
      </c>
      <c r="M95" s="1" t="s">
        <v>95</v>
      </c>
      <c r="N95" s="1">
        <v>94</v>
      </c>
      <c r="O95" s="1" t="s">
        <v>122</v>
      </c>
      <c r="P95" s="1" t="s">
        <v>256</v>
      </c>
      <c r="Q95" s="19">
        <v>0.1</v>
      </c>
      <c r="R95" s="25">
        <f>Tabla13[[#This Row],[Monto Total]]*Tabla13[[#This Row],[IVA (%)]]</f>
        <v>25.3</v>
      </c>
      <c r="S95" s="26">
        <f>SUMIF(Tabla1[Número de Orden],Tabla13[[#This Row],[Número_Orden]],Tabla1[Total del Pedido])</f>
        <v>253</v>
      </c>
      <c r="T95" s="26" cm="1">
        <f t="array" ref="T95">_xlfn.IFS(Tabla13[[#This Row],[Cuentas_Pagadas]]="COBRADA",Tabla13[[#This Row],[Monto Total]]+Tabla13[[#This Row],[Propina]],Tabla13[[#This Row],[Cuentas_Pagadas]]="NO COBRADA",0)</f>
        <v>281.36</v>
      </c>
      <c r="U95" s="26">
        <f>SUMIF(Tabla1[Número de Orden],Tabla13[[#This Row],[Número_Orden]],Tabla1[Ganancia Bruta])</f>
        <v>101</v>
      </c>
      <c r="V95" s="26">
        <f>IF(Tabla13[[#This Row],[Ganancia Bruta]]&gt;0,Tabla13[[#This Row],[Ganancia Bruta]]-Tabla13[[#This Row],[IVA]],"-")</f>
        <v>75.7</v>
      </c>
      <c r="W95" s="7">
        <f>SUMIF(Tabla1[Número de Orden],Tabla13[[#This Row],[Número_Orden]],Tabla1[Tiempo_Preparación])</f>
        <v>8.9583333333333334E-2</v>
      </c>
      <c r="X95" s="7">
        <f>Tabla13[[#This Row],[Tiempo_Sala]]-Tabla13[[#This Row],[Tiempo_Preparación]]</f>
        <v>4.6527777780041399E-2</v>
      </c>
      <c r="Y95" s="1" t="str">
        <f>IF(Tabla13[[#This Row],[TS-TP]]&gt;0,"COBRADA","NO COBRADA")</f>
        <v>COBRADA</v>
      </c>
    </row>
    <row r="96" spans="1:25" x14ac:dyDescent="0.25">
      <c r="A96" s="1">
        <v>12</v>
      </c>
      <c r="B96" s="1" t="s">
        <v>257</v>
      </c>
      <c r="C96" s="1">
        <v>5</v>
      </c>
      <c r="D96" s="13">
        <v>45017.138194444444</v>
      </c>
      <c r="E96" s="13">
        <v>45017.254861111112</v>
      </c>
      <c r="F96" s="7">
        <f>IF(Tabla13[[#This Row],[Estado_Mesa]]="Ocupada",Tabla13[[#This Row],[Hora_Salida]]-Tabla13[[#This Row],[Hora_Llegada]]+TIME(0,15,0),Tabla13[[#This Row],[Hora_Salida]]-Tabla13[[#This Row],[Hora_Llegada]])</f>
        <v>0.12708333333527358</v>
      </c>
      <c r="G96" s="7" t="str">
        <f>TEXT(Tabla13[[#This Row],[Hora_Salida]],"dddd,dd,mm,aaaa")</f>
        <v>sábado,01,04,2023</v>
      </c>
      <c r="H96" s="1" t="s">
        <v>79</v>
      </c>
      <c r="I96" s="1" t="s">
        <v>93</v>
      </c>
      <c r="J96" s="1" t="s">
        <v>80</v>
      </c>
      <c r="K96" s="1">
        <v>24.68</v>
      </c>
      <c r="L96" s="1" cm="1">
        <f t="array" ref="L96">_xlfn.IFS(Tabla13[[#This Row],[Cuentas_Pagadas]]="COBRADA",K96,Tabla13[[#This Row],[Cuentas_Pagadas]]="NO COBRADA","-")</f>
        <v>24.68</v>
      </c>
      <c r="M96" s="1" t="s">
        <v>95</v>
      </c>
      <c r="N96" s="1">
        <v>95</v>
      </c>
      <c r="O96" s="1" t="s">
        <v>70</v>
      </c>
      <c r="P96" s="1" t="s">
        <v>258</v>
      </c>
      <c r="Q96" s="19">
        <v>0.1</v>
      </c>
      <c r="R96" s="25">
        <f>Tabla13[[#This Row],[Monto Total]]*Tabla13[[#This Row],[IVA (%)]]</f>
        <v>15.3</v>
      </c>
      <c r="S96" s="26">
        <f>SUMIF(Tabla1[Número de Orden],Tabla13[[#This Row],[Número_Orden]],Tabla1[Total del Pedido])</f>
        <v>153</v>
      </c>
      <c r="T96" s="26" cm="1">
        <f t="array" ref="T96">_xlfn.IFS(Tabla13[[#This Row],[Cuentas_Pagadas]]="COBRADA",Tabla13[[#This Row],[Monto Total]]+Tabla13[[#This Row],[Propina]],Tabla13[[#This Row],[Cuentas_Pagadas]]="NO COBRADA",0)</f>
        <v>177.68</v>
      </c>
      <c r="U96" s="26">
        <f>SUMIF(Tabla1[Número de Orden],Tabla13[[#This Row],[Número_Orden]],Tabla1[Ganancia Bruta])</f>
        <v>63</v>
      </c>
      <c r="V96" s="26">
        <f>IF(Tabla13[[#This Row],[Ganancia Bruta]]&gt;0,Tabla13[[#This Row],[Ganancia Bruta]]-Tabla13[[#This Row],[IVA]],"-")</f>
        <v>47.7</v>
      </c>
      <c r="W96" s="7">
        <f>SUMIF(Tabla1[Número de Orden],Tabla13[[#This Row],[Número_Orden]],Tabla1[Tiempo_Preparación])</f>
        <v>2.8472222222222222E-2</v>
      </c>
      <c r="X96" s="7">
        <f>Tabla13[[#This Row],[Tiempo_Sala]]-Tabla13[[#This Row],[Tiempo_Preparación]]</f>
        <v>9.8611111113051361E-2</v>
      </c>
      <c r="Y96" s="1" t="str">
        <f>IF(Tabla13[[#This Row],[TS-TP]]&gt;0,"COBRADA","NO COBRADA")</f>
        <v>COBRADA</v>
      </c>
    </row>
    <row r="97" spans="1:25" x14ac:dyDescent="0.25">
      <c r="A97" s="1">
        <v>16</v>
      </c>
      <c r="B97" s="1" t="s">
        <v>259</v>
      </c>
      <c r="C97" s="1">
        <v>5</v>
      </c>
      <c r="D97" s="13">
        <v>45017.082638888889</v>
      </c>
      <c r="E97" s="13">
        <v>45017.226388888892</v>
      </c>
      <c r="F97" s="7">
        <f>IF(Tabla13[[#This Row],[Estado_Mesa]]="Ocupada",Tabla13[[#This Row],[Hora_Salida]]-Tabla13[[#This Row],[Hora_Llegada]]+TIME(0,15,0),Tabla13[[#This Row],[Hora_Salida]]-Tabla13[[#This Row],[Hora_Llegada]])</f>
        <v>0.14375000000291038</v>
      </c>
      <c r="G97" s="7" t="str">
        <f>TEXT(Tabla13[[#This Row],[Hora_Salida]],"dddd,dd,mm,aaaa")</f>
        <v>sábado,01,04,2023</v>
      </c>
      <c r="H97" s="1" t="s">
        <v>89</v>
      </c>
      <c r="I97" s="1" t="s">
        <v>74</v>
      </c>
      <c r="J97" s="1" t="s">
        <v>80</v>
      </c>
      <c r="K97" s="1">
        <v>33.630000000000003</v>
      </c>
      <c r="L97" s="1" cm="1">
        <f t="array" ref="L97">_xlfn.IFS(Tabla13[[#This Row],[Cuentas_Pagadas]]="COBRADA",K97,Tabla13[[#This Row],[Cuentas_Pagadas]]="NO COBRADA","-")</f>
        <v>33.630000000000003</v>
      </c>
      <c r="M97" s="1" t="s">
        <v>81</v>
      </c>
      <c r="N97" s="1">
        <v>96</v>
      </c>
      <c r="O97" s="1" t="s">
        <v>101</v>
      </c>
      <c r="P97" s="1" t="s">
        <v>260</v>
      </c>
      <c r="Q97" s="19">
        <v>0.1</v>
      </c>
      <c r="R97" s="25">
        <f>Tabla13[[#This Row],[Monto Total]]*Tabla13[[#This Row],[IVA (%)]]</f>
        <v>17.600000000000001</v>
      </c>
      <c r="S97" s="26">
        <f>SUMIF(Tabla1[Número de Orden],Tabla13[[#This Row],[Número_Orden]],Tabla1[Total del Pedido])</f>
        <v>176</v>
      </c>
      <c r="T97" s="26" cm="1">
        <f t="array" ref="T97">_xlfn.IFS(Tabla13[[#This Row],[Cuentas_Pagadas]]="COBRADA",Tabla13[[#This Row],[Monto Total]]+Tabla13[[#This Row],[Propina]],Tabla13[[#This Row],[Cuentas_Pagadas]]="NO COBRADA",0)</f>
        <v>209.63</v>
      </c>
      <c r="U97" s="26">
        <f>SUMIF(Tabla1[Número de Orden],Tabla13[[#This Row],[Número_Orden]],Tabla1[Ganancia Bruta])</f>
        <v>72</v>
      </c>
      <c r="V97" s="26">
        <f>IF(Tabla13[[#This Row],[Ganancia Bruta]]&gt;0,Tabla13[[#This Row],[Ganancia Bruta]]-Tabla13[[#This Row],[IVA]],"-")</f>
        <v>54.4</v>
      </c>
      <c r="W97" s="7">
        <f>SUMIF(Tabla1[Número de Orden],Tabla13[[#This Row],[Número_Orden]],Tabla1[Tiempo_Preparación])</f>
        <v>5.2777777777777778E-2</v>
      </c>
      <c r="X97" s="7">
        <f>Tabla13[[#This Row],[Tiempo_Sala]]-Tabla13[[#This Row],[Tiempo_Preparación]]</f>
        <v>9.0972222225132598E-2</v>
      </c>
      <c r="Y97" s="1" t="str">
        <f>IF(Tabla13[[#This Row],[TS-TP]]&gt;0,"COBRADA","NO COBRADA")</f>
        <v>COBRADA</v>
      </c>
    </row>
    <row r="98" spans="1:25" x14ac:dyDescent="0.25">
      <c r="A98" s="1">
        <v>14</v>
      </c>
      <c r="B98" s="1" t="s">
        <v>261</v>
      </c>
      <c r="C98" s="1">
        <v>2</v>
      </c>
      <c r="D98" s="13">
        <v>45017.073611111111</v>
      </c>
      <c r="E98" s="13">
        <v>45017.127083333333</v>
      </c>
      <c r="F98" s="7">
        <f>IF(Tabla13[[#This Row],[Estado_Mesa]]="Ocupada",Tabla13[[#This Row],[Hora_Salida]]-Tabla13[[#This Row],[Hora_Llegada]]+TIME(0,15,0),Tabla13[[#This Row],[Hora_Salida]]-Tabla13[[#This Row],[Hora_Llegada]])</f>
        <v>6.3888888888565518E-2</v>
      </c>
      <c r="G98" s="7" t="str">
        <f>TEXT(Tabla13[[#This Row],[Hora_Salida]],"dddd,dd,mm,aaaa")</f>
        <v>sábado,01,04,2023</v>
      </c>
      <c r="H98" s="1" t="s">
        <v>79</v>
      </c>
      <c r="I98" s="1" t="s">
        <v>93</v>
      </c>
      <c r="J98" s="1" t="s">
        <v>80</v>
      </c>
      <c r="K98" s="1">
        <v>19.22</v>
      </c>
      <c r="L98" s="1" cm="1">
        <f t="array" ref="L98">_xlfn.IFS(Tabla13[[#This Row],[Cuentas_Pagadas]]="COBRADA",K98,Tabla13[[#This Row],[Cuentas_Pagadas]]="NO COBRADA","-")</f>
        <v>19.22</v>
      </c>
      <c r="M98" s="1" t="s">
        <v>95</v>
      </c>
      <c r="N98" s="1">
        <v>97</v>
      </c>
      <c r="O98" s="1" t="s">
        <v>117</v>
      </c>
      <c r="P98" s="1" t="s">
        <v>262</v>
      </c>
      <c r="Q98" s="19">
        <v>0.1</v>
      </c>
      <c r="R98" s="25">
        <f>Tabla13[[#This Row],[Monto Total]]*Tabla13[[#This Row],[IVA (%)]]</f>
        <v>18.8</v>
      </c>
      <c r="S98" s="26">
        <f>SUMIF(Tabla1[Número de Orden],Tabla13[[#This Row],[Número_Orden]],Tabla1[Total del Pedido])</f>
        <v>188</v>
      </c>
      <c r="T98" s="26" cm="1">
        <f t="array" ref="T98">_xlfn.IFS(Tabla13[[#This Row],[Cuentas_Pagadas]]="COBRADA",Tabla13[[#This Row],[Monto Total]]+Tabla13[[#This Row],[Propina]],Tabla13[[#This Row],[Cuentas_Pagadas]]="NO COBRADA",0)</f>
        <v>207.22</v>
      </c>
      <c r="U98" s="26">
        <f>SUMIF(Tabla1[Número de Orden],Tabla13[[#This Row],[Número_Orden]],Tabla1[Ganancia Bruta])</f>
        <v>77</v>
      </c>
      <c r="V98" s="26">
        <f>IF(Tabla13[[#This Row],[Ganancia Bruta]]&gt;0,Tabla13[[#This Row],[Ganancia Bruta]]-Tabla13[[#This Row],[IVA]],"-")</f>
        <v>58.2</v>
      </c>
      <c r="W98" s="7">
        <f>SUMIF(Tabla1[Número de Orden],Tabla13[[#This Row],[Número_Orden]],Tabla1[Tiempo_Preparación])</f>
        <v>5.486111111111111E-2</v>
      </c>
      <c r="X98" s="7">
        <f>Tabla13[[#This Row],[Tiempo_Sala]]-Tabla13[[#This Row],[Tiempo_Preparación]]</f>
        <v>9.0277777774544071E-3</v>
      </c>
      <c r="Y98" s="1" t="str">
        <f>IF(Tabla13[[#This Row],[TS-TP]]&gt;0,"COBRADA","NO COBRADA")</f>
        <v>COBRADA</v>
      </c>
    </row>
    <row r="99" spans="1:25" x14ac:dyDescent="0.25">
      <c r="A99" s="1">
        <v>7</v>
      </c>
      <c r="B99" s="1" t="s">
        <v>263</v>
      </c>
      <c r="C99" s="1">
        <v>3</v>
      </c>
      <c r="D99" s="13">
        <v>45017.042361111111</v>
      </c>
      <c r="E99" s="13">
        <v>45017.140277777777</v>
      </c>
      <c r="F99" s="7">
        <f>IF(Tabla13[[#This Row],[Estado_Mesa]]="Ocupada",Tabla13[[#This Row],[Hora_Salida]]-Tabla13[[#This Row],[Hora_Llegada]]+TIME(0,15,0),Tabla13[[#This Row],[Hora_Salida]]-Tabla13[[#This Row],[Hora_Llegada]])</f>
        <v>0.10833333333236321</v>
      </c>
      <c r="G99" s="7" t="str">
        <f>TEXT(Tabla13[[#This Row],[Hora_Salida]],"dddd,dd,mm,aaaa")</f>
        <v>sábado,01,04,2023</v>
      </c>
      <c r="H99" s="1" t="s">
        <v>85</v>
      </c>
      <c r="I99" s="1" t="s">
        <v>67</v>
      </c>
      <c r="J99" s="1" t="s">
        <v>80</v>
      </c>
      <c r="K99" s="1">
        <v>17.149999999999999</v>
      </c>
      <c r="L99" s="1" cm="1">
        <f t="array" ref="L99">_xlfn.IFS(Tabla13[[#This Row],[Cuentas_Pagadas]]="COBRADA",K99,Tabla13[[#This Row],[Cuentas_Pagadas]]="NO COBRADA","-")</f>
        <v>17.149999999999999</v>
      </c>
      <c r="M99" s="1" t="s">
        <v>95</v>
      </c>
      <c r="N99" s="1">
        <v>98</v>
      </c>
      <c r="O99" s="1" t="s">
        <v>101</v>
      </c>
      <c r="P99" s="1" t="s">
        <v>264</v>
      </c>
      <c r="Q99" s="19">
        <v>0.1</v>
      </c>
      <c r="R99" s="25">
        <f>Tabla13[[#This Row],[Monto Total]]*Tabla13[[#This Row],[IVA (%)]]</f>
        <v>16.600000000000001</v>
      </c>
      <c r="S99" s="26">
        <f>SUMIF(Tabla1[Número de Orden],Tabla13[[#This Row],[Número_Orden]],Tabla1[Total del Pedido])</f>
        <v>166</v>
      </c>
      <c r="T99" s="26" cm="1">
        <f t="array" ref="T99">_xlfn.IFS(Tabla13[[#This Row],[Cuentas_Pagadas]]="COBRADA",Tabla13[[#This Row],[Monto Total]]+Tabla13[[#This Row],[Propina]],Tabla13[[#This Row],[Cuentas_Pagadas]]="NO COBRADA",0)</f>
        <v>183.15</v>
      </c>
      <c r="U99" s="26">
        <f>SUMIF(Tabla1[Número de Orden],Tabla13[[#This Row],[Número_Orden]],Tabla1[Ganancia Bruta])</f>
        <v>68</v>
      </c>
      <c r="V99" s="26">
        <f>IF(Tabla13[[#This Row],[Ganancia Bruta]]&gt;0,Tabla13[[#This Row],[Ganancia Bruta]]-Tabla13[[#This Row],[IVA]],"-")</f>
        <v>51.4</v>
      </c>
      <c r="W99" s="7">
        <f>SUMIF(Tabla1[Número de Orden],Tabla13[[#This Row],[Número_Orden]],Tabla1[Tiempo_Preparación])</f>
        <v>9.7222222222222224E-2</v>
      </c>
      <c r="X99" s="7">
        <f>Tabla13[[#This Row],[Tiempo_Sala]]-Tabla13[[#This Row],[Tiempo_Preparación]]</f>
        <v>1.1111111110140987E-2</v>
      </c>
      <c r="Y99" s="1" t="str">
        <f>IF(Tabla13[[#This Row],[TS-TP]]&gt;0,"COBRADA","NO COBRADA")</f>
        <v>COBRADA</v>
      </c>
    </row>
    <row r="100" spans="1:25" x14ac:dyDescent="0.25">
      <c r="A100" s="1">
        <v>2</v>
      </c>
      <c r="B100" s="1" t="s">
        <v>110</v>
      </c>
      <c r="C100" s="1">
        <v>6</v>
      </c>
      <c r="D100" s="13">
        <v>45017.098611111112</v>
      </c>
      <c r="E100" s="13">
        <v>45017.262499999997</v>
      </c>
      <c r="F100" s="7">
        <f>IF(Tabla13[[#This Row],[Estado_Mesa]]="Ocupada",Tabla13[[#This Row],[Hora_Salida]]-Tabla13[[#This Row],[Hora_Llegada]]+TIME(0,15,0),Tabla13[[#This Row],[Hora_Salida]]-Tabla13[[#This Row],[Hora_Llegada]])</f>
        <v>0.17430555555135166</v>
      </c>
      <c r="G100" s="7" t="str">
        <f>TEXT(Tabla13[[#This Row],[Hora_Salida]],"dddd,dd,mm,aaaa")</f>
        <v>sábado,01,04,2023</v>
      </c>
      <c r="H100" s="1" t="s">
        <v>79</v>
      </c>
      <c r="I100" s="1" t="s">
        <v>67</v>
      </c>
      <c r="J100" s="1" t="s">
        <v>80</v>
      </c>
      <c r="K100" s="1">
        <v>33.549999999999997</v>
      </c>
      <c r="L100" s="1" cm="1">
        <f t="array" ref="L100">_xlfn.IFS(Tabla13[[#This Row],[Cuentas_Pagadas]]="COBRADA",K100,Tabla13[[#This Row],[Cuentas_Pagadas]]="NO COBRADA","-")</f>
        <v>33.549999999999997</v>
      </c>
      <c r="M100" s="1" t="s">
        <v>95</v>
      </c>
      <c r="N100" s="1">
        <v>99</v>
      </c>
      <c r="O100" s="1" t="s">
        <v>122</v>
      </c>
      <c r="P100" s="1" t="s">
        <v>265</v>
      </c>
      <c r="Q100" s="19">
        <v>0.1</v>
      </c>
      <c r="R100" s="25">
        <f>Tabla13[[#This Row],[Monto Total]]*Tabla13[[#This Row],[IVA (%)]]</f>
        <v>13.9</v>
      </c>
      <c r="S100" s="26">
        <f>SUMIF(Tabla1[Número de Orden],Tabla13[[#This Row],[Número_Orden]],Tabla1[Total del Pedido])</f>
        <v>139</v>
      </c>
      <c r="T100" s="26" cm="1">
        <f t="array" ref="T100">_xlfn.IFS(Tabla13[[#This Row],[Cuentas_Pagadas]]="COBRADA",Tabla13[[#This Row],[Monto Total]]+Tabla13[[#This Row],[Propina]],Tabla13[[#This Row],[Cuentas_Pagadas]]="NO COBRADA",0)</f>
        <v>172.55</v>
      </c>
      <c r="U100" s="26">
        <f>SUMIF(Tabla1[Número de Orden],Tabla13[[#This Row],[Número_Orden]],Tabla1[Ganancia Bruta])</f>
        <v>56</v>
      </c>
      <c r="V100" s="26">
        <f>IF(Tabla13[[#This Row],[Ganancia Bruta]]&gt;0,Tabla13[[#This Row],[Ganancia Bruta]]-Tabla13[[#This Row],[IVA]],"-")</f>
        <v>42.1</v>
      </c>
      <c r="W100" s="7">
        <f>SUMIF(Tabla1[Número de Orden],Tabla13[[#This Row],[Número_Orden]],Tabla1[Tiempo_Preparación])</f>
        <v>5.9722222222222218E-2</v>
      </c>
      <c r="X100" s="7">
        <f>Tabla13[[#This Row],[Tiempo_Sala]]-Tabla13[[#This Row],[Tiempo_Preparación]]</f>
        <v>0.11458333332912944</v>
      </c>
      <c r="Y100" s="1" t="str">
        <f>IF(Tabla13[[#This Row],[TS-TP]]&gt;0,"COBRADA","NO COBRADA")</f>
        <v>COBRADA</v>
      </c>
    </row>
    <row r="101" spans="1:25" x14ac:dyDescent="0.25">
      <c r="A101" s="1">
        <v>18</v>
      </c>
      <c r="B101" s="1" t="s">
        <v>92</v>
      </c>
      <c r="C101" s="1">
        <v>1</v>
      </c>
      <c r="D101" s="13">
        <v>45017.147222222222</v>
      </c>
      <c r="E101" s="13">
        <v>45017.28125</v>
      </c>
      <c r="F101" s="7">
        <f>IF(Tabla13[[#This Row],[Estado_Mesa]]="Ocupada",Tabla13[[#This Row],[Hora_Salida]]-Tabla13[[#This Row],[Hora_Llegada]]+TIME(0,15,0),Tabla13[[#This Row],[Hora_Salida]]-Tabla13[[#This Row],[Hora_Llegada]])</f>
        <v>0.13402777777810115</v>
      </c>
      <c r="G101" s="7" t="str">
        <f>TEXT(Tabla13[[#This Row],[Hora_Salida]],"dddd,dd,mm,aaaa")</f>
        <v>sábado,01,04,2023</v>
      </c>
      <c r="H101" s="1" t="s">
        <v>73</v>
      </c>
      <c r="I101" s="1" t="s">
        <v>67</v>
      </c>
      <c r="J101" s="1" t="s">
        <v>80</v>
      </c>
      <c r="K101" s="1">
        <v>15.15</v>
      </c>
      <c r="L101" s="1" cm="1">
        <f t="array" ref="L101">_xlfn.IFS(Tabla13[[#This Row],[Cuentas_Pagadas]]="COBRADA",K101,Tabla13[[#This Row],[Cuentas_Pagadas]]="NO COBRADA","-")</f>
        <v>15.15</v>
      </c>
      <c r="M101" s="1" t="s">
        <v>69</v>
      </c>
      <c r="N101" s="1">
        <v>100</v>
      </c>
      <c r="O101" s="1" t="s">
        <v>86</v>
      </c>
      <c r="P101" s="1" t="s">
        <v>266</v>
      </c>
      <c r="Q101" s="19">
        <v>0.1</v>
      </c>
      <c r="R101" s="25">
        <f>Tabla13[[#This Row],[Monto Total]]*Tabla13[[#This Row],[IVA (%)]]</f>
        <v>16.600000000000001</v>
      </c>
      <c r="S101" s="26">
        <f>SUMIF(Tabla1[Número de Orden],Tabla13[[#This Row],[Número_Orden]],Tabla1[Total del Pedido])</f>
        <v>166</v>
      </c>
      <c r="T101" s="26" cm="1">
        <f t="array" ref="T101">_xlfn.IFS(Tabla13[[#This Row],[Cuentas_Pagadas]]="COBRADA",Tabla13[[#This Row],[Monto Total]]+Tabla13[[#This Row],[Propina]],Tabla13[[#This Row],[Cuentas_Pagadas]]="NO COBRADA",0)</f>
        <v>181.15</v>
      </c>
      <c r="U101" s="26">
        <f>SUMIF(Tabla1[Número de Orden],Tabla13[[#This Row],[Número_Orden]],Tabla1[Ganancia Bruta])</f>
        <v>68</v>
      </c>
      <c r="V101" s="26">
        <f>IF(Tabla13[[#This Row],[Ganancia Bruta]]&gt;0,Tabla13[[#This Row],[Ganancia Bruta]]-Tabla13[[#This Row],[IVA]],"-")</f>
        <v>51.4</v>
      </c>
      <c r="W101" s="7">
        <f>SUMIF(Tabla1[Número de Orden],Tabla13[[#This Row],[Número_Orden]],Tabla1[Tiempo_Preparación])</f>
        <v>7.1527777777777773E-2</v>
      </c>
      <c r="X101" s="7">
        <f>Tabla13[[#This Row],[Tiempo_Sala]]-Tabla13[[#This Row],[Tiempo_Preparación]]</f>
        <v>6.250000000032338E-2</v>
      </c>
      <c r="Y101" s="1" t="str">
        <f>IF(Tabla13[[#This Row],[TS-TP]]&gt;0,"COBRADA","NO COBRADA")</f>
        <v>COBRADA</v>
      </c>
    </row>
    <row r="102" spans="1:25" x14ac:dyDescent="0.25">
      <c r="A102" s="1">
        <v>1</v>
      </c>
      <c r="B102" s="1" t="s">
        <v>267</v>
      </c>
      <c r="C102" s="1">
        <v>5</v>
      </c>
      <c r="D102" s="13">
        <v>45017.009722222225</v>
      </c>
      <c r="E102" s="13">
        <v>45017.09375</v>
      </c>
      <c r="F102" s="7">
        <f>IF(Tabla13[[#This Row],[Estado_Mesa]]="Ocupada",Tabla13[[#This Row],[Hora_Salida]]-Tabla13[[#This Row],[Hora_Llegada]]+TIME(0,15,0),Tabla13[[#This Row],[Hora_Salida]]-Tabla13[[#This Row],[Hora_Llegada]])</f>
        <v>8.4027777775190771E-2</v>
      </c>
      <c r="G102" s="7" t="str">
        <f>TEXT(Tabla13[[#This Row],[Hora_Salida]],"dddd,dd,mm,aaaa")</f>
        <v>sábado,01,04,2023</v>
      </c>
      <c r="H102" s="1" t="s">
        <v>89</v>
      </c>
      <c r="I102" s="1" t="s">
        <v>67</v>
      </c>
      <c r="J102" s="1" t="s">
        <v>80</v>
      </c>
      <c r="K102" s="1">
        <v>15.09</v>
      </c>
      <c r="L102" s="1" t="str" cm="1">
        <f t="array" ref="L102">_xlfn.IFS(Tabla13[[#This Row],[Cuentas_Pagadas]]="COBRADA",K102,Tabla13[[#This Row],[Cuentas_Pagadas]]="NO COBRADA","-")</f>
        <v>-</v>
      </c>
      <c r="M102" s="1" t="s">
        <v>81</v>
      </c>
      <c r="N102" s="1">
        <v>101</v>
      </c>
      <c r="O102" s="1" t="s">
        <v>96</v>
      </c>
      <c r="P102" s="1" t="s">
        <v>268</v>
      </c>
      <c r="Q102" s="19">
        <v>0.1</v>
      </c>
      <c r="R102" s="25">
        <f>Tabla13[[#This Row],[Monto Total]]*Tabla13[[#This Row],[IVA (%)]]</f>
        <v>13.8</v>
      </c>
      <c r="S102" s="26">
        <f>SUMIF(Tabla1[Número de Orden],Tabla13[[#This Row],[Número_Orden]],Tabla1[Total del Pedido])</f>
        <v>138</v>
      </c>
      <c r="T102" s="26" cm="1">
        <f t="array" ref="T102">_xlfn.IFS(Tabla13[[#This Row],[Cuentas_Pagadas]]="COBRADA",Tabla13[[#This Row],[Monto Total]]+Tabla13[[#This Row],[Propina]],Tabla13[[#This Row],[Cuentas_Pagadas]]="NO COBRADA",0)</f>
        <v>0</v>
      </c>
      <c r="U102" s="26">
        <v>0</v>
      </c>
      <c r="V102" s="27" t="str">
        <f>IF(Tabla13[[#This Row],[Ganancia Bruta]]&gt;0,Tabla13[[#This Row],[Ganancia Bruta]]-Tabla13[[#This Row],[IVA]],"-")</f>
        <v>-</v>
      </c>
      <c r="W102" s="7">
        <f>SUMIF(Tabla1[Número de Orden],Tabla13[[#This Row],[Número_Orden]],Tabla1[Tiempo_Preparación])</f>
        <v>9.3055555555555558E-2</v>
      </c>
      <c r="X102" s="7">
        <f>Tabla13[[#This Row],[Tiempo_Sala]]-Tabla13[[#This Row],[Tiempo_Preparación]]</f>
        <v>-9.0277777803647874E-3</v>
      </c>
      <c r="Y102" s="1" t="str">
        <f>IF(Tabla13[[#This Row],[TS-TP]]&gt;0,"COBRADA","NO COBRADA")</f>
        <v>NO COBRADA</v>
      </c>
    </row>
    <row r="103" spans="1:25" x14ac:dyDescent="0.25">
      <c r="A103" s="1">
        <v>19</v>
      </c>
      <c r="B103" s="1" t="s">
        <v>269</v>
      </c>
      <c r="C103" s="1">
        <v>2</v>
      </c>
      <c r="D103" s="13">
        <v>45017.064583333333</v>
      </c>
      <c r="E103" s="13">
        <v>45017.176388888889</v>
      </c>
      <c r="F103" s="7">
        <f>IF(Tabla13[[#This Row],[Estado_Mesa]]="Ocupada",Tabla13[[#This Row],[Hora_Salida]]-Tabla13[[#This Row],[Hora_Llegada]]+TIME(0,15,0),Tabla13[[#This Row],[Hora_Salida]]-Tabla13[[#This Row],[Hora_Llegada]])</f>
        <v>0.11180555555620231</v>
      </c>
      <c r="G103" s="7" t="str">
        <f>TEXT(Tabla13[[#This Row],[Hora_Salida]],"dddd,dd,mm,aaaa")</f>
        <v>sábado,01,04,2023</v>
      </c>
      <c r="H103" s="1" t="s">
        <v>66</v>
      </c>
      <c r="I103" s="1" t="s">
        <v>67</v>
      </c>
      <c r="J103" s="1" t="s">
        <v>80</v>
      </c>
      <c r="K103" s="1">
        <v>12.65</v>
      </c>
      <c r="L103" s="1" cm="1">
        <f t="array" ref="L103">_xlfn.IFS(Tabla13[[#This Row],[Cuentas_Pagadas]]="COBRADA",K103,Tabla13[[#This Row],[Cuentas_Pagadas]]="NO COBRADA","-")</f>
        <v>12.65</v>
      </c>
      <c r="M103" s="1" t="s">
        <v>69</v>
      </c>
      <c r="N103" s="1">
        <v>102</v>
      </c>
      <c r="O103" s="1" t="s">
        <v>96</v>
      </c>
      <c r="P103" s="1" t="s">
        <v>270</v>
      </c>
      <c r="Q103" s="19">
        <v>0.1</v>
      </c>
      <c r="R103" s="25">
        <f>Tabla13[[#This Row],[Monto Total]]*Tabla13[[#This Row],[IVA (%)]]</f>
        <v>17.100000000000001</v>
      </c>
      <c r="S103" s="26">
        <f>SUMIF(Tabla1[Número de Orden],Tabla13[[#This Row],[Número_Orden]],Tabla1[Total del Pedido])</f>
        <v>171</v>
      </c>
      <c r="T103" s="26" cm="1">
        <f t="array" ref="T103">_xlfn.IFS(Tabla13[[#This Row],[Cuentas_Pagadas]]="COBRADA",Tabla13[[#This Row],[Monto Total]]+Tabla13[[#This Row],[Propina]],Tabla13[[#This Row],[Cuentas_Pagadas]]="NO COBRADA",0)</f>
        <v>183.65</v>
      </c>
      <c r="U103" s="26">
        <f>SUMIF(Tabla1[Número de Orden],Tabla13[[#This Row],[Número_Orden]],Tabla1[Ganancia Bruta])</f>
        <v>72</v>
      </c>
      <c r="V103" s="26">
        <f>IF(Tabla13[[#This Row],[Ganancia Bruta]]&gt;0,Tabla13[[#This Row],[Ganancia Bruta]]-Tabla13[[#This Row],[IVA]],"-")</f>
        <v>54.9</v>
      </c>
      <c r="W103" s="7">
        <f>SUMIF(Tabla1[Número de Orden],Tabla13[[#This Row],[Número_Orden]],Tabla1[Tiempo_Preparación])</f>
        <v>3.1944444444444442E-2</v>
      </c>
      <c r="X103" s="7">
        <f>Tabla13[[#This Row],[Tiempo_Sala]]-Tabla13[[#This Row],[Tiempo_Preparación]]</f>
        <v>7.9861111111757865E-2</v>
      </c>
      <c r="Y103" s="1" t="str">
        <f>IF(Tabla13[[#This Row],[TS-TP]]&gt;0,"COBRADA","NO COBRADA")</f>
        <v>COBRADA</v>
      </c>
    </row>
    <row r="104" spans="1:25" x14ac:dyDescent="0.25">
      <c r="A104" s="1">
        <v>13</v>
      </c>
      <c r="B104" s="1" t="s">
        <v>271</v>
      </c>
      <c r="C104" s="1">
        <v>3</v>
      </c>
      <c r="D104" s="13">
        <v>45017.070833333331</v>
      </c>
      <c r="E104" s="13">
        <v>45017.215277777781</v>
      </c>
      <c r="F104" s="7">
        <f>IF(Tabla13[[#This Row],[Estado_Mesa]]="Ocupada",Tabla13[[#This Row],[Hora_Salida]]-Tabla13[[#This Row],[Hora_Llegada]]+TIME(0,15,0),Tabla13[[#This Row],[Hora_Salida]]-Tabla13[[#This Row],[Hora_Llegada]])</f>
        <v>0.14444444444961846</v>
      </c>
      <c r="G104" s="7" t="str">
        <f>TEXT(Tabla13[[#This Row],[Hora_Salida]],"dddd,dd,mm,aaaa")</f>
        <v>sábado,01,04,2023</v>
      </c>
      <c r="H104" s="1" t="s">
        <v>89</v>
      </c>
      <c r="I104" s="1" t="s">
        <v>67</v>
      </c>
      <c r="J104" s="1" t="s">
        <v>68</v>
      </c>
      <c r="K104" s="1">
        <v>26.75</v>
      </c>
      <c r="L104" s="1" cm="1">
        <f t="array" ref="L104">_xlfn.IFS(Tabla13[[#This Row],[Cuentas_Pagadas]]="COBRADA",K104,Tabla13[[#This Row],[Cuentas_Pagadas]]="NO COBRADA","-")</f>
        <v>26.75</v>
      </c>
      <c r="M104" s="1" t="s">
        <v>69</v>
      </c>
      <c r="N104" s="1">
        <v>103</v>
      </c>
      <c r="O104" s="1" t="s">
        <v>82</v>
      </c>
      <c r="P104" s="1" t="s">
        <v>272</v>
      </c>
      <c r="Q104" s="19">
        <v>0.1</v>
      </c>
      <c r="R104" s="25">
        <f>Tabla13[[#This Row],[Monto Total]]*Tabla13[[#This Row],[IVA (%)]]</f>
        <v>7.3000000000000007</v>
      </c>
      <c r="S104" s="26">
        <f>SUMIF(Tabla1[Número de Orden],Tabla13[[#This Row],[Número_Orden]],Tabla1[Total del Pedido])</f>
        <v>73</v>
      </c>
      <c r="T104" s="26" cm="1">
        <f t="array" ref="T104">_xlfn.IFS(Tabla13[[#This Row],[Cuentas_Pagadas]]="COBRADA",Tabla13[[#This Row],[Monto Total]]+Tabla13[[#This Row],[Propina]],Tabla13[[#This Row],[Cuentas_Pagadas]]="NO COBRADA",0)</f>
        <v>99.75</v>
      </c>
      <c r="U104" s="26">
        <f>SUMIF(Tabla1[Número de Orden],Tabla13[[#This Row],[Número_Orden]],Tabla1[Ganancia Bruta])</f>
        <v>30</v>
      </c>
      <c r="V104" s="26">
        <f>IF(Tabla13[[#This Row],[Ganancia Bruta]]&gt;0,Tabla13[[#This Row],[Ganancia Bruta]]-Tabla13[[#This Row],[IVA]],"-")</f>
        <v>22.7</v>
      </c>
      <c r="W104" s="7">
        <f>SUMIF(Tabla1[Número de Orden],Tabla13[[#This Row],[Número_Orden]],Tabla1[Tiempo_Preparación])</f>
        <v>6.8749999999999992E-2</v>
      </c>
      <c r="X104" s="7">
        <f>Tabla13[[#This Row],[Tiempo_Sala]]-Tabla13[[#This Row],[Tiempo_Preparación]]</f>
        <v>7.5694444449618467E-2</v>
      </c>
      <c r="Y104" s="1" t="str">
        <f>IF(Tabla13[[#This Row],[TS-TP]]&gt;0,"COBRADA","NO COBRADA")</f>
        <v>COBRADA</v>
      </c>
    </row>
    <row r="105" spans="1:25" x14ac:dyDescent="0.25">
      <c r="A105" s="1">
        <v>14</v>
      </c>
      <c r="B105" s="1" t="s">
        <v>273</v>
      </c>
      <c r="C105" s="1">
        <v>4</v>
      </c>
      <c r="D105" s="13">
        <v>45017.061111111114</v>
      </c>
      <c r="E105" s="13">
        <v>45017.113888888889</v>
      </c>
      <c r="F105" s="7">
        <f>IF(Tabla13[[#This Row],[Estado_Mesa]]="Ocupada",Tabla13[[#This Row],[Hora_Salida]]-Tabla13[[#This Row],[Hora_Llegada]]+TIME(0,15,0),Tabla13[[#This Row],[Hora_Salida]]-Tabla13[[#This Row],[Hora_Llegada]])</f>
        <v>5.2777777775190771E-2</v>
      </c>
      <c r="G105" s="7" t="str">
        <f>TEXT(Tabla13[[#This Row],[Hora_Salida]],"dddd,dd,mm,aaaa")</f>
        <v>sábado,01,04,2023</v>
      </c>
      <c r="H105" s="1" t="s">
        <v>66</v>
      </c>
      <c r="I105" s="1" t="s">
        <v>74</v>
      </c>
      <c r="J105" s="1" t="s">
        <v>68</v>
      </c>
      <c r="K105" s="1">
        <v>11.12</v>
      </c>
      <c r="L105" s="1" cm="1">
        <f t="array" ref="L105">_xlfn.IFS(Tabla13[[#This Row],[Cuentas_Pagadas]]="COBRADA",K105,Tabla13[[#This Row],[Cuentas_Pagadas]]="NO COBRADA","-")</f>
        <v>11.12</v>
      </c>
      <c r="M105" s="1" t="s">
        <v>69</v>
      </c>
      <c r="N105" s="1">
        <v>104</v>
      </c>
      <c r="O105" s="1" t="s">
        <v>104</v>
      </c>
      <c r="P105" s="1" t="s">
        <v>274</v>
      </c>
      <c r="Q105" s="19">
        <v>0.1</v>
      </c>
      <c r="R105" s="25">
        <f>Tabla13[[#This Row],[Monto Total]]*Tabla13[[#This Row],[IVA (%)]]</f>
        <v>7.7</v>
      </c>
      <c r="S105" s="26">
        <f>SUMIF(Tabla1[Número de Orden],Tabla13[[#This Row],[Número_Orden]],Tabla1[Total del Pedido])</f>
        <v>77</v>
      </c>
      <c r="T105" s="26" cm="1">
        <f t="array" ref="T105">_xlfn.IFS(Tabla13[[#This Row],[Cuentas_Pagadas]]="COBRADA",Tabla13[[#This Row],[Monto Total]]+Tabla13[[#This Row],[Propina]],Tabla13[[#This Row],[Cuentas_Pagadas]]="NO COBRADA",0)</f>
        <v>88.12</v>
      </c>
      <c r="U105" s="26">
        <f>SUMIF(Tabla1[Número de Orden],Tabla13[[#This Row],[Número_Orden]],Tabla1[Ganancia Bruta])</f>
        <v>30</v>
      </c>
      <c r="V105" s="26">
        <f>IF(Tabla13[[#This Row],[Ganancia Bruta]]&gt;0,Tabla13[[#This Row],[Ganancia Bruta]]-Tabla13[[#This Row],[IVA]],"-")</f>
        <v>22.3</v>
      </c>
      <c r="W105" s="7">
        <f>SUMIF(Tabla1[Número de Orden],Tabla13[[#This Row],[Número_Orden]],Tabla1[Tiempo_Preparación])</f>
        <v>3.8194444444444448E-2</v>
      </c>
      <c r="X105" s="7">
        <f>Tabla13[[#This Row],[Tiempo_Sala]]-Tabla13[[#This Row],[Tiempo_Preparación]]</f>
        <v>1.4583333330746323E-2</v>
      </c>
      <c r="Y105" s="1" t="str">
        <f>IF(Tabla13[[#This Row],[TS-TP]]&gt;0,"COBRADA","NO COBRADA")</f>
        <v>COBRADA</v>
      </c>
    </row>
    <row r="106" spans="1:25" x14ac:dyDescent="0.25">
      <c r="A106" s="1">
        <v>14</v>
      </c>
      <c r="B106" s="1" t="s">
        <v>275</v>
      </c>
      <c r="C106" s="1">
        <v>6</v>
      </c>
      <c r="D106" s="13">
        <v>45017.054166666669</v>
      </c>
      <c r="E106" s="13">
        <v>45017.166666666664</v>
      </c>
      <c r="F106" s="7">
        <f>IF(Tabla13[[#This Row],[Estado_Mesa]]="Ocupada",Tabla13[[#This Row],[Hora_Salida]]-Tabla13[[#This Row],[Hora_Llegada]]+TIME(0,15,0),Tabla13[[#This Row],[Hora_Salida]]-Tabla13[[#This Row],[Hora_Llegada]])</f>
        <v>0.11249999999563443</v>
      </c>
      <c r="G106" s="7" t="str">
        <f>TEXT(Tabla13[[#This Row],[Hora_Salida]],"dddd,dd,mm,aaaa")</f>
        <v>sábado,01,04,2023</v>
      </c>
      <c r="H106" s="1" t="s">
        <v>66</v>
      </c>
      <c r="I106" s="1" t="s">
        <v>67</v>
      </c>
      <c r="J106" s="1" t="s">
        <v>80</v>
      </c>
      <c r="K106" s="1">
        <v>15.64</v>
      </c>
      <c r="L106" s="1" cm="1">
        <f t="array" ref="L106">_xlfn.IFS(Tabla13[[#This Row],[Cuentas_Pagadas]]="COBRADA",K106,Tabla13[[#This Row],[Cuentas_Pagadas]]="NO COBRADA","-")</f>
        <v>15.64</v>
      </c>
      <c r="M106" s="1" t="s">
        <v>81</v>
      </c>
      <c r="N106" s="1">
        <v>105</v>
      </c>
      <c r="O106" s="1" t="s">
        <v>82</v>
      </c>
      <c r="P106" s="1" t="s">
        <v>276</v>
      </c>
      <c r="Q106" s="19">
        <v>0.1</v>
      </c>
      <c r="R106" s="25">
        <f>Tabla13[[#This Row],[Monto Total]]*Tabla13[[#This Row],[IVA (%)]]</f>
        <v>14.100000000000001</v>
      </c>
      <c r="S106" s="26">
        <f>SUMIF(Tabla1[Número de Orden],Tabla13[[#This Row],[Número_Orden]],Tabla1[Total del Pedido])</f>
        <v>141</v>
      </c>
      <c r="T106" s="26" cm="1">
        <f t="array" ref="T106">_xlfn.IFS(Tabla13[[#This Row],[Cuentas_Pagadas]]="COBRADA",Tabla13[[#This Row],[Monto Total]]+Tabla13[[#This Row],[Propina]],Tabla13[[#This Row],[Cuentas_Pagadas]]="NO COBRADA",0)</f>
        <v>156.63999999999999</v>
      </c>
      <c r="U106" s="26">
        <f>SUMIF(Tabla1[Número de Orden],Tabla13[[#This Row],[Número_Orden]],Tabla1[Ganancia Bruta])</f>
        <v>57</v>
      </c>
      <c r="V106" s="26">
        <f>IF(Tabla13[[#This Row],[Ganancia Bruta]]&gt;0,Tabla13[[#This Row],[Ganancia Bruta]]-Tabla13[[#This Row],[IVA]],"-")</f>
        <v>42.9</v>
      </c>
      <c r="W106" s="7">
        <f>SUMIF(Tabla1[Número de Orden],Tabla13[[#This Row],[Número_Orden]],Tabla1[Tiempo_Preparación])</f>
        <v>2.9861111111111109E-2</v>
      </c>
      <c r="X106" s="7">
        <f>Tabla13[[#This Row],[Tiempo_Sala]]-Tabla13[[#This Row],[Tiempo_Preparación]]</f>
        <v>8.2638888884523309E-2</v>
      </c>
      <c r="Y106" s="1" t="str">
        <f>IF(Tabla13[[#This Row],[TS-TP]]&gt;0,"COBRADA","NO COBRADA")</f>
        <v>COBRADA</v>
      </c>
    </row>
    <row r="107" spans="1:25" x14ac:dyDescent="0.25">
      <c r="A107" s="1">
        <v>15</v>
      </c>
      <c r="B107" s="1" t="s">
        <v>277</v>
      </c>
      <c r="C107" s="1">
        <v>3</v>
      </c>
      <c r="D107" s="13">
        <v>45017.083333333336</v>
      </c>
      <c r="E107" s="13">
        <v>45017.213888888888</v>
      </c>
      <c r="F107" s="7">
        <f>IF(Tabla13[[#This Row],[Estado_Mesa]]="Ocupada",Tabla13[[#This Row],[Hora_Salida]]-Tabla13[[#This Row],[Hora_Llegada]]+TIME(0,15,0),Tabla13[[#This Row],[Hora_Salida]]-Tabla13[[#This Row],[Hora_Llegada]])</f>
        <v>0.13055555555183673</v>
      </c>
      <c r="G107" s="7" t="str">
        <f>TEXT(Tabla13[[#This Row],[Hora_Salida]],"dddd,dd,mm,aaaa")</f>
        <v>sábado,01,04,2023</v>
      </c>
      <c r="H107" s="1" t="s">
        <v>89</v>
      </c>
      <c r="I107" s="1" t="s">
        <v>74</v>
      </c>
      <c r="J107" s="1" t="s">
        <v>75</v>
      </c>
      <c r="K107" s="1">
        <v>22.72</v>
      </c>
      <c r="L107" s="1" cm="1">
        <f t="array" ref="L107">_xlfn.IFS(Tabla13[[#This Row],[Cuentas_Pagadas]]="COBRADA",K107,Tabla13[[#This Row],[Cuentas_Pagadas]]="NO COBRADA","-")</f>
        <v>22.72</v>
      </c>
      <c r="M107" s="1" t="s">
        <v>81</v>
      </c>
      <c r="N107" s="1">
        <v>106</v>
      </c>
      <c r="O107" s="1" t="s">
        <v>104</v>
      </c>
      <c r="P107" s="1" t="s">
        <v>17</v>
      </c>
      <c r="Q107" s="19">
        <v>0.1</v>
      </c>
      <c r="R107" s="25">
        <f>Tabla13[[#This Row],[Monto Total]]*Tabla13[[#This Row],[IVA (%)]]</f>
        <v>6.8000000000000007</v>
      </c>
      <c r="S107" s="26">
        <f>SUMIF(Tabla1[Número de Orden],Tabla13[[#This Row],[Número_Orden]],Tabla1[Total del Pedido])</f>
        <v>68</v>
      </c>
      <c r="T107" s="26" cm="1">
        <f t="array" ref="T107">_xlfn.IFS(Tabla13[[#This Row],[Cuentas_Pagadas]]="COBRADA",Tabla13[[#This Row],[Monto Total]]+Tabla13[[#This Row],[Propina]],Tabla13[[#This Row],[Cuentas_Pagadas]]="NO COBRADA",0)</f>
        <v>90.72</v>
      </c>
      <c r="U107" s="26">
        <f>SUMIF(Tabla1[Número de Orden],Tabla13[[#This Row],[Número_Orden]],Tabla1[Ganancia Bruta])</f>
        <v>28</v>
      </c>
      <c r="V107" s="26">
        <f>IF(Tabla13[[#This Row],[Ganancia Bruta]]&gt;0,Tabla13[[#This Row],[Ganancia Bruta]]-Tabla13[[#This Row],[IVA]],"-")</f>
        <v>21.2</v>
      </c>
      <c r="W107" s="7">
        <f>SUMIF(Tabla1[Número de Orden],Tabla13[[#This Row],[Número_Orden]],Tabla1[Tiempo_Preparación])</f>
        <v>2.013888888888889E-2</v>
      </c>
      <c r="X107" s="7">
        <f>Tabla13[[#This Row],[Tiempo_Sala]]-Tabla13[[#This Row],[Tiempo_Preparación]]</f>
        <v>0.11041666666294785</v>
      </c>
      <c r="Y107" s="1" t="str">
        <f>IF(Tabla13[[#This Row],[TS-TP]]&gt;0,"COBRADA","NO COBRADA")</f>
        <v>COBRADA</v>
      </c>
    </row>
    <row r="108" spans="1:25" x14ac:dyDescent="0.25">
      <c r="A108" s="1">
        <v>11</v>
      </c>
      <c r="B108" s="1" t="s">
        <v>278</v>
      </c>
      <c r="C108" s="1">
        <v>5</v>
      </c>
      <c r="D108" s="13">
        <v>45017.061805555553</v>
      </c>
      <c r="E108" s="13">
        <v>45017.123611111114</v>
      </c>
      <c r="F108" s="7">
        <f>IF(Tabla13[[#This Row],[Estado_Mesa]]="Ocupada",Tabla13[[#This Row],[Hora_Salida]]-Tabla13[[#This Row],[Hora_Llegada]]+TIME(0,15,0),Tabla13[[#This Row],[Hora_Salida]]-Tabla13[[#This Row],[Hora_Llegada]])</f>
        <v>6.1805555560567882E-2</v>
      </c>
      <c r="G108" s="7" t="str">
        <f>TEXT(Tabla13[[#This Row],[Hora_Salida]],"dddd,dd,mm,aaaa")</f>
        <v>sábado,01,04,2023</v>
      </c>
      <c r="H108" s="1" t="s">
        <v>79</v>
      </c>
      <c r="I108" s="1" t="s">
        <v>67</v>
      </c>
      <c r="J108" s="1" t="s">
        <v>68</v>
      </c>
      <c r="K108" s="1">
        <v>48.77</v>
      </c>
      <c r="L108" s="1" t="str" cm="1">
        <f t="array" ref="L108">_xlfn.IFS(Tabla13[[#This Row],[Cuentas_Pagadas]]="COBRADA",K108,Tabla13[[#This Row],[Cuentas_Pagadas]]="NO COBRADA","-")</f>
        <v>-</v>
      </c>
      <c r="M108" s="1" t="s">
        <v>69</v>
      </c>
      <c r="N108" s="1">
        <v>107</v>
      </c>
      <c r="O108" s="1" t="s">
        <v>101</v>
      </c>
      <c r="P108" s="1" t="s">
        <v>279</v>
      </c>
      <c r="Q108" s="19">
        <v>0.1</v>
      </c>
      <c r="R108" s="25">
        <f>Tabla13[[#This Row],[Monto Total]]*Tabla13[[#This Row],[IVA (%)]]</f>
        <v>25.3</v>
      </c>
      <c r="S108" s="26">
        <f>SUMIF(Tabla1[Número de Orden],Tabla13[[#This Row],[Número_Orden]],Tabla1[Total del Pedido])</f>
        <v>253</v>
      </c>
      <c r="T108" s="26" cm="1">
        <f t="array" ref="T108">_xlfn.IFS(Tabla13[[#This Row],[Cuentas_Pagadas]]="COBRADA",Tabla13[[#This Row],[Monto Total]]+Tabla13[[#This Row],[Propina]],Tabla13[[#This Row],[Cuentas_Pagadas]]="NO COBRADA",0)</f>
        <v>0</v>
      </c>
      <c r="U108" s="26">
        <v>0</v>
      </c>
      <c r="V108" s="27" t="str">
        <f>IF(Tabla13[[#This Row],[Ganancia Bruta]]&gt;0,Tabla13[[#This Row],[Ganancia Bruta]]-Tabla13[[#This Row],[IVA]],"-")</f>
        <v>-</v>
      </c>
      <c r="W108" s="7">
        <f>SUMIF(Tabla1[Número de Orden],Tabla13[[#This Row],[Número_Orden]],Tabla1[Tiempo_Preparación])</f>
        <v>9.791666666666668E-2</v>
      </c>
      <c r="X108" s="7">
        <f>Tabla13[[#This Row],[Tiempo_Sala]]-Tabla13[[#This Row],[Tiempo_Preparación]]</f>
        <v>-3.6111111106098798E-2</v>
      </c>
      <c r="Y108" s="1" t="str">
        <f>IF(Tabla13[[#This Row],[TS-TP]]&gt;0,"COBRADA","NO COBRADA")</f>
        <v>NO COBRADA</v>
      </c>
    </row>
    <row r="109" spans="1:25" x14ac:dyDescent="0.25">
      <c r="A109" s="1">
        <v>3</v>
      </c>
      <c r="B109" s="1" t="s">
        <v>280</v>
      </c>
      <c r="C109" s="1">
        <v>3</v>
      </c>
      <c r="D109" s="13">
        <v>45017.063888888886</v>
      </c>
      <c r="E109" s="13">
        <v>45017.150694444441</v>
      </c>
      <c r="F109" s="7">
        <f>IF(Tabla13[[#This Row],[Estado_Mesa]]="Ocupada",Tabla13[[#This Row],[Hora_Salida]]-Tabla13[[#This Row],[Hora_Llegada]]+TIME(0,15,0),Tabla13[[#This Row],[Hora_Salida]]-Tabla13[[#This Row],[Hora_Llegada]])</f>
        <v>8.6805555554747116E-2</v>
      </c>
      <c r="G109" s="7" t="str">
        <f>TEXT(Tabla13[[#This Row],[Hora_Salida]],"dddd,dd,mm,aaaa")</f>
        <v>sábado,01,04,2023</v>
      </c>
      <c r="H109" s="1" t="s">
        <v>89</v>
      </c>
      <c r="I109" s="1" t="s">
        <v>74</v>
      </c>
      <c r="J109" s="1" t="s">
        <v>68</v>
      </c>
      <c r="K109" s="1">
        <v>23.26</v>
      </c>
      <c r="L109" s="1" cm="1">
        <f t="array" ref="L109">_xlfn.IFS(Tabla13[[#This Row],[Cuentas_Pagadas]]="COBRADA",K109,Tabla13[[#This Row],[Cuentas_Pagadas]]="NO COBRADA","-")</f>
        <v>23.26</v>
      </c>
      <c r="M109" s="1" t="s">
        <v>69</v>
      </c>
      <c r="N109" s="1">
        <v>108</v>
      </c>
      <c r="O109" s="1" t="s">
        <v>86</v>
      </c>
      <c r="P109" s="1" t="s">
        <v>281</v>
      </c>
      <c r="Q109" s="19">
        <v>0.1</v>
      </c>
      <c r="R109" s="25">
        <f>Tabla13[[#This Row],[Monto Total]]*Tabla13[[#This Row],[IVA (%)]]</f>
        <v>12.4</v>
      </c>
      <c r="S109" s="26">
        <f>SUMIF(Tabla1[Número de Orden],Tabla13[[#This Row],[Número_Orden]],Tabla1[Total del Pedido])</f>
        <v>124</v>
      </c>
      <c r="T109" s="26" cm="1">
        <f t="array" ref="T109">_xlfn.IFS(Tabla13[[#This Row],[Cuentas_Pagadas]]="COBRADA",Tabla13[[#This Row],[Monto Total]]+Tabla13[[#This Row],[Propina]],Tabla13[[#This Row],[Cuentas_Pagadas]]="NO COBRADA",0)</f>
        <v>147.26</v>
      </c>
      <c r="U109" s="26">
        <f>SUMIF(Tabla1[Número de Orden],Tabla13[[#This Row],[Número_Orden]],Tabla1[Ganancia Bruta])</f>
        <v>52</v>
      </c>
      <c r="V109" s="26">
        <f>IF(Tabla13[[#This Row],[Ganancia Bruta]]&gt;0,Tabla13[[#This Row],[Ganancia Bruta]]-Tabla13[[#This Row],[IVA]],"-")</f>
        <v>39.6</v>
      </c>
      <c r="W109" s="7">
        <f>SUMIF(Tabla1[Número de Orden],Tabla13[[#This Row],[Número_Orden]],Tabla1[Tiempo_Preparación])</f>
        <v>7.9861111111111105E-2</v>
      </c>
      <c r="X109" s="7">
        <f>Tabla13[[#This Row],[Tiempo_Sala]]-Tabla13[[#This Row],[Tiempo_Preparación]]</f>
        <v>6.9444444436360109E-3</v>
      </c>
      <c r="Y109" s="1" t="str">
        <f>IF(Tabla13[[#This Row],[TS-TP]]&gt;0,"COBRADA","NO COBRADA")</f>
        <v>COBRADA</v>
      </c>
    </row>
    <row r="110" spans="1:25" x14ac:dyDescent="0.25">
      <c r="A110" s="1">
        <v>10</v>
      </c>
      <c r="B110" s="1" t="s">
        <v>282</v>
      </c>
      <c r="C110" s="1">
        <v>2</v>
      </c>
      <c r="D110" s="13">
        <v>45017.059027777781</v>
      </c>
      <c r="E110" s="13">
        <v>45017.101388888892</v>
      </c>
      <c r="F110" s="7">
        <f>IF(Tabla13[[#This Row],[Estado_Mesa]]="Ocupada",Tabla13[[#This Row],[Hora_Salida]]-Tabla13[[#This Row],[Hora_Llegada]]+TIME(0,15,0),Tabla13[[#This Row],[Hora_Salida]]-Tabla13[[#This Row],[Hora_Llegada]])</f>
        <v>4.2361111110949423E-2</v>
      </c>
      <c r="G110" s="7" t="str">
        <f>TEXT(Tabla13[[#This Row],[Hora_Salida]],"dddd,dd,mm,aaaa")</f>
        <v>sábado,01,04,2023</v>
      </c>
      <c r="H110" s="1" t="s">
        <v>89</v>
      </c>
      <c r="I110" s="1" t="s">
        <v>74</v>
      </c>
      <c r="J110" s="1" t="s">
        <v>80</v>
      </c>
      <c r="K110" s="1">
        <v>42.95</v>
      </c>
      <c r="L110" s="1" t="str" cm="1">
        <f t="array" ref="L110">_xlfn.IFS(Tabla13[[#This Row],[Cuentas_Pagadas]]="COBRADA",K110,Tabla13[[#This Row],[Cuentas_Pagadas]]="NO COBRADA","-")</f>
        <v>-</v>
      </c>
      <c r="M110" s="1" t="s">
        <v>81</v>
      </c>
      <c r="N110" s="1">
        <v>109</v>
      </c>
      <c r="O110" s="1" t="s">
        <v>117</v>
      </c>
      <c r="P110" s="1" t="s">
        <v>283</v>
      </c>
      <c r="Q110" s="19">
        <v>0.1</v>
      </c>
      <c r="R110" s="25">
        <f>Tabla13[[#This Row],[Monto Total]]*Tabla13[[#This Row],[IVA (%)]]</f>
        <v>16.900000000000002</v>
      </c>
      <c r="S110" s="26">
        <f>SUMIF(Tabla1[Número de Orden],Tabla13[[#This Row],[Número_Orden]],Tabla1[Total del Pedido])</f>
        <v>169</v>
      </c>
      <c r="T110" s="26" cm="1">
        <f t="array" ref="T110">_xlfn.IFS(Tabla13[[#This Row],[Cuentas_Pagadas]]="COBRADA",Tabla13[[#This Row],[Monto Total]]+Tabla13[[#This Row],[Propina]],Tabla13[[#This Row],[Cuentas_Pagadas]]="NO COBRADA",0)</f>
        <v>0</v>
      </c>
      <c r="U110" s="26">
        <v>0</v>
      </c>
      <c r="V110" s="27" t="str">
        <f>IF(Tabla13[[#This Row],[Ganancia Bruta]]&gt;0,Tabla13[[#This Row],[Ganancia Bruta]]-Tabla13[[#This Row],[IVA]],"-")</f>
        <v>-</v>
      </c>
      <c r="W110" s="7">
        <f>SUMIF(Tabla1[Número de Orden],Tabla13[[#This Row],[Número_Orden]],Tabla1[Tiempo_Preparación])</f>
        <v>8.1944444444444445E-2</v>
      </c>
      <c r="X110" s="7">
        <f>Tabla13[[#This Row],[Tiempo_Sala]]-Tabla13[[#This Row],[Tiempo_Preparación]]</f>
        <v>-3.9583333333495022E-2</v>
      </c>
      <c r="Y110" s="1" t="str">
        <f>IF(Tabla13[[#This Row],[TS-TP]]&gt;0,"COBRADA","NO COBRADA")</f>
        <v>NO COBRADA</v>
      </c>
    </row>
    <row r="111" spans="1:25" x14ac:dyDescent="0.25">
      <c r="A111" s="1">
        <v>5</v>
      </c>
      <c r="B111" s="1" t="s">
        <v>284</v>
      </c>
      <c r="C111" s="1">
        <v>1</v>
      </c>
      <c r="D111" s="13">
        <v>45017.147222222222</v>
      </c>
      <c r="E111" s="13">
        <v>45017.275694444441</v>
      </c>
      <c r="F111" s="7">
        <f>IF(Tabla13[[#This Row],[Estado_Mesa]]="Ocupada",Tabla13[[#This Row],[Hora_Salida]]-Tabla13[[#This Row],[Hora_Llegada]]+TIME(0,15,0),Tabla13[[#This Row],[Hora_Salida]]-Tabla13[[#This Row],[Hora_Llegada]])</f>
        <v>0.12847222221898846</v>
      </c>
      <c r="G111" s="7" t="str">
        <f>TEXT(Tabla13[[#This Row],[Hora_Salida]],"dddd,dd,mm,aaaa")</f>
        <v>sábado,01,04,2023</v>
      </c>
      <c r="H111" s="1" t="s">
        <v>73</v>
      </c>
      <c r="I111" s="1" t="s">
        <v>67</v>
      </c>
      <c r="J111" s="1" t="s">
        <v>80</v>
      </c>
      <c r="K111" s="1">
        <v>47.91</v>
      </c>
      <c r="L111" s="1" cm="1">
        <f t="array" ref="L111">_xlfn.IFS(Tabla13[[#This Row],[Cuentas_Pagadas]]="COBRADA",K111,Tabla13[[#This Row],[Cuentas_Pagadas]]="NO COBRADA","-")</f>
        <v>47.91</v>
      </c>
      <c r="M111" s="1" t="s">
        <v>69</v>
      </c>
      <c r="N111" s="1">
        <v>110</v>
      </c>
      <c r="O111" s="1" t="s">
        <v>86</v>
      </c>
      <c r="P111" s="1" t="s">
        <v>285</v>
      </c>
      <c r="Q111" s="19">
        <v>0.1</v>
      </c>
      <c r="R111" s="25">
        <f>Tabla13[[#This Row],[Monto Total]]*Tabla13[[#This Row],[IVA (%)]]</f>
        <v>16.3</v>
      </c>
      <c r="S111" s="26">
        <f>SUMIF(Tabla1[Número de Orden],Tabla13[[#This Row],[Número_Orden]],Tabla1[Total del Pedido])</f>
        <v>163</v>
      </c>
      <c r="T111" s="26" cm="1">
        <f t="array" ref="T111">_xlfn.IFS(Tabla13[[#This Row],[Cuentas_Pagadas]]="COBRADA",Tabla13[[#This Row],[Monto Total]]+Tabla13[[#This Row],[Propina]],Tabla13[[#This Row],[Cuentas_Pagadas]]="NO COBRADA",0)</f>
        <v>210.91</v>
      </c>
      <c r="U111" s="26">
        <f>SUMIF(Tabla1[Número de Orden],Tabla13[[#This Row],[Número_Orden]],Tabla1[Ganancia Bruta])</f>
        <v>68</v>
      </c>
      <c r="V111" s="26">
        <f>IF(Tabla13[[#This Row],[Ganancia Bruta]]&gt;0,Tabla13[[#This Row],[Ganancia Bruta]]-Tabla13[[#This Row],[IVA]],"-")</f>
        <v>51.7</v>
      </c>
      <c r="W111" s="7">
        <f>SUMIF(Tabla1[Número de Orden],Tabla13[[#This Row],[Número_Orden]],Tabla1[Tiempo_Preparación])</f>
        <v>8.4027777777777785E-2</v>
      </c>
      <c r="X111" s="7">
        <f>Tabla13[[#This Row],[Tiempo_Sala]]-Tabla13[[#This Row],[Tiempo_Preparación]]</f>
        <v>4.4444444441210679E-2</v>
      </c>
      <c r="Y111" s="1" t="str">
        <f>IF(Tabla13[[#This Row],[TS-TP]]&gt;0,"COBRADA","NO COBRADA")</f>
        <v>COBRADA</v>
      </c>
    </row>
    <row r="112" spans="1:25" x14ac:dyDescent="0.25">
      <c r="A112" s="1">
        <v>3</v>
      </c>
      <c r="B112" s="1" t="s">
        <v>286</v>
      </c>
      <c r="C112" s="1">
        <v>2</v>
      </c>
      <c r="D112" s="13">
        <v>45017.074999999997</v>
      </c>
      <c r="E112" s="13">
        <v>45017.213194444441</v>
      </c>
      <c r="F112" s="7">
        <f>IF(Tabla13[[#This Row],[Estado_Mesa]]="Ocupada",Tabla13[[#This Row],[Hora_Salida]]-Tabla13[[#This Row],[Hora_Llegada]]+TIME(0,15,0),Tabla13[[#This Row],[Hora_Salida]]-Tabla13[[#This Row],[Hora_Llegada]])</f>
        <v>0.13819444444379769</v>
      </c>
      <c r="G112" s="7" t="str">
        <f>TEXT(Tabla13[[#This Row],[Hora_Salida]],"dddd,dd,mm,aaaa")</f>
        <v>sábado,01,04,2023</v>
      </c>
      <c r="H112" s="1" t="s">
        <v>66</v>
      </c>
      <c r="I112" s="1" t="s">
        <v>74</v>
      </c>
      <c r="J112" s="1" t="s">
        <v>80</v>
      </c>
      <c r="K112" s="1">
        <v>18.82</v>
      </c>
      <c r="L112" s="1" cm="1">
        <f t="array" ref="L112">_xlfn.IFS(Tabla13[[#This Row],[Cuentas_Pagadas]]="COBRADA",K112,Tabla13[[#This Row],[Cuentas_Pagadas]]="NO COBRADA","-")</f>
        <v>18.82</v>
      </c>
      <c r="M112" s="1" t="s">
        <v>69</v>
      </c>
      <c r="N112" s="1">
        <v>111</v>
      </c>
      <c r="O112" s="1" t="s">
        <v>117</v>
      </c>
      <c r="P112" s="1" t="s">
        <v>287</v>
      </c>
      <c r="Q112" s="19">
        <v>0.1</v>
      </c>
      <c r="R112" s="25">
        <f>Tabla13[[#This Row],[Monto Total]]*Tabla13[[#This Row],[IVA (%)]]</f>
        <v>20.400000000000002</v>
      </c>
      <c r="S112" s="26">
        <f>SUMIF(Tabla1[Número de Orden],Tabla13[[#This Row],[Número_Orden]],Tabla1[Total del Pedido])</f>
        <v>204</v>
      </c>
      <c r="T112" s="26" cm="1">
        <f t="array" ref="T112">_xlfn.IFS(Tabla13[[#This Row],[Cuentas_Pagadas]]="COBRADA",Tabla13[[#This Row],[Monto Total]]+Tabla13[[#This Row],[Propina]],Tabla13[[#This Row],[Cuentas_Pagadas]]="NO COBRADA",0)</f>
        <v>222.82</v>
      </c>
      <c r="U112" s="26">
        <f>SUMIF(Tabla1[Número de Orden],Tabla13[[#This Row],[Número_Orden]],Tabla1[Ganancia Bruta])</f>
        <v>84</v>
      </c>
      <c r="V112" s="26">
        <f>IF(Tabla13[[#This Row],[Ganancia Bruta]]&gt;0,Tabla13[[#This Row],[Ganancia Bruta]]-Tabla13[[#This Row],[IVA]],"-")</f>
        <v>63.599999999999994</v>
      </c>
      <c r="W112" s="7">
        <f>SUMIF(Tabla1[Número de Orden],Tabla13[[#This Row],[Número_Orden]],Tabla1[Tiempo_Preparación])</f>
        <v>9.5138888888888884E-2</v>
      </c>
      <c r="X112" s="7">
        <f>Tabla13[[#This Row],[Tiempo_Sala]]-Tabla13[[#This Row],[Tiempo_Preparación]]</f>
        <v>4.3055555554908809E-2</v>
      </c>
      <c r="Y112" s="1" t="str">
        <f>IF(Tabla13[[#This Row],[TS-TP]]&gt;0,"COBRADA","NO COBRADA")</f>
        <v>COBRADA</v>
      </c>
    </row>
    <row r="113" spans="1:25" x14ac:dyDescent="0.25">
      <c r="A113" s="1">
        <v>6</v>
      </c>
      <c r="B113" s="1" t="s">
        <v>288</v>
      </c>
      <c r="C113" s="1">
        <v>2</v>
      </c>
      <c r="D113" s="13">
        <v>45017.075694444444</v>
      </c>
      <c r="E113" s="13">
        <v>45017.167361111111</v>
      </c>
      <c r="F113" s="7">
        <f>IF(Tabla13[[#This Row],[Estado_Mesa]]="Ocupada",Tabla13[[#This Row],[Hora_Salida]]-Tabla13[[#This Row],[Hora_Llegada]]+TIME(0,15,0),Tabla13[[#This Row],[Hora_Salida]]-Tabla13[[#This Row],[Hora_Llegada]])</f>
        <v>0.1020833333338184</v>
      </c>
      <c r="G113" s="7" t="str">
        <f>TEXT(Tabla13[[#This Row],[Hora_Salida]],"dddd,dd,mm,aaaa")</f>
        <v>sábado,01,04,2023</v>
      </c>
      <c r="H113" s="1" t="s">
        <v>79</v>
      </c>
      <c r="I113" s="1" t="s">
        <v>93</v>
      </c>
      <c r="J113" s="1" t="s">
        <v>75</v>
      </c>
      <c r="K113" s="1">
        <v>35.36</v>
      </c>
      <c r="L113" s="1" cm="1">
        <f t="array" ref="L113">_xlfn.IFS(Tabla13[[#This Row],[Cuentas_Pagadas]]="COBRADA",K113,Tabla13[[#This Row],[Cuentas_Pagadas]]="NO COBRADA","-")</f>
        <v>35.36</v>
      </c>
      <c r="M113" s="1" t="s">
        <v>95</v>
      </c>
      <c r="N113" s="1">
        <v>112</v>
      </c>
      <c r="O113" s="1" t="s">
        <v>90</v>
      </c>
      <c r="P113" s="1" t="s">
        <v>18</v>
      </c>
      <c r="Q113" s="19">
        <v>0.1</v>
      </c>
      <c r="R113" s="25">
        <f>Tabla13[[#This Row],[Monto Total]]*Tabla13[[#This Row],[IVA (%)]]</f>
        <v>2</v>
      </c>
      <c r="S113" s="26">
        <f>SUMIF(Tabla1[Número de Orden],Tabla13[[#This Row],[Número_Orden]],Tabla1[Total del Pedido])</f>
        <v>20</v>
      </c>
      <c r="T113" s="26" cm="1">
        <f t="array" ref="T113">_xlfn.IFS(Tabla13[[#This Row],[Cuentas_Pagadas]]="COBRADA",Tabla13[[#This Row],[Monto Total]]+Tabla13[[#This Row],[Propina]],Tabla13[[#This Row],[Cuentas_Pagadas]]="NO COBRADA",0)</f>
        <v>55.36</v>
      </c>
      <c r="U113" s="26">
        <f>SUMIF(Tabla1[Número de Orden],Tabla13[[#This Row],[Número_Orden]],Tabla1[Ganancia Bruta])</f>
        <v>8</v>
      </c>
      <c r="V113" s="26">
        <f>IF(Tabla13[[#This Row],[Ganancia Bruta]]&gt;0,Tabla13[[#This Row],[Ganancia Bruta]]-Tabla13[[#This Row],[IVA]],"-")</f>
        <v>6</v>
      </c>
      <c r="W113" s="7">
        <f>SUMIF(Tabla1[Número de Orden],Tabla13[[#This Row],[Número_Orden]],Tabla1[Tiempo_Preparación])</f>
        <v>1.1111111111111112E-2</v>
      </c>
      <c r="X113" s="7">
        <f>Tabla13[[#This Row],[Tiempo_Sala]]-Tabla13[[#This Row],[Tiempo_Preparación]]</f>
        <v>9.0972222222707289E-2</v>
      </c>
      <c r="Y113" s="1" t="str">
        <f>IF(Tabla13[[#This Row],[TS-TP]]&gt;0,"COBRADA","NO COBRADA")</f>
        <v>COBRADA</v>
      </c>
    </row>
    <row r="114" spans="1:25" x14ac:dyDescent="0.25">
      <c r="A114" s="1">
        <v>4</v>
      </c>
      <c r="B114" s="1" t="s">
        <v>289</v>
      </c>
      <c r="C114" s="1">
        <v>2</v>
      </c>
      <c r="D114" s="13">
        <v>45017.05</v>
      </c>
      <c r="E114" s="13">
        <v>45017.181250000001</v>
      </c>
      <c r="F114" s="7">
        <f>IF(Tabla13[[#This Row],[Estado_Mesa]]="Ocupada",Tabla13[[#This Row],[Hora_Salida]]-Tabla13[[#This Row],[Hora_Llegada]]+TIME(0,15,0),Tabla13[[#This Row],[Hora_Salida]]-Tabla13[[#This Row],[Hora_Llegada]])</f>
        <v>0.14166666666521147</v>
      </c>
      <c r="G114" s="7" t="str">
        <f>TEXT(Tabla13[[#This Row],[Hora_Salida]],"dddd,dd,mm,aaaa")</f>
        <v>sábado,01,04,2023</v>
      </c>
      <c r="H114" s="1" t="s">
        <v>66</v>
      </c>
      <c r="I114" s="1" t="s">
        <v>67</v>
      </c>
      <c r="J114" s="1" t="s">
        <v>80</v>
      </c>
      <c r="K114" s="1">
        <v>29.74</v>
      </c>
      <c r="L114" s="1" cm="1">
        <f t="array" ref="L114">_xlfn.IFS(Tabla13[[#This Row],[Cuentas_Pagadas]]="COBRADA",K114,Tabla13[[#This Row],[Cuentas_Pagadas]]="NO COBRADA","-")</f>
        <v>29.74</v>
      </c>
      <c r="M114" s="1" t="s">
        <v>95</v>
      </c>
      <c r="N114" s="1">
        <v>113</v>
      </c>
      <c r="O114" s="1" t="s">
        <v>82</v>
      </c>
      <c r="P114" s="1" t="s">
        <v>17</v>
      </c>
      <c r="Q114" s="19">
        <v>0.1</v>
      </c>
      <c r="R114" s="25">
        <f>Tabla13[[#This Row],[Monto Total]]*Tabla13[[#This Row],[IVA (%)]]</f>
        <v>6.8000000000000007</v>
      </c>
      <c r="S114" s="26">
        <f>SUMIF(Tabla1[Número de Orden],Tabla13[[#This Row],[Número_Orden]],Tabla1[Total del Pedido])</f>
        <v>68</v>
      </c>
      <c r="T114" s="26" cm="1">
        <f t="array" ref="T114">_xlfn.IFS(Tabla13[[#This Row],[Cuentas_Pagadas]]="COBRADA",Tabla13[[#This Row],[Monto Total]]+Tabla13[[#This Row],[Propina]],Tabla13[[#This Row],[Cuentas_Pagadas]]="NO COBRADA",0)</f>
        <v>97.74</v>
      </c>
      <c r="U114" s="26">
        <f>SUMIF(Tabla1[Número de Orden],Tabla13[[#This Row],[Número_Orden]],Tabla1[Ganancia Bruta])</f>
        <v>28</v>
      </c>
      <c r="V114" s="26">
        <f>IF(Tabla13[[#This Row],[Ganancia Bruta]]&gt;0,Tabla13[[#This Row],[Ganancia Bruta]]-Tabla13[[#This Row],[IVA]],"-")</f>
        <v>21.2</v>
      </c>
      <c r="W114" s="7">
        <f>SUMIF(Tabla1[Número de Orden],Tabla13[[#This Row],[Número_Orden]],Tabla1[Tiempo_Preparación])</f>
        <v>3.5416666666666666E-2</v>
      </c>
      <c r="X114" s="7">
        <f>Tabla13[[#This Row],[Tiempo_Sala]]-Tabla13[[#This Row],[Tiempo_Preparación]]</f>
        <v>0.1062499999985448</v>
      </c>
      <c r="Y114" s="1" t="str">
        <f>IF(Tabla13[[#This Row],[TS-TP]]&gt;0,"COBRADA","NO COBRADA")</f>
        <v>COBRADA</v>
      </c>
    </row>
    <row r="115" spans="1:25" x14ac:dyDescent="0.25">
      <c r="A115" s="1">
        <v>7</v>
      </c>
      <c r="B115" s="1" t="s">
        <v>290</v>
      </c>
      <c r="C115" s="1">
        <v>6</v>
      </c>
      <c r="D115" s="13">
        <v>45017.03402777778</v>
      </c>
      <c r="E115" s="13">
        <v>45017.145833333336</v>
      </c>
      <c r="F115" s="7">
        <f>IF(Tabla13[[#This Row],[Estado_Mesa]]="Ocupada",Tabla13[[#This Row],[Hora_Salida]]-Tabla13[[#This Row],[Hora_Llegada]]+TIME(0,15,0),Tabla13[[#This Row],[Hora_Salida]]-Tabla13[[#This Row],[Hora_Llegada]])</f>
        <v>0.12222222222286898</v>
      </c>
      <c r="G115" s="7" t="str">
        <f>TEXT(Tabla13[[#This Row],[Hora_Salida]],"dddd,dd,mm,aaaa")</f>
        <v>sábado,01,04,2023</v>
      </c>
      <c r="H115" s="1" t="s">
        <v>73</v>
      </c>
      <c r="I115" s="1" t="s">
        <v>67</v>
      </c>
      <c r="J115" s="1" t="s">
        <v>80</v>
      </c>
      <c r="K115" s="1">
        <v>38.81</v>
      </c>
      <c r="L115" s="1" cm="1">
        <f t="array" ref="L115">_xlfn.IFS(Tabla13[[#This Row],[Cuentas_Pagadas]]="COBRADA",K115,Tabla13[[#This Row],[Cuentas_Pagadas]]="NO COBRADA","-")</f>
        <v>38.81</v>
      </c>
      <c r="M115" s="1" t="s">
        <v>95</v>
      </c>
      <c r="N115" s="1">
        <v>114</v>
      </c>
      <c r="O115" s="1" t="s">
        <v>122</v>
      </c>
      <c r="P115" s="1" t="s">
        <v>291</v>
      </c>
      <c r="Q115" s="19">
        <v>0.1</v>
      </c>
      <c r="R115" s="25">
        <f>Tabla13[[#This Row],[Monto Total]]*Tabla13[[#This Row],[IVA (%)]]</f>
        <v>25.3</v>
      </c>
      <c r="S115" s="26">
        <f>SUMIF(Tabla1[Número de Orden],Tabla13[[#This Row],[Número_Orden]],Tabla1[Total del Pedido])</f>
        <v>253</v>
      </c>
      <c r="T115" s="26" cm="1">
        <f t="array" ref="T115">_xlfn.IFS(Tabla13[[#This Row],[Cuentas_Pagadas]]="COBRADA",Tabla13[[#This Row],[Monto Total]]+Tabla13[[#This Row],[Propina]],Tabla13[[#This Row],[Cuentas_Pagadas]]="NO COBRADA",0)</f>
        <v>291.81</v>
      </c>
      <c r="U115" s="26">
        <f>SUMIF(Tabla1[Número de Orden],Tabla13[[#This Row],[Número_Orden]],Tabla1[Ganancia Bruta])</f>
        <v>105</v>
      </c>
      <c r="V115" s="26">
        <f>IF(Tabla13[[#This Row],[Ganancia Bruta]]&gt;0,Tabla13[[#This Row],[Ganancia Bruta]]-Tabla13[[#This Row],[IVA]],"-")</f>
        <v>79.7</v>
      </c>
      <c r="W115" s="7">
        <f>SUMIF(Tabla1[Número de Orden],Tabla13[[#This Row],[Número_Orden]],Tabla1[Tiempo_Preparación])</f>
        <v>9.0972222222222232E-2</v>
      </c>
      <c r="X115" s="7">
        <f>Tabla13[[#This Row],[Tiempo_Sala]]-Tabla13[[#This Row],[Tiempo_Preparación]]</f>
        <v>3.1250000000646747E-2</v>
      </c>
      <c r="Y115" s="1" t="str">
        <f>IF(Tabla13[[#This Row],[TS-TP]]&gt;0,"COBRADA","NO COBRADA")</f>
        <v>COBRADA</v>
      </c>
    </row>
    <row r="116" spans="1:25" x14ac:dyDescent="0.25">
      <c r="A116" s="1">
        <v>12</v>
      </c>
      <c r="B116" s="1" t="s">
        <v>267</v>
      </c>
      <c r="C116" s="1">
        <v>6</v>
      </c>
      <c r="D116" s="13">
        <v>45017.154861111114</v>
      </c>
      <c r="E116" s="13">
        <v>45017.268055555556</v>
      </c>
      <c r="F116" s="7">
        <f>IF(Tabla13[[#This Row],[Estado_Mesa]]="Ocupada",Tabla13[[#This Row],[Hora_Salida]]-Tabla13[[#This Row],[Hora_Llegada]]+TIME(0,15,0),Tabla13[[#This Row],[Hora_Salida]]-Tabla13[[#This Row],[Hora_Llegada]])</f>
        <v>0.12361111110900917</v>
      </c>
      <c r="G116" s="7" t="str">
        <f>TEXT(Tabla13[[#This Row],[Hora_Salida]],"dddd,dd,mm,aaaa")</f>
        <v>sábado,01,04,2023</v>
      </c>
      <c r="H116" s="1" t="s">
        <v>73</v>
      </c>
      <c r="I116" s="1" t="s">
        <v>93</v>
      </c>
      <c r="J116" s="1" t="s">
        <v>68</v>
      </c>
      <c r="K116" s="1">
        <v>46.46</v>
      </c>
      <c r="L116" s="1" cm="1">
        <f t="array" ref="L116">_xlfn.IFS(Tabla13[[#This Row],[Cuentas_Pagadas]]="COBRADA",K116,Tabla13[[#This Row],[Cuentas_Pagadas]]="NO COBRADA","-")</f>
        <v>46.46</v>
      </c>
      <c r="M116" s="1" t="s">
        <v>95</v>
      </c>
      <c r="N116" s="1">
        <v>115</v>
      </c>
      <c r="O116" s="1" t="s">
        <v>104</v>
      </c>
      <c r="P116" s="1" t="s">
        <v>292</v>
      </c>
      <c r="Q116" s="19">
        <v>0.1</v>
      </c>
      <c r="R116" s="25">
        <f>Tabla13[[#This Row],[Monto Total]]*Tabla13[[#This Row],[IVA (%)]]</f>
        <v>23.700000000000003</v>
      </c>
      <c r="S116" s="26">
        <f>SUMIF(Tabla1[Número de Orden],Tabla13[[#This Row],[Número_Orden]],Tabla1[Total del Pedido])</f>
        <v>237</v>
      </c>
      <c r="T116" s="26" cm="1">
        <f t="array" ref="T116">_xlfn.IFS(Tabla13[[#This Row],[Cuentas_Pagadas]]="COBRADA",Tabla13[[#This Row],[Monto Total]]+Tabla13[[#This Row],[Propina]],Tabla13[[#This Row],[Cuentas_Pagadas]]="NO COBRADA",0)</f>
        <v>283.45999999999998</v>
      </c>
      <c r="U116" s="26">
        <f>SUMIF(Tabla1[Número de Orden],Tabla13[[#This Row],[Número_Orden]],Tabla1[Ganancia Bruta])</f>
        <v>96</v>
      </c>
      <c r="V116" s="26">
        <f>IF(Tabla13[[#This Row],[Ganancia Bruta]]&gt;0,Tabla13[[#This Row],[Ganancia Bruta]]-Tabla13[[#This Row],[IVA]],"-")</f>
        <v>72.3</v>
      </c>
      <c r="W116" s="7">
        <f>SUMIF(Tabla1[Número de Orden],Tabla13[[#This Row],[Número_Orden]],Tabla1[Tiempo_Preparación])</f>
        <v>6.8055555555555564E-2</v>
      </c>
      <c r="X116" s="7">
        <f>Tabla13[[#This Row],[Tiempo_Sala]]-Tabla13[[#This Row],[Tiempo_Preparación]]</f>
        <v>5.5555555553453609E-2</v>
      </c>
      <c r="Y116" s="1" t="str">
        <f>IF(Tabla13[[#This Row],[TS-TP]]&gt;0,"COBRADA","NO COBRADA")</f>
        <v>COBRADA</v>
      </c>
    </row>
    <row r="117" spans="1:25" x14ac:dyDescent="0.25">
      <c r="A117" s="1">
        <v>8</v>
      </c>
      <c r="B117" s="1" t="s">
        <v>293</v>
      </c>
      <c r="C117" s="1">
        <v>5</v>
      </c>
      <c r="D117" s="13">
        <v>45017.135416666664</v>
      </c>
      <c r="E117" s="13">
        <v>45017.272916666669</v>
      </c>
      <c r="F117" s="7">
        <f>IF(Tabla13[[#This Row],[Estado_Mesa]]="Ocupada",Tabla13[[#This Row],[Hora_Salida]]-Tabla13[[#This Row],[Hora_Llegada]]+TIME(0,15,0),Tabla13[[#This Row],[Hora_Salida]]-Tabla13[[#This Row],[Hora_Llegada]])</f>
        <v>0.14791666667103223</v>
      </c>
      <c r="G117" s="7" t="str">
        <f>TEXT(Tabla13[[#This Row],[Hora_Salida]],"dddd,dd,mm,aaaa")</f>
        <v>sábado,01,04,2023</v>
      </c>
      <c r="H117" s="1" t="s">
        <v>73</v>
      </c>
      <c r="I117" s="1" t="s">
        <v>67</v>
      </c>
      <c r="J117" s="1" t="s">
        <v>80</v>
      </c>
      <c r="K117" s="1">
        <v>47.69</v>
      </c>
      <c r="L117" s="1" cm="1">
        <f t="array" ref="L117">_xlfn.IFS(Tabla13[[#This Row],[Cuentas_Pagadas]]="COBRADA",K117,Tabla13[[#This Row],[Cuentas_Pagadas]]="NO COBRADA","-")</f>
        <v>47.69</v>
      </c>
      <c r="M117" s="1" t="s">
        <v>95</v>
      </c>
      <c r="N117" s="1">
        <v>116</v>
      </c>
      <c r="O117" s="1" t="s">
        <v>122</v>
      </c>
      <c r="P117" s="1" t="s">
        <v>294</v>
      </c>
      <c r="Q117" s="19">
        <v>0.1</v>
      </c>
      <c r="R117" s="25">
        <f>Tabla13[[#This Row],[Monto Total]]*Tabla13[[#This Row],[IVA (%)]]</f>
        <v>26.900000000000002</v>
      </c>
      <c r="S117" s="26">
        <f>SUMIF(Tabla1[Número de Orden],Tabla13[[#This Row],[Número_Orden]],Tabla1[Total del Pedido])</f>
        <v>269</v>
      </c>
      <c r="T117" s="26" cm="1">
        <f t="array" ref="T117">_xlfn.IFS(Tabla13[[#This Row],[Cuentas_Pagadas]]="COBRADA",Tabla13[[#This Row],[Monto Total]]+Tabla13[[#This Row],[Propina]],Tabla13[[#This Row],[Cuentas_Pagadas]]="NO COBRADA",0)</f>
        <v>316.69</v>
      </c>
      <c r="U117" s="26">
        <f>SUMIF(Tabla1[Número de Orden],Tabla13[[#This Row],[Número_Orden]],Tabla1[Ganancia Bruta])</f>
        <v>109</v>
      </c>
      <c r="V117" s="26">
        <f>IF(Tabla13[[#This Row],[Ganancia Bruta]]&gt;0,Tabla13[[#This Row],[Ganancia Bruta]]-Tabla13[[#This Row],[IVA]],"-")</f>
        <v>82.1</v>
      </c>
      <c r="W117" s="7">
        <f>SUMIF(Tabla1[Número de Orden],Tabla13[[#This Row],[Número_Orden]],Tabla1[Tiempo_Preparación])</f>
        <v>8.9583333333333334E-2</v>
      </c>
      <c r="X117" s="7">
        <f>Tabla13[[#This Row],[Tiempo_Sala]]-Tabla13[[#This Row],[Tiempo_Preparación]]</f>
        <v>5.8333333337698898E-2</v>
      </c>
      <c r="Y117" s="1" t="str">
        <f>IF(Tabla13[[#This Row],[TS-TP]]&gt;0,"COBRADA","NO COBRADA")</f>
        <v>COBRADA</v>
      </c>
    </row>
    <row r="118" spans="1:25" x14ac:dyDescent="0.25">
      <c r="A118" s="1">
        <v>8</v>
      </c>
      <c r="B118" s="1" t="s">
        <v>295</v>
      </c>
      <c r="C118" s="1">
        <v>4</v>
      </c>
      <c r="D118" s="13">
        <v>45017.121527777781</v>
      </c>
      <c r="E118" s="13">
        <v>45017.239583333336</v>
      </c>
      <c r="F118" s="7">
        <f>IF(Tabla13[[#This Row],[Estado_Mesa]]="Ocupada",Tabla13[[#This Row],[Hora_Salida]]-Tabla13[[#This Row],[Hora_Llegada]]+TIME(0,15,0),Tabla13[[#This Row],[Hora_Salida]]-Tabla13[[#This Row],[Hora_Llegada]])</f>
        <v>0.12847222222141377</v>
      </c>
      <c r="G118" s="7" t="str">
        <f>TEXT(Tabla13[[#This Row],[Hora_Salida]],"dddd,dd,mm,aaaa")</f>
        <v>sábado,01,04,2023</v>
      </c>
      <c r="H118" s="1" t="s">
        <v>66</v>
      </c>
      <c r="I118" s="1" t="s">
        <v>74</v>
      </c>
      <c r="J118" s="1" t="s">
        <v>80</v>
      </c>
      <c r="K118" s="1">
        <v>11.65</v>
      </c>
      <c r="L118" s="1" cm="1">
        <f t="array" ref="L118">_xlfn.IFS(Tabla13[[#This Row],[Cuentas_Pagadas]]="COBRADA",K118,Tabla13[[#This Row],[Cuentas_Pagadas]]="NO COBRADA","-")</f>
        <v>11.65</v>
      </c>
      <c r="M118" s="1" t="s">
        <v>95</v>
      </c>
      <c r="N118" s="1">
        <v>117</v>
      </c>
      <c r="O118" s="1" t="s">
        <v>122</v>
      </c>
      <c r="P118" s="1" t="s">
        <v>14</v>
      </c>
      <c r="Q118" s="19">
        <v>0.1</v>
      </c>
      <c r="R118" s="25">
        <f>Tabla13[[#This Row],[Monto Total]]*Tabla13[[#This Row],[IVA (%)]]</f>
        <v>7</v>
      </c>
      <c r="S118" s="26">
        <f>SUMIF(Tabla1[Número de Orden],Tabla13[[#This Row],[Número_Orden]],Tabla1[Total del Pedido])</f>
        <v>70</v>
      </c>
      <c r="T118" s="26" cm="1">
        <f t="array" ref="T118">_xlfn.IFS(Tabla13[[#This Row],[Cuentas_Pagadas]]="COBRADA",Tabla13[[#This Row],[Monto Total]]+Tabla13[[#This Row],[Propina]],Tabla13[[#This Row],[Cuentas_Pagadas]]="NO COBRADA",0)</f>
        <v>81.650000000000006</v>
      </c>
      <c r="U118" s="26">
        <f>SUMIF(Tabla1[Número de Orden],Tabla13[[#This Row],[Número_Orden]],Tabla1[Ganancia Bruta])</f>
        <v>28</v>
      </c>
      <c r="V118" s="26">
        <f>IF(Tabla13[[#This Row],[Ganancia Bruta]]&gt;0,Tabla13[[#This Row],[Ganancia Bruta]]-Tabla13[[#This Row],[IVA]],"-")</f>
        <v>21</v>
      </c>
      <c r="W118" s="7">
        <f>SUMIF(Tabla1[Número de Orden],Tabla13[[#This Row],[Número_Orden]],Tabla1[Tiempo_Preparación])</f>
        <v>5.5555555555555558E-3</v>
      </c>
      <c r="X118" s="7">
        <f>Tabla13[[#This Row],[Tiempo_Sala]]-Tabla13[[#This Row],[Tiempo_Preparación]]</f>
        <v>0.12291666666585822</v>
      </c>
      <c r="Y118" s="1" t="str">
        <f>IF(Tabla13[[#This Row],[TS-TP]]&gt;0,"COBRADA","NO COBRADA")</f>
        <v>COBRADA</v>
      </c>
    </row>
    <row r="119" spans="1:25" x14ac:dyDescent="0.25">
      <c r="A119" s="1">
        <v>13</v>
      </c>
      <c r="B119" s="1" t="s">
        <v>296</v>
      </c>
      <c r="C119" s="1">
        <v>1</v>
      </c>
      <c r="D119" s="13">
        <v>45017.023611111108</v>
      </c>
      <c r="E119" s="13">
        <v>45017.072916666664</v>
      </c>
      <c r="F119" s="7">
        <f>IF(Tabla13[[#This Row],[Estado_Mesa]]="Ocupada",Tabla13[[#This Row],[Hora_Salida]]-Tabla13[[#This Row],[Hora_Llegada]]+TIME(0,15,0),Tabla13[[#This Row],[Hora_Salida]]-Tabla13[[#This Row],[Hora_Llegada]])</f>
        <v>4.9305555556202307E-2</v>
      </c>
      <c r="G119" s="7" t="str">
        <f>TEXT(Tabla13[[#This Row],[Hora_Salida]],"dddd,dd,mm,aaaa")</f>
        <v>sábado,01,04,2023</v>
      </c>
      <c r="H119" s="1" t="s">
        <v>85</v>
      </c>
      <c r="I119" s="1" t="s">
        <v>93</v>
      </c>
      <c r="J119" s="1" t="s">
        <v>68</v>
      </c>
      <c r="K119" s="1">
        <v>49.32</v>
      </c>
      <c r="L119" s="1" t="str" cm="1">
        <f t="array" ref="L119">_xlfn.IFS(Tabla13[[#This Row],[Cuentas_Pagadas]]="COBRADA",K119,Tabla13[[#This Row],[Cuentas_Pagadas]]="NO COBRADA","-")</f>
        <v>-</v>
      </c>
      <c r="M119" s="1" t="s">
        <v>81</v>
      </c>
      <c r="N119" s="1">
        <v>118</v>
      </c>
      <c r="O119" s="1" t="s">
        <v>101</v>
      </c>
      <c r="P119" s="1" t="s">
        <v>297</v>
      </c>
      <c r="Q119" s="19">
        <v>0.1</v>
      </c>
      <c r="R119" s="25">
        <f>Tabla13[[#This Row],[Monto Total]]*Tabla13[[#This Row],[IVA (%)]]</f>
        <v>20.900000000000002</v>
      </c>
      <c r="S119" s="26">
        <f>SUMIF(Tabla1[Número de Orden],Tabla13[[#This Row],[Número_Orden]],Tabla1[Total del Pedido])</f>
        <v>209</v>
      </c>
      <c r="T119" s="26" cm="1">
        <f t="array" ref="T119">_xlfn.IFS(Tabla13[[#This Row],[Cuentas_Pagadas]]="COBRADA",Tabla13[[#This Row],[Monto Total]]+Tabla13[[#This Row],[Propina]],Tabla13[[#This Row],[Cuentas_Pagadas]]="NO COBRADA",0)</f>
        <v>0</v>
      </c>
      <c r="U119" s="26">
        <v>0</v>
      </c>
      <c r="V119" s="27" t="str">
        <f>IF(Tabla13[[#This Row],[Ganancia Bruta]]&gt;0,Tabla13[[#This Row],[Ganancia Bruta]]-Tabla13[[#This Row],[IVA]],"-")</f>
        <v>-</v>
      </c>
      <c r="W119" s="7">
        <f>SUMIF(Tabla1[Número de Orden],Tabla13[[#This Row],[Número_Orden]],Tabla1[Tiempo_Preparación])</f>
        <v>9.4444444444444442E-2</v>
      </c>
      <c r="X119" s="7">
        <f>Tabla13[[#This Row],[Tiempo_Sala]]-Tabla13[[#This Row],[Tiempo_Preparación]]</f>
        <v>-4.5138888888242135E-2</v>
      </c>
      <c r="Y119" s="1" t="str">
        <f>IF(Tabla13[[#This Row],[TS-TP]]&gt;0,"COBRADA","NO COBRADA")</f>
        <v>NO COBRADA</v>
      </c>
    </row>
    <row r="120" spans="1:25" x14ac:dyDescent="0.25">
      <c r="A120" s="1">
        <v>17</v>
      </c>
      <c r="B120" s="1" t="s">
        <v>298</v>
      </c>
      <c r="C120" s="1">
        <v>3</v>
      </c>
      <c r="D120" s="13">
        <v>45018.14166666667</v>
      </c>
      <c r="E120" s="13">
        <v>45018.210416666669</v>
      </c>
      <c r="F120" s="7">
        <f>IF(Tabla13[[#This Row],[Estado_Mesa]]="Ocupada",Tabla13[[#This Row],[Hora_Salida]]-Tabla13[[#This Row],[Hora_Llegada]]+TIME(0,15,0),Tabla13[[#This Row],[Hora_Salida]]-Tabla13[[#This Row],[Hora_Llegada]])</f>
        <v>6.8749999998544808E-2</v>
      </c>
      <c r="G120" s="7" t="str">
        <f>TEXT(Tabla13[[#This Row],[Hora_Salida]],"dddd,dd,mm,aaaa")</f>
        <v>domingo,02,04,2023</v>
      </c>
      <c r="H120" s="1" t="s">
        <v>79</v>
      </c>
      <c r="I120" s="1" t="s">
        <v>74</v>
      </c>
      <c r="J120" s="1" t="s">
        <v>80</v>
      </c>
      <c r="K120" s="1">
        <v>11.5</v>
      </c>
      <c r="L120" s="1" cm="1">
        <f t="array" ref="L120">_xlfn.IFS(Tabla13[[#This Row],[Cuentas_Pagadas]]="COBRADA",K120,Tabla13[[#This Row],[Cuentas_Pagadas]]="NO COBRADA","-")</f>
        <v>11.5</v>
      </c>
      <c r="M120" s="1" t="s">
        <v>69</v>
      </c>
      <c r="N120" s="1">
        <v>119</v>
      </c>
      <c r="O120" s="1" t="s">
        <v>90</v>
      </c>
      <c r="P120" s="1" t="s">
        <v>299</v>
      </c>
      <c r="Q120" s="19">
        <v>0.1</v>
      </c>
      <c r="R120" s="25">
        <f>Tabla13[[#This Row],[Monto Total]]*Tabla13[[#This Row],[IVA (%)]]</f>
        <v>13.4</v>
      </c>
      <c r="S120" s="26">
        <f>SUMIF(Tabla1[Número de Orden],Tabla13[[#This Row],[Número_Orden]],Tabla1[Total del Pedido])</f>
        <v>134</v>
      </c>
      <c r="T120" s="26" cm="1">
        <f t="array" ref="T120">_xlfn.IFS(Tabla13[[#This Row],[Cuentas_Pagadas]]="COBRADA",Tabla13[[#This Row],[Monto Total]]+Tabla13[[#This Row],[Propina]],Tabla13[[#This Row],[Cuentas_Pagadas]]="NO COBRADA",0)</f>
        <v>145.5</v>
      </c>
      <c r="U120" s="26">
        <f>SUMIF(Tabla1[Número de Orden],Tabla13[[#This Row],[Número_Orden]],Tabla1[Ganancia Bruta])</f>
        <v>55</v>
      </c>
      <c r="V120" s="26">
        <f>IF(Tabla13[[#This Row],[Ganancia Bruta]]&gt;0,Tabla13[[#This Row],[Ganancia Bruta]]-Tabla13[[#This Row],[IVA]],"-")</f>
        <v>41.6</v>
      </c>
      <c r="W120" s="7">
        <f>SUMIF(Tabla1[Número de Orden],Tabla13[[#This Row],[Número_Orden]],Tabla1[Tiempo_Preparación])</f>
        <v>3.7499999999999999E-2</v>
      </c>
      <c r="X120" s="7">
        <f>Tabla13[[#This Row],[Tiempo_Sala]]-Tabla13[[#This Row],[Tiempo_Preparación]]</f>
        <v>3.124999999854481E-2</v>
      </c>
      <c r="Y120" s="1" t="str">
        <f>IF(Tabla13[[#This Row],[TS-TP]]&gt;0,"COBRADA","NO COBRADA")</f>
        <v>COBRADA</v>
      </c>
    </row>
    <row r="121" spans="1:25" x14ac:dyDescent="0.25">
      <c r="A121" s="1">
        <v>4</v>
      </c>
      <c r="B121" s="1" t="s">
        <v>300</v>
      </c>
      <c r="C121" s="1">
        <v>2</v>
      </c>
      <c r="D121" s="13">
        <v>45018.026388888888</v>
      </c>
      <c r="E121" s="13">
        <v>45018.070833333331</v>
      </c>
      <c r="F121" s="7">
        <f>IF(Tabla13[[#This Row],[Estado_Mesa]]="Ocupada",Tabla13[[#This Row],[Hora_Salida]]-Tabla13[[#This Row],[Hora_Llegada]]+TIME(0,15,0),Tabla13[[#This Row],[Hora_Salida]]-Tabla13[[#This Row],[Hora_Llegada]])</f>
        <v>4.4444444443797693E-2</v>
      </c>
      <c r="G121" s="7" t="str">
        <f>TEXT(Tabla13[[#This Row],[Hora_Salida]],"dddd,dd,mm,aaaa")</f>
        <v>domingo,02,04,2023</v>
      </c>
      <c r="H121" s="1" t="s">
        <v>73</v>
      </c>
      <c r="I121" s="1" t="s">
        <v>67</v>
      </c>
      <c r="J121" s="1" t="s">
        <v>75</v>
      </c>
      <c r="K121" s="1">
        <v>12.51</v>
      </c>
      <c r="L121" s="1" t="str" cm="1">
        <f t="array" ref="L121">_xlfn.IFS(Tabla13[[#This Row],[Cuentas_Pagadas]]="COBRADA",K121,Tabla13[[#This Row],[Cuentas_Pagadas]]="NO COBRADA","-")</f>
        <v>-</v>
      </c>
      <c r="M121" s="1" t="s">
        <v>69</v>
      </c>
      <c r="N121" s="1">
        <v>120</v>
      </c>
      <c r="O121" s="1" t="s">
        <v>104</v>
      </c>
      <c r="P121" s="1" t="s">
        <v>301</v>
      </c>
      <c r="Q121" s="19">
        <v>0.1</v>
      </c>
      <c r="R121" s="25">
        <f>Tabla13[[#This Row],[Monto Total]]*Tabla13[[#This Row],[IVA (%)]]</f>
        <v>14.5</v>
      </c>
      <c r="S121" s="26">
        <f>SUMIF(Tabla1[Número de Orden],Tabla13[[#This Row],[Número_Orden]],Tabla1[Total del Pedido])</f>
        <v>145</v>
      </c>
      <c r="T121" s="26" cm="1">
        <f t="array" ref="T121">_xlfn.IFS(Tabla13[[#This Row],[Cuentas_Pagadas]]="COBRADA",Tabla13[[#This Row],[Monto Total]]+Tabla13[[#This Row],[Propina]],Tabla13[[#This Row],[Cuentas_Pagadas]]="NO COBRADA",0)</f>
        <v>0</v>
      </c>
      <c r="U121" s="26">
        <v>0</v>
      </c>
      <c r="V121" s="27" t="str">
        <f>IF(Tabla13[[#This Row],[Ganancia Bruta]]&gt;0,Tabla13[[#This Row],[Ganancia Bruta]]-Tabla13[[#This Row],[IVA]],"-")</f>
        <v>-</v>
      </c>
      <c r="W121" s="7">
        <f>SUMIF(Tabla1[Número de Orden],Tabla13[[#This Row],[Número_Orden]],Tabla1[Tiempo_Preparación])</f>
        <v>6.7361111111111108E-2</v>
      </c>
      <c r="X121" s="7">
        <f>Tabla13[[#This Row],[Tiempo_Sala]]-Tabla13[[#This Row],[Tiempo_Preparación]]</f>
        <v>-2.2916666667313415E-2</v>
      </c>
      <c r="Y121" s="1" t="str">
        <f>IF(Tabla13[[#This Row],[TS-TP]]&gt;0,"COBRADA","NO COBRADA")</f>
        <v>NO COBRADA</v>
      </c>
    </row>
    <row r="122" spans="1:25" x14ac:dyDescent="0.25">
      <c r="A122" s="1">
        <v>5</v>
      </c>
      <c r="B122" s="1" t="s">
        <v>302</v>
      </c>
      <c r="C122" s="1">
        <v>4</v>
      </c>
      <c r="D122" s="13">
        <v>45018.15625</v>
      </c>
      <c r="E122" s="13">
        <v>45018.259027777778</v>
      </c>
      <c r="F122" s="7">
        <f>IF(Tabla13[[#This Row],[Estado_Mesa]]="Ocupada",Tabla13[[#This Row],[Hora_Salida]]-Tabla13[[#This Row],[Hora_Llegada]]+TIME(0,15,0),Tabla13[[#This Row],[Hora_Salida]]-Tabla13[[#This Row],[Hora_Llegada]])</f>
        <v>0.10277777777810115</v>
      </c>
      <c r="G122" s="7" t="str">
        <f>TEXT(Tabla13[[#This Row],[Hora_Salida]],"dddd,dd,mm,aaaa")</f>
        <v>domingo,02,04,2023</v>
      </c>
      <c r="H122" s="1" t="s">
        <v>89</v>
      </c>
      <c r="I122" s="1" t="s">
        <v>67</v>
      </c>
      <c r="J122" s="1" t="s">
        <v>80</v>
      </c>
      <c r="K122" s="1">
        <v>12.3</v>
      </c>
      <c r="L122" s="1" cm="1">
        <f t="array" ref="L122">_xlfn.IFS(Tabla13[[#This Row],[Cuentas_Pagadas]]="COBRADA",K122,Tabla13[[#This Row],[Cuentas_Pagadas]]="NO COBRADA","-")</f>
        <v>12.3</v>
      </c>
      <c r="M122" s="1" t="s">
        <v>69</v>
      </c>
      <c r="N122" s="1">
        <v>121</v>
      </c>
      <c r="O122" s="1" t="s">
        <v>86</v>
      </c>
      <c r="P122" s="1" t="s">
        <v>22</v>
      </c>
      <c r="Q122" s="19">
        <v>0.1</v>
      </c>
      <c r="R122" s="25">
        <f>Tabla13[[#This Row],[Monto Total]]*Tabla13[[#This Row],[IVA (%)]]</f>
        <v>5.2</v>
      </c>
      <c r="S122" s="26">
        <f>SUMIF(Tabla1[Número de Orden],Tabla13[[#This Row],[Número_Orden]],Tabla1[Total del Pedido])</f>
        <v>52</v>
      </c>
      <c r="T122" s="26" cm="1">
        <f t="array" ref="T122">_xlfn.IFS(Tabla13[[#This Row],[Cuentas_Pagadas]]="COBRADA",Tabla13[[#This Row],[Monto Total]]+Tabla13[[#This Row],[Propina]],Tabla13[[#This Row],[Cuentas_Pagadas]]="NO COBRADA",0)</f>
        <v>64.3</v>
      </c>
      <c r="U122" s="26">
        <f>SUMIF(Tabla1[Número de Orden],Tabla13[[#This Row],[Número_Orden]],Tabla1[Ganancia Bruta])</f>
        <v>22</v>
      </c>
      <c r="V122" s="26">
        <f>IF(Tabla13[[#This Row],[Ganancia Bruta]]&gt;0,Tabla13[[#This Row],[Ganancia Bruta]]-Tabla13[[#This Row],[IVA]],"-")</f>
        <v>16.8</v>
      </c>
      <c r="W122" s="7">
        <f>SUMIF(Tabla1[Número de Orden],Tabla13[[#This Row],[Número_Orden]],Tabla1[Tiempo_Preparación])</f>
        <v>2.6388888888888889E-2</v>
      </c>
      <c r="X122" s="7">
        <f>Tabla13[[#This Row],[Tiempo_Sala]]-Tabla13[[#This Row],[Tiempo_Preparación]]</f>
        <v>7.6388888889212261E-2</v>
      </c>
      <c r="Y122" s="1" t="str">
        <f>IF(Tabla13[[#This Row],[TS-TP]]&gt;0,"COBRADA","NO COBRADA")</f>
        <v>COBRADA</v>
      </c>
    </row>
    <row r="123" spans="1:25" x14ac:dyDescent="0.25">
      <c r="A123" s="1">
        <v>6</v>
      </c>
      <c r="B123" s="1" t="s">
        <v>303</v>
      </c>
      <c r="C123" s="1">
        <v>6</v>
      </c>
      <c r="D123" s="13">
        <v>45018.057638888888</v>
      </c>
      <c r="E123" s="13">
        <v>45018.116666666669</v>
      </c>
      <c r="F123" s="7">
        <f>IF(Tabla13[[#This Row],[Estado_Mesa]]="Ocupada",Tabla13[[#This Row],[Hora_Salida]]-Tabla13[[#This Row],[Hora_Llegada]]+TIME(0,15,0),Tabla13[[#This Row],[Hora_Salida]]-Tabla13[[#This Row],[Hora_Llegada]])</f>
        <v>6.9444444447678208E-2</v>
      </c>
      <c r="G123" s="7" t="str">
        <f>TEXT(Tabla13[[#This Row],[Hora_Salida]],"dddd,dd,mm,aaaa")</f>
        <v>domingo,02,04,2023</v>
      </c>
      <c r="H123" s="1" t="s">
        <v>73</v>
      </c>
      <c r="I123" s="1" t="s">
        <v>67</v>
      </c>
      <c r="J123" s="1" t="s">
        <v>68</v>
      </c>
      <c r="K123" s="1">
        <v>20.38</v>
      </c>
      <c r="L123" s="1" cm="1">
        <f t="array" ref="L123">_xlfn.IFS(Tabla13[[#This Row],[Cuentas_Pagadas]]="COBRADA",K123,Tabla13[[#This Row],[Cuentas_Pagadas]]="NO COBRADA","-")</f>
        <v>20.38</v>
      </c>
      <c r="M123" s="1" t="s">
        <v>95</v>
      </c>
      <c r="N123" s="1">
        <v>122</v>
      </c>
      <c r="O123" s="1" t="s">
        <v>76</v>
      </c>
      <c r="P123" s="1" t="s">
        <v>14</v>
      </c>
      <c r="Q123" s="19">
        <v>0.1</v>
      </c>
      <c r="R123" s="25">
        <f>Tabla13[[#This Row],[Monto Total]]*Tabla13[[#This Row],[IVA (%)]]</f>
        <v>10.5</v>
      </c>
      <c r="S123" s="26">
        <f>SUMIF(Tabla1[Número de Orden],Tabla13[[#This Row],[Número_Orden]],Tabla1[Total del Pedido])</f>
        <v>105</v>
      </c>
      <c r="T123" s="26" cm="1">
        <f t="array" ref="T123">_xlfn.IFS(Tabla13[[#This Row],[Cuentas_Pagadas]]="COBRADA",Tabla13[[#This Row],[Monto Total]]+Tabla13[[#This Row],[Propina]],Tabla13[[#This Row],[Cuentas_Pagadas]]="NO COBRADA",0)</f>
        <v>125.38</v>
      </c>
      <c r="U123" s="26">
        <f>SUMIF(Tabla1[Número de Orden],Tabla13[[#This Row],[Número_Orden]],Tabla1[Ganancia Bruta])</f>
        <v>42</v>
      </c>
      <c r="V123" s="26">
        <f>IF(Tabla13[[#This Row],[Ganancia Bruta]]&gt;0,Tabla13[[#This Row],[Ganancia Bruta]]-Tabla13[[#This Row],[IVA]],"-")</f>
        <v>31.5</v>
      </c>
      <c r="W123" s="7">
        <f>SUMIF(Tabla1[Número de Orden],Tabla13[[#This Row],[Número_Orden]],Tabla1[Tiempo_Preparación])</f>
        <v>2.2222222222222223E-2</v>
      </c>
      <c r="X123" s="7">
        <f>Tabla13[[#This Row],[Tiempo_Sala]]-Tabla13[[#This Row],[Tiempo_Preparación]]</f>
        <v>4.7222222225455981E-2</v>
      </c>
      <c r="Y123" s="1" t="str">
        <f>IF(Tabla13[[#This Row],[TS-TP]]&gt;0,"COBRADA","NO COBRADA")</f>
        <v>COBRADA</v>
      </c>
    </row>
    <row r="124" spans="1:25" x14ac:dyDescent="0.25">
      <c r="A124" s="1">
        <v>16</v>
      </c>
      <c r="B124" s="1" t="s">
        <v>304</v>
      </c>
      <c r="C124" s="1">
        <v>6</v>
      </c>
      <c r="D124" s="13">
        <v>45018.131249999999</v>
      </c>
      <c r="E124" s="13">
        <v>45018.173611111109</v>
      </c>
      <c r="F124" s="7">
        <f>IF(Tabla13[[#This Row],[Estado_Mesa]]="Ocupada",Tabla13[[#This Row],[Hora_Salida]]-Tabla13[[#This Row],[Hora_Llegada]]+TIME(0,15,0),Tabla13[[#This Row],[Hora_Salida]]-Tabla13[[#This Row],[Hora_Llegada]])</f>
        <v>4.2361111110949423E-2</v>
      </c>
      <c r="G124" s="7" t="str">
        <f>TEXT(Tabla13[[#This Row],[Hora_Salida]],"dddd,dd,mm,aaaa")</f>
        <v>domingo,02,04,2023</v>
      </c>
      <c r="H124" s="1" t="s">
        <v>89</v>
      </c>
      <c r="I124" s="1" t="s">
        <v>67</v>
      </c>
      <c r="J124" s="1" t="s">
        <v>68</v>
      </c>
      <c r="K124" s="1">
        <v>46.88</v>
      </c>
      <c r="L124" s="1" cm="1">
        <f t="array" ref="L124">_xlfn.IFS(Tabla13[[#This Row],[Cuentas_Pagadas]]="COBRADA",K124,Tabla13[[#This Row],[Cuentas_Pagadas]]="NO COBRADA","-")</f>
        <v>46.88</v>
      </c>
      <c r="M124" s="1" t="s">
        <v>69</v>
      </c>
      <c r="N124" s="1">
        <v>123</v>
      </c>
      <c r="O124" s="1" t="s">
        <v>139</v>
      </c>
      <c r="P124" s="1" t="s">
        <v>4</v>
      </c>
      <c r="Q124" s="19">
        <v>0.1</v>
      </c>
      <c r="R124" s="25">
        <f>Tabla13[[#This Row],[Monto Total]]*Tabla13[[#This Row],[IVA (%)]]</f>
        <v>2.4000000000000004</v>
      </c>
      <c r="S124" s="26">
        <f>SUMIF(Tabla1[Número de Orden],Tabla13[[#This Row],[Número_Orden]],Tabla1[Total del Pedido])</f>
        <v>24</v>
      </c>
      <c r="T124" s="26" cm="1">
        <f t="array" ref="T124">_xlfn.IFS(Tabla13[[#This Row],[Cuentas_Pagadas]]="COBRADA",Tabla13[[#This Row],[Monto Total]]+Tabla13[[#This Row],[Propina]],Tabla13[[#This Row],[Cuentas_Pagadas]]="NO COBRADA",0)</f>
        <v>70.88</v>
      </c>
      <c r="U124" s="26">
        <f>SUMIF(Tabla1[Número de Orden],Tabla13[[#This Row],[Número_Orden]],Tabla1[Ganancia Bruta])</f>
        <v>10</v>
      </c>
      <c r="V124" s="26">
        <f>IF(Tabla13[[#This Row],[Ganancia Bruta]]&gt;0,Tabla13[[#This Row],[Ganancia Bruta]]-Tabla13[[#This Row],[IVA]],"-")</f>
        <v>7.6</v>
      </c>
      <c r="W124" s="7">
        <f>SUMIF(Tabla1[Número de Orden],Tabla13[[#This Row],[Número_Orden]],Tabla1[Tiempo_Preparación])</f>
        <v>2.2916666666666665E-2</v>
      </c>
      <c r="X124" s="7">
        <f>Tabla13[[#This Row],[Tiempo_Sala]]-Tabla13[[#This Row],[Tiempo_Preparación]]</f>
        <v>1.9444444444282758E-2</v>
      </c>
      <c r="Y124" s="1" t="str">
        <f>IF(Tabla13[[#This Row],[TS-TP]]&gt;0,"COBRADA","NO COBRADA")</f>
        <v>COBRADA</v>
      </c>
    </row>
    <row r="125" spans="1:25" x14ac:dyDescent="0.25">
      <c r="A125" s="1">
        <v>16</v>
      </c>
      <c r="B125" s="1" t="s">
        <v>305</v>
      </c>
      <c r="C125" s="1">
        <v>5</v>
      </c>
      <c r="D125" s="13">
        <v>45018.152083333334</v>
      </c>
      <c r="E125" s="13">
        <v>45018.223611111112</v>
      </c>
      <c r="F125" s="7">
        <f>IF(Tabla13[[#This Row],[Estado_Mesa]]="Ocupada",Tabla13[[#This Row],[Hora_Salida]]-Tabla13[[#This Row],[Hora_Llegada]]+TIME(0,15,0),Tabla13[[#This Row],[Hora_Salida]]-Tabla13[[#This Row],[Hora_Llegada]])</f>
        <v>7.1527777778101154E-2</v>
      </c>
      <c r="G125" s="7" t="str">
        <f>TEXT(Tabla13[[#This Row],[Hora_Salida]],"dddd,dd,mm,aaaa")</f>
        <v>domingo,02,04,2023</v>
      </c>
      <c r="H125" s="1" t="s">
        <v>66</v>
      </c>
      <c r="I125" s="1" t="s">
        <v>67</v>
      </c>
      <c r="J125" s="1" t="s">
        <v>68</v>
      </c>
      <c r="K125" s="1">
        <v>10.85</v>
      </c>
      <c r="L125" s="1" t="str" cm="1">
        <f t="array" ref="L125">_xlfn.IFS(Tabla13[[#This Row],[Cuentas_Pagadas]]="COBRADA",K125,Tabla13[[#This Row],[Cuentas_Pagadas]]="NO COBRADA","-")</f>
        <v>-</v>
      </c>
      <c r="M125" s="1" t="s">
        <v>81</v>
      </c>
      <c r="N125" s="1">
        <v>124</v>
      </c>
      <c r="O125" s="1" t="s">
        <v>70</v>
      </c>
      <c r="P125" s="1" t="s">
        <v>306</v>
      </c>
      <c r="Q125" s="19">
        <v>0.1</v>
      </c>
      <c r="R125" s="25">
        <f>Tabla13[[#This Row],[Monto Total]]*Tabla13[[#This Row],[IVA (%)]]</f>
        <v>22.200000000000003</v>
      </c>
      <c r="S125" s="26">
        <f>SUMIF(Tabla1[Número de Orden],Tabla13[[#This Row],[Número_Orden]],Tabla1[Total del Pedido])</f>
        <v>222</v>
      </c>
      <c r="T125" s="26" cm="1">
        <f t="array" ref="T125">_xlfn.IFS(Tabla13[[#This Row],[Cuentas_Pagadas]]="COBRADA",Tabla13[[#This Row],[Monto Total]]+Tabla13[[#This Row],[Propina]],Tabla13[[#This Row],[Cuentas_Pagadas]]="NO COBRADA",0)</f>
        <v>0</v>
      </c>
      <c r="U125" s="26">
        <v>0</v>
      </c>
      <c r="V125" s="27" t="str">
        <f>IF(Tabla13[[#This Row],[Ganancia Bruta]]&gt;0,Tabla13[[#This Row],[Ganancia Bruta]]-Tabla13[[#This Row],[IVA]],"-")</f>
        <v>-</v>
      </c>
      <c r="W125" s="7">
        <f>SUMIF(Tabla1[Número de Orden],Tabla13[[#This Row],[Número_Orden]],Tabla1[Tiempo_Preparación])</f>
        <v>9.5833333333333326E-2</v>
      </c>
      <c r="X125" s="7">
        <f>Tabla13[[#This Row],[Tiempo_Sala]]-Tabla13[[#This Row],[Tiempo_Preparación]]</f>
        <v>-2.4305555555232172E-2</v>
      </c>
      <c r="Y125" s="1" t="str">
        <f>IF(Tabla13[[#This Row],[TS-TP]]&gt;0,"COBRADA","NO COBRADA")</f>
        <v>NO COBRADA</v>
      </c>
    </row>
    <row r="126" spans="1:25" x14ac:dyDescent="0.25">
      <c r="A126" s="1">
        <v>14</v>
      </c>
      <c r="B126" s="1" t="s">
        <v>307</v>
      </c>
      <c r="C126" s="1">
        <v>2</v>
      </c>
      <c r="D126" s="13">
        <v>45018.12222222222</v>
      </c>
      <c r="E126" s="13">
        <v>45018.259027777778</v>
      </c>
      <c r="F126" s="7">
        <f>IF(Tabla13[[#This Row],[Estado_Mesa]]="Ocupada",Tabla13[[#This Row],[Hora_Salida]]-Tabla13[[#This Row],[Hora_Llegada]]+TIME(0,15,0),Tabla13[[#This Row],[Hora_Salida]]-Tabla13[[#This Row],[Hora_Llegada]])</f>
        <v>0.1368055555576575</v>
      </c>
      <c r="G126" s="7" t="str">
        <f>TEXT(Tabla13[[#This Row],[Hora_Salida]],"dddd,dd,mm,aaaa")</f>
        <v>domingo,02,04,2023</v>
      </c>
      <c r="H126" s="1" t="s">
        <v>66</v>
      </c>
      <c r="I126" s="1" t="s">
        <v>67</v>
      </c>
      <c r="J126" s="1" t="s">
        <v>80</v>
      </c>
      <c r="K126" s="1">
        <v>24.66</v>
      </c>
      <c r="L126" s="1" cm="1">
        <f t="array" ref="L126">_xlfn.IFS(Tabla13[[#This Row],[Cuentas_Pagadas]]="COBRADA",K126,Tabla13[[#This Row],[Cuentas_Pagadas]]="NO COBRADA","-")</f>
        <v>24.66</v>
      </c>
      <c r="M126" s="1" t="s">
        <v>81</v>
      </c>
      <c r="N126" s="1">
        <v>125</v>
      </c>
      <c r="O126" s="1" t="s">
        <v>101</v>
      </c>
      <c r="P126" s="1" t="s">
        <v>308</v>
      </c>
      <c r="Q126" s="19">
        <v>0.1</v>
      </c>
      <c r="R126" s="25">
        <f>Tabla13[[#This Row],[Monto Total]]*Tabla13[[#This Row],[IVA (%)]]</f>
        <v>18.400000000000002</v>
      </c>
      <c r="S126" s="26">
        <f>SUMIF(Tabla1[Número de Orden],Tabla13[[#This Row],[Número_Orden]],Tabla1[Total del Pedido])</f>
        <v>184</v>
      </c>
      <c r="T126" s="26" cm="1">
        <f t="array" ref="T126">_xlfn.IFS(Tabla13[[#This Row],[Cuentas_Pagadas]]="COBRADA",Tabla13[[#This Row],[Monto Total]]+Tabla13[[#This Row],[Propina]],Tabla13[[#This Row],[Cuentas_Pagadas]]="NO COBRADA",0)</f>
        <v>208.66</v>
      </c>
      <c r="U126" s="26">
        <f>SUMIF(Tabla1[Número de Orden],Tabla13[[#This Row],[Número_Orden]],Tabla1[Ganancia Bruta])</f>
        <v>76</v>
      </c>
      <c r="V126" s="26">
        <f>IF(Tabla13[[#This Row],[Ganancia Bruta]]&gt;0,Tabla13[[#This Row],[Ganancia Bruta]]-Tabla13[[#This Row],[IVA]],"-")</f>
        <v>57.599999999999994</v>
      </c>
      <c r="W126" s="7">
        <f>SUMIF(Tabla1[Número de Orden],Tabla13[[#This Row],[Número_Orden]],Tabla1[Tiempo_Preparación])</f>
        <v>5.8333333333333334E-2</v>
      </c>
      <c r="X126" s="7">
        <f>Tabla13[[#This Row],[Tiempo_Sala]]-Tabla13[[#This Row],[Tiempo_Preparación]]</f>
        <v>7.8472222224324165E-2</v>
      </c>
      <c r="Y126" s="1" t="str">
        <f>IF(Tabla13[[#This Row],[TS-TP]]&gt;0,"COBRADA","NO COBRADA")</f>
        <v>COBRADA</v>
      </c>
    </row>
    <row r="127" spans="1:25" x14ac:dyDescent="0.25">
      <c r="A127" s="1">
        <v>18</v>
      </c>
      <c r="B127" s="1" t="s">
        <v>309</v>
      </c>
      <c r="C127" s="1">
        <v>3</v>
      </c>
      <c r="D127" s="13">
        <v>45018.114583333336</v>
      </c>
      <c r="E127" s="13">
        <v>45018.216666666667</v>
      </c>
      <c r="F127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127" s="7" t="str">
        <f>TEXT(Tabla13[[#This Row],[Hora_Salida]],"dddd,dd,mm,aaaa")</f>
        <v>domingo,02,04,2023</v>
      </c>
      <c r="H127" s="1" t="s">
        <v>73</v>
      </c>
      <c r="I127" s="1" t="s">
        <v>67</v>
      </c>
      <c r="J127" s="1" t="s">
        <v>80</v>
      </c>
      <c r="K127" s="1">
        <v>41.82</v>
      </c>
      <c r="L127" s="1" cm="1">
        <f t="array" ref="L127">_xlfn.IFS(Tabla13[[#This Row],[Cuentas_Pagadas]]="COBRADA",K127,Tabla13[[#This Row],[Cuentas_Pagadas]]="NO COBRADA","-")</f>
        <v>41.82</v>
      </c>
      <c r="M127" s="1" t="s">
        <v>81</v>
      </c>
      <c r="N127" s="1">
        <v>126</v>
      </c>
      <c r="O127" s="1" t="s">
        <v>90</v>
      </c>
      <c r="P127" s="1" t="s">
        <v>310</v>
      </c>
      <c r="Q127" s="19">
        <v>0.1</v>
      </c>
      <c r="R127" s="25">
        <f>Tabla13[[#This Row],[Monto Total]]*Tabla13[[#This Row],[IVA (%)]]</f>
        <v>16.5</v>
      </c>
      <c r="S127" s="26">
        <f>SUMIF(Tabla1[Número de Orden],Tabla13[[#This Row],[Número_Orden]],Tabla1[Total del Pedido])</f>
        <v>165</v>
      </c>
      <c r="T127" s="26" cm="1">
        <f t="array" ref="T127">_xlfn.IFS(Tabla13[[#This Row],[Cuentas_Pagadas]]="COBRADA",Tabla13[[#This Row],[Monto Total]]+Tabla13[[#This Row],[Propina]],Tabla13[[#This Row],[Cuentas_Pagadas]]="NO COBRADA",0)</f>
        <v>206.82</v>
      </c>
      <c r="U127" s="26">
        <f>SUMIF(Tabla1[Número de Orden],Tabla13[[#This Row],[Número_Orden]],Tabla1[Ganancia Bruta])</f>
        <v>68</v>
      </c>
      <c r="V127" s="26">
        <f>IF(Tabla13[[#This Row],[Ganancia Bruta]]&gt;0,Tabla13[[#This Row],[Ganancia Bruta]]-Tabla13[[#This Row],[IVA]],"-")</f>
        <v>51.5</v>
      </c>
      <c r="W127" s="7">
        <f>SUMIF(Tabla1[Número de Orden],Tabla13[[#This Row],[Número_Orden]],Tabla1[Tiempo_Preparación])</f>
        <v>9.6527777777777768E-2</v>
      </c>
      <c r="X127" s="7">
        <f>Tabla13[[#This Row],[Tiempo_Sala]]-Tabla13[[#This Row],[Tiempo_Preparación]]</f>
        <v>5.5555555536153101E-3</v>
      </c>
      <c r="Y127" s="1" t="str">
        <f>IF(Tabla13[[#This Row],[TS-TP]]&gt;0,"COBRADA","NO COBRADA")</f>
        <v>COBRADA</v>
      </c>
    </row>
    <row r="128" spans="1:25" x14ac:dyDescent="0.25">
      <c r="A128" s="1">
        <v>6</v>
      </c>
      <c r="B128" s="1" t="s">
        <v>311</v>
      </c>
      <c r="C128" s="1">
        <v>4</v>
      </c>
      <c r="D128" s="13">
        <v>45018.029166666667</v>
      </c>
      <c r="E128" s="13">
        <v>45018.102777777778</v>
      </c>
      <c r="F128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128" s="7" t="str">
        <f>TEXT(Tabla13[[#This Row],[Hora_Salida]],"dddd,dd,mm,aaaa")</f>
        <v>domingo,02,04,2023</v>
      </c>
      <c r="H128" s="1" t="s">
        <v>89</v>
      </c>
      <c r="I128" s="1" t="s">
        <v>67</v>
      </c>
      <c r="J128" s="1" t="s">
        <v>80</v>
      </c>
      <c r="K128" s="1">
        <v>32.82</v>
      </c>
      <c r="L128" s="1" cm="1">
        <f t="array" ref="L128">_xlfn.IFS(Tabla13[[#This Row],[Cuentas_Pagadas]]="COBRADA",K128,Tabla13[[#This Row],[Cuentas_Pagadas]]="NO COBRADA","-")</f>
        <v>32.82</v>
      </c>
      <c r="M128" s="1" t="s">
        <v>81</v>
      </c>
      <c r="N128" s="1">
        <v>127</v>
      </c>
      <c r="O128" s="1" t="s">
        <v>139</v>
      </c>
      <c r="P128" s="1" t="s">
        <v>9</v>
      </c>
      <c r="Q128" s="19">
        <v>0.1</v>
      </c>
      <c r="R128" s="25">
        <f>Tabla13[[#This Row],[Monto Total]]*Tabla13[[#This Row],[IVA (%)]]</f>
        <v>7.2</v>
      </c>
      <c r="S128" s="26">
        <f>SUMIF(Tabla1[Número de Orden],Tabla13[[#This Row],[Número_Orden]],Tabla1[Total del Pedido])</f>
        <v>72</v>
      </c>
      <c r="T128" s="26" cm="1">
        <f t="array" ref="T128">_xlfn.IFS(Tabla13[[#This Row],[Cuentas_Pagadas]]="COBRADA",Tabla13[[#This Row],[Monto Total]]+Tabla13[[#This Row],[Propina]],Tabla13[[#This Row],[Cuentas_Pagadas]]="NO COBRADA",0)</f>
        <v>104.82</v>
      </c>
      <c r="U128" s="26">
        <f>SUMIF(Tabla1[Número de Orden],Tabla13[[#This Row],[Número_Orden]],Tabla1[Ganancia Bruta])</f>
        <v>28</v>
      </c>
      <c r="V128" s="26">
        <f>IF(Tabla13[[#This Row],[Ganancia Bruta]]&gt;0,Tabla13[[#This Row],[Ganancia Bruta]]-Tabla13[[#This Row],[IVA]],"-")</f>
        <v>20.8</v>
      </c>
      <c r="W128" s="7">
        <f>SUMIF(Tabla1[Número de Orden],Tabla13[[#This Row],[Número_Orden]],Tabla1[Tiempo_Preparación])</f>
        <v>2.0833333333333332E-2</v>
      </c>
      <c r="X128" s="7">
        <f>Tabla13[[#This Row],[Tiempo_Sala]]-Tabla13[[#This Row],[Tiempo_Preparación]]</f>
        <v>5.2777777777616094E-2</v>
      </c>
      <c r="Y128" s="1" t="str">
        <f>IF(Tabla13[[#This Row],[TS-TP]]&gt;0,"COBRADA","NO COBRADA")</f>
        <v>COBRADA</v>
      </c>
    </row>
    <row r="129" spans="1:25" x14ac:dyDescent="0.25">
      <c r="A129" s="1">
        <v>2</v>
      </c>
      <c r="B129" s="1" t="s">
        <v>312</v>
      </c>
      <c r="C129" s="1">
        <v>5</v>
      </c>
      <c r="D129" s="13">
        <v>45018.063194444447</v>
      </c>
      <c r="E129" s="13">
        <v>45018.144444444442</v>
      </c>
      <c r="F129" s="7">
        <f>IF(Tabla13[[#This Row],[Estado_Mesa]]="Ocupada",Tabla13[[#This Row],[Hora_Salida]]-Tabla13[[#This Row],[Hora_Llegada]]+TIME(0,15,0),Tabla13[[#This Row],[Hora_Salida]]-Tabla13[[#This Row],[Hora_Llegada]])</f>
        <v>9.1666666662301097E-2</v>
      </c>
      <c r="G129" s="7" t="str">
        <f>TEXT(Tabla13[[#This Row],[Hora_Salida]],"dddd,dd,mm,aaaa")</f>
        <v>domingo,02,04,2023</v>
      </c>
      <c r="H129" s="1" t="s">
        <v>79</v>
      </c>
      <c r="I129" s="1" t="s">
        <v>67</v>
      </c>
      <c r="J129" s="1" t="s">
        <v>75</v>
      </c>
      <c r="K129" s="1">
        <v>49.36</v>
      </c>
      <c r="L129" s="1" t="str" cm="1">
        <f t="array" ref="L129">_xlfn.IFS(Tabla13[[#This Row],[Cuentas_Pagadas]]="COBRADA",K129,Tabla13[[#This Row],[Cuentas_Pagadas]]="NO COBRADA","-")</f>
        <v>-</v>
      </c>
      <c r="M129" s="1" t="s">
        <v>95</v>
      </c>
      <c r="N129" s="1">
        <v>128</v>
      </c>
      <c r="O129" s="1" t="s">
        <v>104</v>
      </c>
      <c r="P129" s="1" t="s">
        <v>313</v>
      </c>
      <c r="Q129" s="19">
        <v>0.1</v>
      </c>
      <c r="R129" s="25">
        <f>Tabla13[[#This Row],[Monto Total]]*Tabla13[[#This Row],[IVA (%)]]</f>
        <v>23.900000000000002</v>
      </c>
      <c r="S129" s="26">
        <f>SUMIF(Tabla1[Número de Orden],Tabla13[[#This Row],[Número_Orden]],Tabla1[Total del Pedido])</f>
        <v>239</v>
      </c>
      <c r="T129" s="26" cm="1">
        <f t="array" ref="T129">_xlfn.IFS(Tabla13[[#This Row],[Cuentas_Pagadas]]="COBRADA",Tabla13[[#This Row],[Monto Total]]+Tabla13[[#This Row],[Propina]],Tabla13[[#This Row],[Cuentas_Pagadas]]="NO COBRADA",0)</f>
        <v>0</v>
      </c>
      <c r="U129" s="26">
        <v>0</v>
      </c>
      <c r="V129" s="27" t="str">
        <f>IF(Tabla13[[#This Row],[Ganancia Bruta]]&gt;0,Tabla13[[#This Row],[Ganancia Bruta]]-Tabla13[[#This Row],[IVA]],"-")</f>
        <v>-</v>
      </c>
      <c r="W129" s="7">
        <f>SUMIF(Tabla1[Número de Orden],Tabla13[[#This Row],[Número_Orden]],Tabla1[Tiempo_Preparación])</f>
        <v>0.11944444444444444</v>
      </c>
      <c r="X129" s="7">
        <f>Tabla13[[#This Row],[Tiempo_Sala]]-Tabla13[[#This Row],[Tiempo_Preparación]]</f>
        <v>-2.777777778214334E-2</v>
      </c>
      <c r="Y129" s="1" t="str">
        <f>IF(Tabla13[[#This Row],[TS-TP]]&gt;0,"COBRADA","NO COBRADA")</f>
        <v>NO COBRADA</v>
      </c>
    </row>
    <row r="130" spans="1:25" x14ac:dyDescent="0.25">
      <c r="A130" s="1">
        <v>16</v>
      </c>
      <c r="B130" s="1" t="s">
        <v>314</v>
      </c>
      <c r="C130" s="1">
        <v>5</v>
      </c>
      <c r="D130" s="13">
        <v>45018.02847222222</v>
      </c>
      <c r="E130" s="13">
        <v>45018.111805555556</v>
      </c>
      <c r="F130" s="7">
        <f>IF(Tabla13[[#This Row],[Estado_Mesa]]="Ocupada",Tabla13[[#This Row],[Hora_Salida]]-Tabla13[[#This Row],[Hora_Llegada]]+TIME(0,15,0),Tabla13[[#This Row],[Hora_Salida]]-Tabla13[[#This Row],[Hora_Llegada]])</f>
        <v>8.3333333335758653E-2</v>
      </c>
      <c r="G130" s="7" t="str">
        <f>TEXT(Tabla13[[#This Row],[Hora_Salida]],"dddd,dd,mm,aaaa")</f>
        <v>domingo,02,04,2023</v>
      </c>
      <c r="H130" s="1" t="s">
        <v>79</v>
      </c>
      <c r="I130" s="1" t="s">
        <v>67</v>
      </c>
      <c r="J130" s="1" t="s">
        <v>80</v>
      </c>
      <c r="K130" s="1">
        <v>49.3</v>
      </c>
      <c r="L130" s="1" cm="1">
        <f t="array" ref="L130">_xlfn.IFS(Tabla13[[#This Row],[Cuentas_Pagadas]]="COBRADA",K130,Tabla13[[#This Row],[Cuentas_Pagadas]]="NO COBRADA","-")</f>
        <v>49.3</v>
      </c>
      <c r="M130" s="1" t="s">
        <v>69</v>
      </c>
      <c r="N130" s="1">
        <v>129</v>
      </c>
      <c r="O130" s="1" t="s">
        <v>90</v>
      </c>
      <c r="P130" s="1" t="s">
        <v>315</v>
      </c>
      <c r="Q130" s="19">
        <v>0.1</v>
      </c>
      <c r="R130" s="25">
        <f>Tabla13[[#This Row],[Monto Total]]*Tabla13[[#This Row],[IVA (%)]]</f>
        <v>10.600000000000001</v>
      </c>
      <c r="S130" s="26">
        <f>SUMIF(Tabla1[Número de Orden],Tabla13[[#This Row],[Número_Orden]],Tabla1[Total del Pedido])</f>
        <v>106</v>
      </c>
      <c r="T130" s="26" cm="1">
        <f t="array" ref="T130">_xlfn.IFS(Tabla13[[#This Row],[Cuentas_Pagadas]]="COBRADA",Tabla13[[#This Row],[Monto Total]]+Tabla13[[#This Row],[Propina]],Tabla13[[#This Row],[Cuentas_Pagadas]]="NO COBRADA",0)</f>
        <v>155.30000000000001</v>
      </c>
      <c r="U130" s="26">
        <f>SUMIF(Tabla1[Número de Orden],Tabla13[[#This Row],[Número_Orden]],Tabla1[Ganancia Bruta])</f>
        <v>44</v>
      </c>
      <c r="V130" s="26">
        <f>IF(Tabla13[[#This Row],[Ganancia Bruta]]&gt;0,Tabla13[[#This Row],[Ganancia Bruta]]-Tabla13[[#This Row],[IVA]],"-")</f>
        <v>33.4</v>
      </c>
      <c r="W130" s="7">
        <f>SUMIF(Tabla1[Número de Orden],Tabla13[[#This Row],[Número_Orden]],Tabla1[Tiempo_Preparación])</f>
        <v>5.5555555555555552E-2</v>
      </c>
      <c r="X130" s="7">
        <f>Tabla13[[#This Row],[Tiempo_Sala]]-Tabla13[[#This Row],[Tiempo_Preparación]]</f>
        <v>2.77777777802031E-2</v>
      </c>
      <c r="Y130" s="1" t="str">
        <f>IF(Tabla13[[#This Row],[TS-TP]]&gt;0,"COBRADA","NO COBRADA")</f>
        <v>COBRADA</v>
      </c>
    </row>
    <row r="131" spans="1:25" x14ac:dyDescent="0.25">
      <c r="A131" s="1">
        <v>10</v>
      </c>
      <c r="B131" s="1" t="s">
        <v>316</v>
      </c>
      <c r="C131" s="1">
        <v>4</v>
      </c>
      <c r="D131" s="13">
        <v>45018.018055555556</v>
      </c>
      <c r="E131" s="13">
        <v>45018.063888888886</v>
      </c>
      <c r="F131" s="7">
        <f>IF(Tabla13[[#This Row],[Estado_Mesa]]="Ocupada",Tabla13[[#This Row],[Hora_Salida]]-Tabla13[[#This Row],[Hora_Llegada]]+TIME(0,15,0),Tabla13[[#This Row],[Hora_Salida]]-Tabla13[[#This Row],[Hora_Llegada]])</f>
        <v>4.5833333329937886E-2</v>
      </c>
      <c r="G131" s="7" t="str">
        <f>TEXT(Tabla13[[#This Row],[Hora_Salida]],"dddd,dd,mm,aaaa")</f>
        <v>domingo,02,04,2023</v>
      </c>
      <c r="H131" s="1" t="s">
        <v>79</v>
      </c>
      <c r="I131" s="1" t="s">
        <v>67</v>
      </c>
      <c r="J131" s="1" t="s">
        <v>80</v>
      </c>
      <c r="K131" s="1">
        <v>38.130000000000003</v>
      </c>
      <c r="L131" s="1" cm="1">
        <f t="array" ref="L131">_xlfn.IFS(Tabla13[[#This Row],[Cuentas_Pagadas]]="COBRADA",K131,Tabla13[[#This Row],[Cuentas_Pagadas]]="NO COBRADA","-")</f>
        <v>38.130000000000003</v>
      </c>
      <c r="M131" s="1" t="s">
        <v>81</v>
      </c>
      <c r="N131" s="1">
        <v>130</v>
      </c>
      <c r="O131" s="1" t="s">
        <v>76</v>
      </c>
      <c r="P131" s="1" t="s">
        <v>14</v>
      </c>
      <c r="Q131" s="19">
        <v>0.1</v>
      </c>
      <c r="R131" s="25">
        <f>Tabla13[[#This Row],[Monto Total]]*Tabla13[[#This Row],[IVA (%)]]</f>
        <v>3.5</v>
      </c>
      <c r="S131" s="26">
        <f>SUMIF(Tabla1[Número de Orden],Tabla13[[#This Row],[Número_Orden]],Tabla1[Total del Pedido])</f>
        <v>35</v>
      </c>
      <c r="T131" s="26" cm="1">
        <f t="array" ref="T131">_xlfn.IFS(Tabla13[[#This Row],[Cuentas_Pagadas]]="COBRADA",Tabla13[[#This Row],[Monto Total]]+Tabla13[[#This Row],[Propina]],Tabla13[[#This Row],[Cuentas_Pagadas]]="NO COBRADA",0)</f>
        <v>73.13</v>
      </c>
      <c r="U131" s="26">
        <f>SUMIF(Tabla1[Número de Orden],Tabla13[[#This Row],[Número_Orden]],Tabla1[Ganancia Bruta])</f>
        <v>14</v>
      </c>
      <c r="V131" s="26">
        <f>IF(Tabla13[[#This Row],[Ganancia Bruta]]&gt;0,Tabla13[[#This Row],[Ganancia Bruta]]-Tabla13[[#This Row],[IVA]],"-")</f>
        <v>10.5</v>
      </c>
      <c r="W131" s="7">
        <f>SUMIF(Tabla1[Número de Orden],Tabla13[[#This Row],[Número_Orden]],Tabla1[Tiempo_Preparación])</f>
        <v>1.7361111111111112E-2</v>
      </c>
      <c r="X131" s="7">
        <f>Tabla13[[#This Row],[Tiempo_Sala]]-Tabla13[[#This Row],[Tiempo_Preparación]]</f>
        <v>2.8472222218826775E-2</v>
      </c>
      <c r="Y131" s="1" t="str">
        <f>IF(Tabla13[[#This Row],[TS-TP]]&gt;0,"COBRADA","NO COBRADA")</f>
        <v>COBRADA</v>
      </c>
    </row>
    <row r="132" spans="1:25" x14ac:dyDescent="0.25">
      <c r="A132" s="1">
        <v>7</v>
      </c>
      <c r="B132" s="1" t="s">
        <v>113</v>
      </c>
      <c r="C132" s="1">
        <v>5</v>
      </c>
      <c r="D132" s="13">
        <v>45018.029861111114</v>
      </c>
      <c r="E132" s="13">
        <v>45018.179166666669</v>
      </c>
      <c r="F132" s="7">
        <f>IF(Tabla13[[#This Row],[Estado_Mesa]]="Ocupada",Tabla13[[#This Row],[Hora_Salida]]-Tabla13[[#This Row],[Hora_Llegada]]+TIME(0,15,0),Tabla13[[#This Row],[Hora_Salida]]-Tabla13[[#This Row],[Hora_Llegada]])</f>
        <v>0.15972222222141377</v>
      </c>
      <c r="G132" s="7" t="str">
        <f>TEXT(Tabla13[[#This Row],[Hora_Salida]],"dddd,dd,mm,aaaa")</f>
        <v>domingo,02,04,2023</v>
      </c>
      <c r="H132" s="1" t="s">
        <v>89</v>
      </c>
      <c r="I132" s="1" t="s">
        <v>67</v>
      </c>
      <c r="J132" s="1" t="s">
        <v>80</v>
      </c>
      <c r="K132" s="1">
        <v>42.41</v>
      </c>
      <c r="L132" s="1" cm="1">
        <f t="array" ref="L132">_xlfn.IFS(Tabla13[[#This Row],[Cuentas_Pagadas]]="COBRADA",K132,Tabla13[[#This Row],[Cuentas_Pagadas]]="NO COBRADA","-")</f>
        <v>42.41</v>
      </c>
      <c r="M132" s="1" t="s">
        <v>95</v>
      </c>
      <c r="N132" s="1">
        <v>131</v>
      </c>
      <c r="O132" s="1" t="s">
        <v>117</v>
      </c>
      <c r="P132" s="1" t="s">
        <v>317</v>
      </c>
      <c r="Q132" s="19">
        <v>0.1</v>
      </c>
      <c r="R132" s="25">
        <f>Tabla13[[#This Row],[Monto Total]]*Tabla13[[#This Row],[IVA (%)]]</f>
        <v>15.700000000000001</v>
      </c>
      <c r="S132" s="26">
        <f>SUMIF(Tabla1[Número de Orden],Tabla13[[#This Row],[Número_Orden]],Tabla1[Total del Pedido])</f>
        <v>157</v>
      </c>
      <c r="T132" s="26" cm="1">
        <f t="array" ref="T132">_xlfn.IFS(Tabla13[[#This Row],[Cuentas_Pagadas]]="COBRADA",Tabla13[[#This Row],[Monto Total]]+Tabla13[[#This Row],[Propina]],Tabla13[[#This Row],[Cuentas_Pagadas]]="NO COBRADA",0)</f>
        <v>199.41</v>
      </c>
      <c r="U132" s="26">
        <f>SUMIF(Tabla1[Número de Orden],Tabla13[[#This Row],[Número_Orden]],Tabla1[Ganancia Bruta])</f>
        <v>63</v>
      </c>
      <c r="V132" s="26">
        <f>IF(Tabla13[[#This Row],[Ganancia Bruta]]&gt;0,Tabla13[[#This Row],[Ganancia Bruta]]-Tabla13[[#This Row],[IVA]],"-")</f>
        <v>47.3</v>
      </c>
      <c r="W132" s="7">
        <f>SUMIF(Tabla1[Número de Orden],Tabla13[[#This Row],[Número_Orden]],Tabla1[Tiempo_Preparación])</f>
        <v>8.3333333333333329E-2</v>
      </c>
      <c r="X132" s="7">
        <f>Tabla13[[#This Row],[Tiempo_Sala]]-Tabla13[[#This Row],[Tiempo_Preparación]]</f>
        <v>7.6388888888080445E-2</v>
      </c>
      <c r="Y132" s="1" t="str">
        <f>IF(Tabla13[[#This Row],[TS-TP]]&gt;0,"COBRADA","NO COBRADA")</f>
        <v>COBRADA</v>
      </c>
    </row>
    <row r="133" spans="1:25" x14ac:dyDescent="0.25">
      <c r="A133" s="1">
        <v>9</v>
      </c>
      <c r="B133" s="1" t="s">
        <v>318</v>
      </c>
      <c r="C133" s="1">
        <v>2</v>
      </c>
      <c r="D133" s="13">
        <v>45018.05972222222</v>
      </c>
      <c r="E133" s="13">
        <v>45018.113194444442</v>
      </c>
      <c r="F133" s="7">
        <f>IF(Tabla13[[#This Row],[Estado_Mesa]]="Ocupada",Tabla13[[#This Row],[Hora_Salida]]-Tabla13[[#This Row],[Hora_Llegada]]+TIME(0,15,0),Tabla13[[#This Row],[Hora_Salida]]-Tabla13[[#This Row],[Hora_Llegada]])</f>
        <v>5.3472222221898846E-2</v>
      </c>
      <c r="G133" s="7" t="str">
        <f>TEXT(Tabla13[[#This Row],[Hora_Salida]],"dddd,dd,mm,aaaa")</f>
        <v>domingo,02,04,2023</v>
      </c>
      <c r="H133" s="1" t="s">
        <v>66</v>
      </c>
      <c r="I133" s="1" t="s">
        <v>93</v>
      </c>
      <c r="J133" s="1" t="s">
        <v>68</v>
      </c>
      <c r="K133" s="1">
        <v>30.96</v>
      </c>
      <c r="L133" s="1" t="str" cm="1">
        <f t="array" ref="L133">_xlfn.IFS(Tabla13[[#This Row],[Cuentas_Pagadas]]="COBRADA",K133,Tabla13[[#This Row],[Cuentas_Pagadas]]="NO COBRADA","-")</f>
        <v>-</v>
      </c>
      <c r="M133" s="1" t="s">
        <v>69</v>
      </c>
      <c r="N133" s="1">
        <v>132</v>
      </c>
      <c r="O133" s="1" t="s">
        <v>101</v>
      </c>
      <c r="P133" s="1" t="s">
        <v>319</v>
      </c>
      <c r="Q133" s="19">
        <v>0.1</v>
      </c>
      <c r="R133" s="25">
        <f>Tabla13[[#This Row],[Monto Total]]*Tabla13[[#This Row],[IVA (%)]]</f>
        <v>20.6</v>
      </c>
      <c r="S133" s="26">
        <f>SUMIF(Tabla1[Número de Orden],Tabla13[[#This Row],[Número_Orden]],Tabla1[Total del Pedido])</f>
        <v>206</v>
      </c>
      <c r="T133" s="26" cm="1">
        <f t="array" ref="T133">_xlfn.IFS(Tabla13[[#This Row],[Cuentas_Pagadas]]="COBRADA",Tabla13[[#This Row],[Monto Total]]+Tabla13[[#This Row],[Propina]],Tabla13[[#This Row],[Cuentas_Pagadas]]="NO COBRADA",0)</f>
        <v>0</v>
      </c>
      <c r="U133" s="26">
        <v>0</v>
      </c>
      <c r="V133" s="27" t="str">
        <f>IF(Tabla13[[#This Row],[Ganancia Bruta]]&gt;0,Tabla13[[#This Row],[Ganancia Bruta]]-Tabla13[[#This Row],[IVA]],"-")</f>
        <v>-</v>
      </c>
      <c r="W133" s="7">
        <f>SUMIF(Tabla1[Número de Orden],Tabla13[[#This Row],[Número_Orden]],Tabla1[Tiempo_Preparación])</f>
        <v>7.0833333333333331E-2</v>
      </c>
      <c r="X133" s="7">
        <f>Tabla13[[#This Row],[Tiempo_Sala]]-Tabla13[[#This Row],[Tiempo_Preparación]]</f>
        <v>-1.7361111111434485E-2</v>
      </c>
      <c r="Y133" s="1" t="str">
        <f>IF(Tabla13[[#This Row],[TS-TP]]&gt;0,"COBRADA","NO COBRADA")</f>
        <v>NO COBRADA</v>
      </c>
    </row>
    <row r="134" spans="1:25" x14ac:dyDescent="0.25">
      <c r="A134" s="1">
        <v>20</v>
      </c>
      <c r="B134" s="1" t="s">
        <v>320</v>
      </c>
      <c r="C134" s="1">
        <v>6</v>
      </c>
      <c r="D134" s="13">
        <v>45018.037499999999</v>
      </c>
      <c r="E134" s="13">
        <v>45018.161111111112</v>
      </c>
      <c r="F134" s="7">
        <f>IF(Tabla13[[#This Row],[Estado_Mesa]]="Ocupada",Tabla13[[#This Row],[Hora_Salida]]-Tabla13[[#This Row],[Hora_Llegada]]+TIME(0,15,0),Tabla13[[#This Row],[Hora_Salida]]-Tabla13[[#This Row],[Hora_Llegada]])</f>
        <v>0.13402777778052646</v>
      </c>
      <c r="G134" s="7" t="str">
        <f>TEXT(Tabla13[[#This Row],[Hora_Salida]],"dddd,dd,mm,aaaa")</f>
        <v>domingo,02,04,2023</v>
      </c>
      <c r="H134" s="1" t="s">
        <v>79</v>
      </c>
      <c r="I134" s="1" t="s">
        <v>67</v>
      </c>
      <c r="J134" s="1" t="s">
        <v>80</v>
      </c>
      <c r="K134" s="1">
        <v>39.74</v>
      </c>
      <c r="L134" s="1" cm="1">
        <f t="array" ref="L134">_xlfn.IFS(Tabla13[[#This Row],[Cuentas_Pagadas]]="COBRADA",K134,Tabla13[[#This Row],[Cuentas_Pagadas]]="NO COBRADA","-")</f>
        <v>39.74</v>
      </c>
      <c r="M134" s="1" t="s">
        <v>95</v>
      </c>
      <c r="N134" s="1">
        <v>133</v>
      </c>
      <c r="O134" s="1" t="s">
        <v>122</v>
      </c>
      <c r="P134" s="1" t="s">
        <v>321</v>
      </c>
      <c r="Q134" s="19">
        <v>0.1</v>
      </c>
      <c r="R134" s="25">
        <f>Tabla13[[#This Row],[Monto Total]]*Tabla13[[#This Row],[IVA (%)]]</f>
        <v>18.2</v>
      </c>
      <c r="S134" s="26">
        <f>SUMIF(Tabla1[Número de Orden],Tabla13[[#This Row],[Número_Orden]],Tabla1[Total del Pedido])</f>
        <v>182</v>
      </c>
      <c r="T134" s="26" cm="1">
        <f t="array" ref="T134">_xlfn.IFS(Tabla13[[#This Row],[Cuentas_Pagadas]]="COBRADA",Tabla13[[#This Row],[Monto Total]]+Tabla13[[#This Row],[Propina]],Tabla13[[#This Row],[Cuentas_Pagadas]]="NO COBRADA",0)</f>
        <v>221.74</v>
      </c>
      <c r="U134" s="26">
        <f>SUMIF(Tabla1[Número de Orden],Tabla13[[#This Row],[Número_Orden]],Tabla1[Ganancia Bruta])</f>
        <v>75</v>
      </c>
      <c r="V134" s="26">
        <f>IF(Tabla13[[#This Row],[Ganancia Bruta]]&gt;0,Tabla13[[#This Row],[Ganancia Bruta]]-Tabla13[[#This Row],[IVA]],"-")</f>
        <v>56.8</v>
      </c>
      <c r="W134" s="7">
        <f>SUMIF(Tabla1[Número de Orden],Tabla13[[#This Row],[Número_Orden]],Tabla1[Tiempo_Preparación])</f>
        <v>7.4305555555555555E-2</v>
      </c>
      <c r="X134" s="7">
        <f>Tabla13[[#This Row],[Tiempo_Sala]]-Tabla13[[#This Row],[Tiempo_Preparación]]</f>
        <v>5.9722222224970908E-2</v>
      </c>
      <c r="Y134" s="1" t="str">
        <f>IF(Tabla13[[#This Row],[TS-TP]]&gt;0,"COBRADA","NO COBRADA")</f>
        <v>COBRADA</v>
      </c>
    </row>
    <row r="135" spans="1:25" x14ac:dyDescent="0.25">
      <c r="A135" s="1">
        <v>3</v>
      </c>
      <c r="B135" s="1" t="s">
        <v>322</v>
      </c>
      <c r="C135" s="1">
        <v>6</v>
      </c>
      <c r="D135" s="13">
        <v>45018.004861111112</v>
      </c>
      <c r="E135" s="13">
        <v>45018.161111111112</v>
      </c>
      <c r="F135" s="7">
        <f>IF(Tabla13[[#This Row],[Estado_Mesa]]="Ocupada",Tabla13[[#This Row],[Hora_Salida]]-Tabla13[[#This Row],[Hora_Llegada]]+TIME(0,15,0),Tabla13[[#This Row],[Hora_Salida]]-Tabla13[[#This Row],[Hora_Llegada]])</f>
        <v>0.15625</v>
      </c>
      <c r="G135" s="7" t="str">
        <f>TEXT(Tabla13[[#This Row],[Hora_Salida]],"dddd,dd,mm,aaaa")</f>
        <v>domingo,02,04,2023</v>
      </c>
      <c r="H135" s="1" t="s">
        <v>73</v>
      </c>
      <c r="I135" s="1" t="s">
        <v>93</v>
      </c>
      <c r="J135" s="1" t="s">
        <v>80</v>
      </c>
      <c r="K135" s="1">
        <v>30.1</v>
      </c>
      <c r="L135" s="1" cm="1">
        <f t="array" ref="L135">_xlfn.IFS(Tabla13[[#This Row],[Cuentas_Pagadas]]="COBRADA",K135,Tabla13[[#This Row],[Cuentas_Pagadas]]="NO COBRADA","-")</f>
        <v>30.1</v>
      </c>
      <c r="M135" s="1" t="s">
        <v>81</v>
      </c>
      <c r="N135" s="1">
        <v>134</v>
      </c>
      <c r="O135" s="1" t="s">
        <v>104</v>
      </c>
      <c r="P135" s="1" t="s">
        <v>323</v>
      </c>
      <c r="Q135" s="19">
        <v>0.1</v>
      </c>
      <c r="R135" s="25">
        <f>Tabla13[[#This Row],[Monto Total]]*Tabla13[[#This Row],[IVA (%)]]</f>
        <v>12</v>
      </c>
      <c r="S135" s="26">
        <f>SUMIF(Tabla1[Número de Orden],Tabla13[[#This Row],[Número_Orden]],Tabla1[Total del Pedido])</f>
        <v>120</v>
      </c>
      <c r="T135" s="26" cm="1">
        <f t="array" ref="T135">_xlfn.IFS(Tabla13[[#This Row],[Cuentas_Pagadas]]="COBRADA",Tabla13[[#This Row],[Monto Total]]+Tabla13[[#This Row],[Propina]],Tabla13[[#This Row],[Cuentas_Pagadas]]="NO COBRADA",0)</f>
        <v>150.1</v>
      </c>
      <c r="U135" s="26">
        <f>SUMIF(Tabla1[Número de Orden],Tabla13[[#This Row],[Número_Orden]],Tabla1[Ganancia Bruta])</f>
        <v>49</v>
      </c>
      <c r="V135" s="26">
        <f>IF(Tabla13[[#This Row],[Ganancia Bruta]]&gt;0,Tabla13[[#This Row],[Ganancia Bruta]]-Tabla13[[#This Row],[IVA]],"-")</f>
        <v>37</v>
      </c>
      <c r="W135" s="7">
        <f>SUMIF(Tabla1[Número de Orden],Tabla13[[#This Row],[Número_Orden]],Tabla1[Tiempo_Preparación])</f>
        <v>3.3333333333333333E-2</v>
      </c>
      <c r="X135" s="7">
        <f>Tabla13[[#This Row],[Tiempo_Sala]]-Tabla13[[#This Row],[Tiempo_Preparación]]</f>
        <v>0.12291666666666667</v>
      </c>
      <c r="Y135" s="1" t="str">
        <f>IF(Tabla13[[#This Row],[TS-TP]]&gt;0,"COBRADA","NO COBRADA")</f>
        <v>COBRADA</v>
      </c>
    </row>
    <row r="136" spans="1:25" x14ac:dyDescent="0.25">
      <c r="A136" s="1">
        <v>11</v>
      </c>
      <c r="B136" s="1" t="s">
        <v>324</v>
      </c>
      <c r="C136" s="1">
        <v>1</v>
      </c>
      <c r="D136" s="13">
        <v>45018.041666666664</v>
      </c>
      <c r="E136" s="13">
        <v>45018.125694444447</v>
      </c>
      <c r="F136" s="7">
        <f>IF(Tabla13[[#This Row],[Estado_Mesa]]="Ocupada",Tabla13[[#This Row],[Hora_Salida]]-Tabla13[[#This Row],[Hora_Llegada]]+TIME(0,15,0),Tabla13[[#This Row],[Hora_Salida]]-Tabla13[[#This Row],[Hora_Llegada]])</f>
        <v>9.44444444491334E-2</v>
      </c>
      <c r="G136" s="7" t="str">
        <f>TEXT(Tabla13[[#This Row],[Hora_Salida]],"dddd,dd,mm,aaaa")</f>
        <v>domingo,02,04,2023</v>
      </c>
      <c r="H136" s="1" t="s">
        <v>85</v>
      </c>
      <c r="I136" s="1" t="s">
        <v>93</v>
      </c>
      <c r="J136" s="1" t="s">
        <v>80</v>
      </c>
      <c r="K136" s="1">
        <v>34.700000000000003</v>
      </c>
      <c r="L136" s="1" cm="1">
        <f t="array" ref="L136">_xlfn.IFS(Tabla13[[#This Row],[Cuentas_Pagadas]]="COBRADA",K136,Tabla13[[#This Row],[Cuentas_Pagadas]]="NO COBRADA","-")</f>
        <v>34.700000000000003</v>
      </c>
      <c r="M136" s="1" t="s">
        <v>95</v>
      </c>
      <c r="N136" s="1">
        <v>135</v>
      </c>
      <c r="O136" s="1" t="s">
        <v>82</v>
      </c>
      <c r="P136" s="1" t="s">
        <v>325</v>
      </c>
      <c r="Q136" s="19">
        <v>0.1</v>
      </c>
      <c r="R136" s="25">
        <f>Tabla13[[#This Row],[Monto Total]]*Tabla13[[#This Row],[IVA (%)]]</f>
        <v>26</v>
      </c>
      <c r="S136" s="26">
        <f>SUMIF(Tabla1[Número de Orden],Tabla13[[#This Row],[Número_Orden]],Tabla1[Total del Pedido])</f>
        <v>260</v>
      </c>
      <c r="T136" s="26" cm="1">
        <f t="array" ref="T136">_xlfn.IFS(Tabla13[[#This Row],[Cuentas_Pagadas]]="COBRADA",Tabla13[[#This Row],[Monto Total]]+Tabla13[[#This Row],[Propina]],Tabla13[[#This Row],[Cuentas_Pagadas]]="NO COBRADA",0)</f>
        <v>294.7</v>
      </c>
      <c r="U136" s="26">
        <f>SUMIF(Tabla1[Número de Orden],Tabla13[[#This Row],[Número_Orden]],Tabla1[Ganancia Bruta])</f>
        <v>102</v>
      </c>
      <c r="V136" s="26">
        <f>IF(Tabla13[[#This Row],[Ganancia Bruta]]&gt;0,Tabla13[[#This Row],[Ganancia Bruta]]-Tabla13[[#This Row],[IVA]],"-")</f>
        <v>76</v>
      </c>
      <c r="W136" s="7">
        <f>SUMIF(Tabla1[Número de Orden],Tabla13[[#This Row],[Número_Orden]],Tabla1[Tiempo_Preparación])</f>
        <v>6.1111111111111116E-2</v>
      </c>
      <c r="X136" s="7">
        <f>Tabla13[[#This Row],[Tiempo_Sala]]-Tabla13[[#This Row],[Tiempo_Preparación]]</f>
        <v>3.3333333338022283E-2</v>
      </c>
      <c r="Y136" s="1" t="str">
        <f>IF(Tabla13[[#This Row],[TS-TP]]&gt;0,"COBRADA","NO COBRADA")</f>
        <v>COBRADA</v>
      </c>
    </row>
    <row r="137" spans="1:25" x14ac:dyDescent="0.25">
      <c r="A137" s="1">
        <v>6</v>
      </c>
      <c r="B137" s="1" t="s">
        <v>326</v>
      </c>
      <c r="C137" s="1">
        <v>1</v>
      </c>
      <c r="D137" s="13">
        <v>45018.076388888891</v>
      </c>
      <c r="E137" s="13">
        <v>45018.209027777775</v>
      </c>
      <c r="F137" s="7">
        <f>IF(Tabla13[[#This Row],[Estado_Mesa]]="Ocupada",Tabla13[[#This Row],[Hora_Salida]]-Tabla13[[#This Row],[Hora_Llegada]]+TIME(0,15,0),Tabla13[[#This Row],[Hora_Salida]]-Tabla13[[#This Row],[Hora_Llegada]])</f>
        <v>0.14305555555135166</v>
      </c>
      <c r="G137" s="7" t="str">
        <f>TEXT(Tabla13[[#This Row],[Hora_Salida]],"dddd,dd,mm,aaaa")</f>
        <v>domingo,02,04,2023</v>
      </c>
      <c r="H137" s="1" t="s">
        <v>73</v>
      </c>
      <c r="I137" s="1" t="s">
        <v>67</v>
      </c>
      <c r="J137" s="1" t="s">
        <v>80</v>
      </c>
      <c r="K137" s="1">
        <v>30.25</v>
      </c>
      <c r="L137" s="1" cm="1">
        <f t="array" ref="L137">_xlfn.IFS(Tabla13[[#This Row],[Cuentas_Pagadas]]="COBRADA",K137,Tabla13[[#This Row],[Cuentas_Pagadas]]="NO COBRADA","-")</f>
        <v>30.25</v>
      </c>
      <c r="M137" s="1" t="s">
        <v>95</v>
      </c>
      <c r="N137" s="1">
        <v>136</v>
      </c>
      <c r="O137" s="1" t="s">
        <v>101</v>
      </c>
      <c r="P137" s="1" t="s">
        <v>8</v>
      </c>
      <c r="Q137" s="19">
        <v>0.1</v>
      </c>
      <c r="R137" s="25">
        <f>Tabla13[[#This Row],[Monto Total]]*Tabla13[[#This Row],[IVA (%)]]</f>
        <v>8</v>
      </c>
      <c r="S137" s="26">
        <f>SUMIF(Tabla1[Número de Orden],Tabla13[[#This Row],[Número_Orden]],Tabla1[Total del Pedido])</f>
        <v>80</v>
      </c>
      <c r="T137" s="26" cm="1">
        <f t="array" ref="T137">_xlfn.IFS(Tabla13[[#This Row],[Cuentas_Pagadas]]="COBRADA",Tabla13[[#This Row],[Monto Total]]+Tabla13[[#This Row],[Propina]],Tabla13[[#This Row],[Cuentas_Pagadas]]="NO COBRADA",0)</f>
        <v>110.25</v>
      </c>
      <c r="U137" s="26">
        <f>SUMIF(Tabla1[Número de Orden],Tabla13[[#This Row],[Número_Orden]],Tabla1[Ganancia Bruta])</f>
        <v>30</v>
      </c>
      <c r="V137" s="26">
        <f>IF(Tabla13[[#This Row],[Ganancia Bruta]]&gt;0,Tabla13[[#This Row],[Ganancia Bruta]]-Tabla13[[#This Row],[IVA]],"-")</f>
        <v>22</v>
      </c>
      <c r="W137" s="7">
        <f>SUMIF(Tabla1[Número de Orden],Tabla13[[#This Row],[Número_Orden]],Tabla1[Tiempo_Preparación])</f>
        <v>9.0277777777777769E-3</v>
      </c>
      <c r="X137" s="7">
        <f>Tabla13[[#This Row],[Tiempo_Sala]]-Tabla13[[#This Row],[Tiempo_Preparación]]</f>
        <v>0.13402777777357389</v>
      </c>
      <c r="Y137" s="1" t="str">
        <f>IF(Tabla13[[#This Row],[TS-TP]]&gt;0,"COBRADA","NO COBRADA")</f>
        <v>COBRADA</v>
      </c>
    </row>
    <row r="138" spans="1:25" x14ac:dyDescent="0.25">
      <c r="A138" s="1">
        <v>13</v>
      </c>
      <c r="B138" s="1" t="s">
        <v>327</v>
      </c>
      <c r="C138" s="1">
        <v>3</v>
      </c>
      <c r="D138" s="13">
        <v>45018.056250000001</v>
      </c>
      <c r="E138" s="13">
        <v>45018.174305555556</v>
      </c>
      <c r="F138" s="7">
        <f>IF(Tabla13[[#This Row],[Estado_Mesa]]="Ocupada",Tabla13[[#This Row],[Hora_Salida]]-Tabla13[[#This Row],[Hora_Llegada]]+TIME(0,15,0),Tabla13[[#This Row],[Hora_Salida]]-Tabla13[[#This Row],[Hora_Llegada]])</f>
        <v>0.12847222222141377</v>
      </c>
      <c r="G138" s="7" t="str">
        <f>TEXT(Tabla13[[#This Row],[Hora_Salida]],"dddd,dd,mm,aaaa")</f>
        <v>domingo,02,04,2023</v>
      </c>
      <c r="H138" s="1" t="s">
        <v>89</v>
      </c>
      <c r="I138" s="1" t="s">
        <v>74</v>
      </c>
      <c r="J138" s="1" t="s">
        <v>80</v>
      </c>
      <c r="K138" s="1">
        <v>12.4</v>
      </c>
      <c r="L138" s="1" cm="1">
        <f t="array" ref="L138">_xlfn.IFS(Tabla13[[#This Row],[Cuentas_Pagadas]]="COBRADA",K138,Tabla13[[#This Row],[Cuentas_Pagadas]]="NO COBRADA","-")</f>
        <v>12.4</v>
      </c>
      <c r="M138" s="1" t="s">
        <v>95</v>
      </c>
      <c r="N138" s="1">
        <v>137</v>
      </c>
      <c r="O138" s="1" t="s">
        <v>76</v>
      </c>
      <c r="P138" s="1" t="s">
        <v>20</v>
      </c>
      <c r="Q138" s="19">
        <v>0.1</v>
      </c>
      <c r="R138" s="25">
        <f>Tabla13[[#This Row],[Monto Total]]*Tabla13[[#This Row],[IVA (%)]]</f>
        <v>6.3000000000000007</v>
      </c>
      <c r="S138" s="26">
        <f>SUMIF(Tabla1[Número de Orden],Tabla13[[#This Row],[Número_Orden]],Tabla1[Total del Pedido])</f>
        <v>63</v>
      </c>
      <c r="T138" s="26" cm="1">
        <f t="array" ref="T138">_xlfn.IFS(Tabla13[[#This Row],[Cuentas_Pagadas]]="COBRADA",Tabla13[[#This Row],[Monto Total]]+Tabla13[[#This Row],[Propina]],Tabla13[[#This Row],[Cuentas_Pagadas]]="NO COBRADA",0)</f>
        <v>75.400000000000006</v>
      </c>
      <c r="U138" s="26">
        <f>SUMIF(Tabla1[Número de Orden],Tabla13[[#This Row],[Número_Orden]],Tabla1[Ganancia Bruta])</f>
        <v>24</v>
      </c>
      <c r="V138" s="26">
        <f>IF(Tabla13[[#This Row],[Ganancia Bruta]]&gt;0,Tabla13[[#This Row],[Ganancia Bruta]]-Tabla13[[#This Row],[IVA]],"-")</f>
        <v>17.7</v>
      </c>
      <c r="W138" s="7">
        <f>SUMIF(Tabla1[Número de Orden],Tabla13[[#This Row],[Número_Orden]],Tabla1[Tiempo_Preparación])</f>
        <v>2.8472222222222222E-2</v>
      </c>
      <c r="X138" s="7">
        <f>Tabla13[[#This Row],[Tiempo_Sala]]-Tabla13[[#This Row],[Tiempo_Preparación]]</f>
        <v>9.9999999999191555E-2</v>
      </c>
      <c r="Y138" s="1" t="str">
        <f>IF(Tabla13[[#This Row],[TS-TP]]&gt;0,"COBRADA","NO COBRADA")</f>
        <v>COBRADA</v>
      </c>
    </row>
    <row r="139" spans="1:25" x14ac:dyDescent="0.25">
      <c r="A139" s="1">
        <v>6</v>
      </c>
      <c r="B139" s="1" t="s">
        <v>328</v>
      </c>
      <c r="C139" s="1">
        <v>2</v>
      </c>
      <c r="D139" s="13">
        <v>45018.158333333333</v>
      </c>
      <c r="E139" s="13">
        <v>45018.214583333334</v>
      </c>
      <c r="F139" s="7">
        <f>IF(Tabla13[[#This Row],[Estado_Mesa]]="Ocupada",Tabla13[[#This Row],[Hora_Salida]]-Tabla13[[#This Row],[Hora_Llegada]]+TIME(0,15,0),Tabla13[[#This Row],[Hora_Salida]]-Tabla13[[#This Row],[Hora_Llegada]])</f>
        <v>6.6666666668121863E-2</v>
      </c>
      <c r="G139" s="7" t="str">
        <f>TEXT(Tabla13[[#This Row],[Hora_Salida]],"dddd,dd,mm,aaaa")</f>
        <v>domingo,02,04,2023</v>
      </c>
      <c r="H139" s="1" t="s">
        <v>79</v>
      </c>
      <c r="I139" s="1" t="s">
        <v>74</v>
      </c>
      <c r="J139" s="1" t="s">
        <v>68</v>
      </c>
      <c r="K139" s="1">
        <v>32.79</v>
      </c>
      <c r="L139" s="1" t="str" cm="1">
        <f t="array" ref="L139">_xlfn.IFS(Tabla13[[#This Row],[Cuentas_Pagadas]]="COBRADA",K139,Tabla13[[#This Row],[Cuentas_Pagadas]]="NO COBRADA","-")</f>
        <v>-</v>
      </c>
      <c r="M139" s="1" t="s">
        <v>95</v>
      </c>
      <c r="N139" s="1">
        <v>138</v>
      </c>
      <c r="O139" s="1" t="s">
        <v>96</v>
      </c>
      <c r="P139" s="1" t="s">
        <v>329</v>
      </c>
      <c r="Q139" s="19">
        <v>0.1</v>
      </c>
      <c r="R139" s="25">
        <f>Tabla13[[#This Row],[Monto Total]]*Tabla13[[#This Row],[IVA (%)]]</f>
        <v>23.8</v>
      </c>
      <c r="S139" s="26">
        <f>SUMIF(Tabla1[Número de Orden],Tabla13[[#This Row],[Número_Orden]],Tabla1[Total del Pedido])</f>
        <v>238</v>
      </c>
      <c r="T139" s="26" cm="1">
        <f t="array" ref="T139">_xlfn.IFS(Tabla13[[#This Row],[Cuentas_Pagadas]]="COBRADA",Tabla13[[#This Row],[Monto Total]]+Tabla13[[#This Row],[Propina]],Tabla13[[#This Row],[Cuentas_Pagadas]]="NO COBRADA",0)</f>
        <v>0</v>
      </c>
      <c r="U139" s="26">
        <v>0</v>
      </c>
      <c r="V139" s="27" t="str">
        <f>IF(Tabla13[[#This Row],[Ganancia Bruta]]&gt;0,Tabla13[[#This Row],[Ganancia Bruta]]-Tabla13[[#This Row],[IVA]],"-")</f>
        <v>-</v>
      </c>
      <c r="W139" s="7">
        <f>SUMIF(Tabla1[Número de Orden],Tabla13[[#This Row],[Número_Orden]],Tabla1[Tiempo_Preparación])</f>
        <v>6.7361111111111108E-2</v>
      </c>
      <c r="X139" s="7">
        <f>Tabla13[[#This Row],[Tiempo_Sala]]-Tabla13[[#This Row],[Tiempo_Preparación]]</f>
        <v>-6.944444429892449E-4</v>
      </c>
      <c r="Y139" s="1" t="str">
        <f>IF(Tabla13[[#This Row],[TS-TP]]&gt;0,"COBRADA","NO COBRADA")</f>
        <v>NO COBRADA</v>
      </c>
    </row>
    <row r="140" spans="1:25" x14ac:dyDescent="0.25">
      <c r="A140" s="1">
        <v>16</v>
      </c>
      <c r="B140" s="1" t="s">
        <v>330</v>
      </c>
      <c r="C140" s="1">
        <v>3</v>
      </c>
      <c r="D140" s="13">
        <v>45018.027777777781</v>
      </c>
      <c r="E140" s="13">
        <v>45018.193749999999</v>
      </c>
      <c r="F140" s="7">
        <f>IF(Tabla13[[#This Row],[Estado_Mesa]]="Ocupada",Tabla13[[#This Row],[Hora_Salida]]-Tabla13[[#This Row],[Hora_Llegada]]+TIME(0,15,0),Tabla13[[#This Row],[Hora_Salida]]-Tabla13[[#This Row],[Hora_Llegada]])</f>
        <v>0.16597222221753327</v>
      </c>
      <c r="G140" s="7" t="str">
        <f>TEXT(Tabla13[[#This Row],[Hora_Salida]],"dddd,dd,mm,aaaa")</f>
        <v>domingo,02,04,2023</v>
      </c>
      <c r="H140" s="1" t="s">
        <v>79</v>
      </c>
      <c r="I140" s="1" t="s">
        <v>67</v>
      </c>
      <c r="J140" s="1" t="s">
        <v>80</v>
      </c>
      <c r="K140" s="1">
        <v>47.2</v>
      </c>
      <c r="L140" s="1" cm="1">
        <f t="array" ref="L140">_xlfn.IFS(Tabla13[[#This Row],[Cuentas_Pagadas]]="COBRADA",K140,Tabla13[[#This Row],[Cuentas_Pagadas]]="NO COBRADA","-")</f>
        <v>47.2</v>
      </c>
      <c r="M140" s="1" t="s">
        <v>81</v>
      </c>
      <c r="N140" s="1">
        <v>139</v>
      </c>
      <c r="O140" s="1" t="s">
        <v>122</v>
      </c>
      <c r="P140" s="1" t="s">
        <v>14</v>
      </c>
      <c r="Q140" s="19">
        <v>0.1</v>
      </c>
      <c r="R140" s="25">
        <f>Tabla13[[#This Row],[Monto Total]]*Tabla13[[#This Row],[IVA (%)]]</f>
        <v>3.5</v>
      </c>
      <c r="S140" s="26">
        <f>SUMIF(Tabla1[Número de Orden],Tabla13[[#This Row],[Número_Orden]],Tabla1[Total del Pedido])</f>
        <v>35</v>
      </c>
      <c r="T140" s="26" cm="1">
        <f t="array" ref="T140">_xlfn.IFS(Tabla13[[#This Row],[Cuentas_Pagadas]]="COBRADA",Tabla13[[#This Row],[Monto Total]]+Tabla13[[#This Row],[Propina]],Tabla13[[#This Row],[Cuentas_Pagadas]]="NO COBRADA",0)</f>
        <v>82.2</v>
      </c>
      <c r="U140" s="26">
        <f>SUMIF(Tabla1[Número de Orden],Tabla13[[#This Row],[Número_Orden]],Tabla1[Ganancia Bruta])</f>
        <v>14</v>
      </c>
      <c r="V140" s="26">
        <f>IF(Tabla13[[#This Row],[Ganancia Bruta]]&gt;0,Tabla13[[#This Row],[Ganancia Bruta]]-Tabla13[[#This Row],[IVA]],"-")</f>
        <v>10.5</v>
      </c>
      <c r="W140" s="7">
        <f>SUMIF(Tabla1[Número de Orden],Tabla13[[#This Row],[Número_Orden]],Tabla1[Tiempo_Preparación])</f>
        <v>1.8055555555555554E-2</v>
      </c>
      <c r="X140" s="7">
        <f>Tabla13[[#This Row],[Tiempo_Sala]]-Tabla13[[#This Row],[Tiempo_Preparación]]</f>
        <v>0.14791666666197772</v>
      </c>
      <c r="Y140" s="1" t="str">
        <f>IF(Tabla13[[#This Row],[TS-TP]]&gt;0,"COBRADA","NO COBRADA")</f>
        <v>COBRADA</v>
      </c>
    </row>
    <row r="141" spans="1:25" x14ac:dyDescent="0.25">
      <c r="A141" s="1">
        <v>11</v>
      </c>
      <c r="B141" s="1" t="s">
        <v>331</v>
      </c>
      <c r="C141" s="1">
        <v>4</v>
      </c>
      <c r="D141" s="13">
        <v>45018.15902777778</v>
      </c>
      <c r="E141" s="13">
        <v>45018.270138888889</v>
      </c>
      <c r="F141" s="7">
        <f>IF(Tabla13[[#This Row],[Estado_Mesa]]="Ocupada",Tabla13[[#This Row],[Hora_Salida]]-Tabla13[[#This Row],[Hora_Llegada]]+TIME(0,15,0),Tabla13[[#This Row],[Hora_Salida]]-Tabla13[[#This Row],[Hora_Llegada]])</f>
        <v>0.11111111110949423</v>
      </c>
      <c r="G141" s="7" t="str">
        <f>TEXT(Tabla13[[#This Row],[Hora_Salida]],"dddd,dd,mm,aaaa")</f>
        <v>domingo,02,04,2023</v>
      </c>
      <c r="H141" s="1" t="s">
        <v>79</v>
      </c>
      <c r="I141" s="1" t="s">
        <v>67</v>
      </c>
      <c r="J141" s="1" t="s">
        <v>75</v>
      </c>
      <c r="K141" s="1">
        <v>32.130000000000003</v>
      </c>
      <c r="L141" s="1" cm="1">
        <f t="array" ref="L141">_xlfn.IFS(Tabla13[[#This Row],[Cuentas_Pagadas]]="COBRADA",K141,Tabla13[[#This Row],[Cuentas_Pagadas]]="NO COBRADA","-")</f>
        <v>32.130000000000003</v>
      </c>
      <c r="M141" s="1" t="s">
        <v>81</v>
      </c>
      <c r="N141" s="1">
        <v>140</v>
      </c>
      <c r="O141" s="1" t="s">
        <v>86</v>
      </c>
      <c r="P141" s="1" t="s">
        <v>332</v>
      </c>
      <c r="Q141" s="19">
        <v>0.1</v>
      </c>
      <c r="R141" s="25">
        <f>Tabla13[[#This Row],[Monto Total]]*Tabla13[[#This Row],[IVA (%)]]</f>
        <v>19.100000000000001</v>
      </c>
      <c r="S141" s="26">
        <f>SUMIF(Tabla1[Número de Orden],Tabla13[[#This Row],[Número_Orden]],Tabla1[Total del Pedido])</f>
        <v>191</v>
      </c>
      <c r="T141" s="26" cm="1">
        <f t="array" ref="T141">_xlfn.IFS(Tabla13[[#This Row],[Cuentas_Pagadas]]="COBRADA",Tabla13[[#This Row],[Monto Total]]+Tabla13[[#This Row],[Propina]],Tabla13[[#This Row],[Cuentas_Pagadas]]="NO COBRADA",0)</f>
        <v>223.13</v>
      </c>
      <c r="U141" s="26">
        <f>SUMIF(Tabla1[Número de Orden],Tabla13[[#This Row],[Número_Orden]],Tabla1[Ganancia Bruta])</f>
        <v>78</v>
      </c>
      <c r="V141" s="26">
        <f>IF(Tabla13[[#This Row],[Ganancia Bruta]]&gt;0,Tabla13[[#This Row],[Ganancia Bruta]]-Tabla13[[#This Row],[IVA]],"-")</f>
        <v>58.9</v>
      </c>
      <c r="W141" s="7">
        <f>SUMIF(Tabla1[Número de Orden],Tabla13[[#This Row],[Número_Orden]],Tabla1[Tiempo_Preparación])</f>
        <v>8.1944444444444445E-2</v>
      </c>
      <c r="X141" s="7">
        <f>Tabla13[[#This Row],[Tiempo_Sala]]-Tabla13[[#This Row],[Tiempo_Preparación]]</f>
        <v>2.9166666665049787E-2</v>
      </c>
      <c r="Y141" s="1" t="str">
        <f>IF(Tabla13[[#This Row],[TS-TP]]&gt;0,"COBRADA","NO COBRADA")</f>
        <v>COBRADA</v>
      </c>
    </row>
    <row r="142" spans="1:25" x14ac:dyDescent="0.25">
      <c r="A142" s="1">
        <v>4</v>
      </c>
      <c r="B142" s="1" t="s">
        <v>333</v>
      </c>
      <c r="C142" s="1">
        <v>4</v>
      </c>
      <c r="D142" s="13">
        <v>45018.081944444442</v>
      </c>
      <c r="E142" s="13">
        <v>45018.239583333336</v>
      </c>
      <c r="F142" s="7">
        <f>IF(Tabla13[[#This Row],[Estado_Mesa]]="Ocupada",Tabla13[[#This Row],[Hora_Salida]]-Tabla13[[#This Row],[Hora_Llegada]]+TIME(0,15,0),Tabla13[[#This Row],[Hora_Salida]]-Tabla13[[#This Row],[Hora_Llegada]])</f>
        <v>0.15763888889341615</v>
      </c>
      <c r="G142" s="7" t="str">
        <f>TEXT(Tabla13[[#This Row],[Hora_Salida]],"dddd,dd,mm,aaaa")</f>
        <v>domingo,02,04,2023</v>
      </c>
      <c r="H142" s="1" t="s">
        <v>66</v>
      </c>
      <c r="I142" s="1" t="s">
        <v>74</v>
      </c>
      <c r="J142" s="1" t="s">
        <v>80</v>
      </c>
      <c r="K142" s="1">
        <v>41.56</v>
      </c>
      <c r="L142" s="1" cm="1">
        <f t="array" ref="L142">_xlfn.IFS(Tabla13[[#This Row],[Cuentas_Pagadas]]="COBRADA",K142,Tabla13[[#This Row],[Cuentas_Pagadas]]="NO COBRADA","-")</f>
        <v>41.56</v>
      </c>
      <c r="M142" s="1" t="s">
        <v>69</v>
      </c>
      <c r="N142" s="1">
        <v>141</v>
      </c>
      <c r="O142" s="1" t="s">
        <v>117</v>
      </c>
      <c r="P142" s="1" t="s">
        <v>20</v>
      </c>
      <c r="Q142" s="19">
        <v>0.1</v>
      </c>
      <c r="R142" s="25">
        <f>Tabla13[[#This Row],[Monto Total]]*Tabla13[[#This Row],[IVA (%)]]</f>
        <v>2.1</v>
      </c>
      <c r="S142" s="26">
        <f>SUMIF(Tabla1[Número de Orden],Tabla13[[#This Row],[Número_Orden]],Tabla1[Total del Pedido])</f>
        <v>21</v>
      </c>
      <c r="T142" s="26" cm="1">
        <f t="array" ref="T142">_xlfn.IFS(Tabla13[[#This Row],[Cuentas_Pagadas]]="COBRADA",Tabla13[[#This Row],[Monto Total]]+Tabla13[[#This Row],[Propina]],Tabla13[[#This Row],[Cuentas_Pagadas]]="NO COBRADA",0)</f>
        <v>62.56</v>
      </c>
      <c r="U142" s="26">
        <f>SUMIF(Tabla1[Número de Orden],Tabla13[[#This Row],[Número_Orden]],Tabla1[Ganancia Bruta])</f>
        <v>8</v>
      </c>
      <c r="V142" s="26">
        <f>IF(Tabla13[[#This Row],[Ganancia Bruta]]&gt;0,Tabla13[[#This Row],[Ganancia Bruta]]-Tabla13[[#This Row],[IVA]],"-")</f>
        <v>5.9</v>
      </c>
      <c r="W142" s="7">
        <f>SUMIF(Tabla1[Número de Orden],Tabla13[[#This Row],[Número_Orden]],Tabla1[Tiempo_Preparación])</f>
        <v>1.9444444444444445E-2</v>
      </c>
      <c r="X142" s="7">
        <f>Tabla13[[#This Row],[Tiempo_Sala]]-Tabla13[[#This Row],[Tiempo_Preparación]]</f>
        <v>0.13819444444897172</v>
      </c>
      <c r="Y142" s="1" t="str">
        <f>IF(Tabla13[[#This Row],[TS-TP]]&gt;0,"COBRADA","NO COBRADA")</f>
        <v>COBRADA</v>
      </c>
    </row>
    <row r="143" spans="1:25" x14ac:dyDescent="0.25">
      <c r="A143" s="1">
        <v>14</v>
      </c>
      <c r="B143" s="1" t="s">
        <v>334</v>
      </c>
      <c r="C143" s="1">
        <v>3</v>
      </c>
      <c r="D143" s="13">
        <v>45018.086805555555</v>
      </c>
      <c r="E143" s="13">
        <v>45018.170138888891</v>
      </c>
      <c r="F143" s="7">
        <f>IF(Tabla13[[#This Row],[Estado_Mesa]]="Ocupada",Tabla13[[#This Row],[Hora_Salida]]-Tabla13[[#This Row],[Hora_Llegada]]+TIME(0,15,0),Tabla13[[#This Row],[Hora_Salida]]-Tabla13[[#This Row],[Hora_Llegada]])</f>
        <v>9.3750000002425324E-2</v>
      </c>
      <c r="G143" s="7" t="str">
        <f>TEXT(Tabla13[[#This Row],[Hora_Salida]],"dddd,dd,mm,aaaa")</f>
        <v>domingo,02,04,2023</v>
      </c>
      <c r="H143" s="1" t="s">
        <v>89</v>
      </c>
      <c r="I143" s="1" t="s">
        <v>67</v>
      </c>
      <c r="J143" s="1" t="s">
        <v>80</v>
      </c>
      <c r="K143" s="1">
        <v>16.29</v>
      </c>
      <c r="L143" s="1" cm="1">
        <f t="array" ref="L143">_xlfn.IFS(Tabla13[[#This Row],[Cuentas_Pagadas]]="COBRADA",K143,Tabla13[[#This Row],[Cuentas_Pagadas]]="NO COBRADA","-")</f>
        <v>16.29</v>
      </c>
      <c r="M143" s="1" t="s">
        <v>95</v>
      </c>
      <c r="N143" s="1">
        <v>142</v>
      </c>
      <c r="O143" s="1" t="s">
        <v>139</v>
      </c>
      <c r="P143" s="1" t="s">
        <v>335</v>
      </c>
      <c r="Q143" s="19">
        <v>0.1</v>
      </c>
      <c r="R143" s="25">
        <f>Tabla13[[#This Row],[Monto Total]]*Tabla13[[#This Row],[IVA (%)]]</f>
        <v>18.100000000000001</v>
      </c>
      <c r="S143" s="26">
        <f>SUMIF(Tabla1[Número de Orden],Tabla13[[#This Row],[Número_Orden]],Tabla1[Total del Pedido])</f>
        <v>181</v>
      </c>
      <c r="T143" s="26" cm="1">
        <f t="array" ref="T143">_xlfn.IFS(Tabla13[[#This Row],[Cuentas_Pagadas]]="COBRADA",Tabla13[[#This Row],[Monto Total]]+Tabla13[[#This Row],[Propina]],Tabla13[[#This Row],[Cuentas_Pagadas]]="NO COBRADA",0)</f>
        <v>197.29</v>
      </c>
      <c r="U143" s="26">
        <f>SUMIF(Tabla1[Número de Orden],Tabla13[[#This Row],[Número_Orden]],Tabla1[Ganancia Bruta])</f>
        <v>72</v>
      </c>
      <c r="V143" s="26">
        <f>IF(Tabla13[[#This Row],[Ganancia Bruta]]&gt;0,Tabla13[[#This Row],[Ganancia Bruta]]-Tabla13[[#This Row],[IVA]],"-")</f>
        <v>53.9</v>
      </c>
      <c r="W143" s="7">
        <f>SUMIF(Tabla1[Número de Orden],Tabla13[[#This Row],[Número_Orden]],Tabla1[Tiempo_Preparación])</f>
        <v>4.8611111111111112E-2</v>
      </c>
      <c r="X143" s="7">
        <f>Tabla13[[#This Row],[Tiempo_Sala]]-Tabla13[[#This Row],[Tiempo_Preparación]]</f>
        <v>4.5138888891314212E-2</v>
      </c>
      <c r="Y143" s="1" t="str">
        <f>IF(Tabla13[[#This Row],[TS-TP]]&gt;0,"COBRADA","NO COBRADA")</f>
        <v>COBRADA</v>
      </c>
    </row>
    <row r="144" spans="1:25" x14ac:dyDescent="0.25">
      <c r="A144" s="1">
        <v>9</v>
      </c>
      <c r="B144" s="1" t="s">
        <v>336</v>
      </c>
      <c r="C144" s="1">
        <v>4</v>
      </c>
      <c r="D144" s="13">
        <v>45018.022222222222</v>
      </c>
      <c r="E144" s="13">
        <v>45018.1875</v>
      </c>
      <c r="F144" s="7">
        <f>IF(Tabla13[[#This Row],[Estado_Mesa]]="Ocupada",Tabla13[[#This Row],[Hora_Salida]]-Tabla13[[#This Row],[Hora_Llegada]]+TIME(0,15,0),Tabla13[[#This Row],[Hora_Salida]]-Tabla13[[#This Row],[Hora_Llegada]])</f>
        <v>0.16527777777810115</v>
      </c>
      <c r="G144" s="7" t="str">
        <f>TEXT(Tabla13[[#This Row],[Hora_Salida]],"dddd,dd,mm,aaaa")</f>
        <v>domingo,02,04,2023</v>
      </c>
      <c r="H144" s="1" t="s">
        <v>89</v>
      </c>
      <c r="I144" s="1" t="s">
        <v>67</v>
      </c>
      <c r="J144" s="1" t="s">
        <v>75</v>
      </c>
      <c r="K144" s="1">
        <v>48.26</v>
      </c>
      <c r="L144" s="1" cm="1">
        <f t="array" ref="L144">_xlfn.IFS(Tabla13[[#This Row],[Cuentas_Pagadas]]="COBRADA",K144,Tabla13[[#This Row],[Cuentas_Pagadas]]="NO COBRADA","-")</f>
        <v>48.26</v>
      </c>
      <c r="M144" s="1" t="s">
        <v>81</v>
      </c>
      <c r="N144" s="1">
        <v>143</v>
      </c>
      <c r="O144" s="1" t="s">
        <v>90</v>
      </c>
      <c r="P144" s="1" t="s">
        <v>23</v>
      </c>
      <c r="Q144" s="19">
        <v>0.1</v>
      </c>
      <c r="R144" s="25">
        <f>Tabla13[[#This Row],[Monto Total]]*Tabla13[[#This Row],[IVA (%)]]</f>
        <v>5</v>
      </c>
      <c r="S144" s="26">
        <f>SUMIF(Tabla1[Número de Orden],Tabla13[[#This Row],[Número_Orden]],Tabla1[Total del Pedido])</f>
        <v>50</v>
      </c>
      <c r="T144" s="26" cm="1">
        <f t="array" ref="T144">_xlfn.IFS(Tabla13[[#This Row],[Cuentas_Pagadas]]="COBRADA",Tabla13[[#This Row],[Monto Total]]+Tabla13[[#This Row],[Propina]],Tabla13[[#This Row],[Cuentas_Pagadas]]="NO COBRADA",0)</f>
        <v>98.259999999999991</v>
      </c>
      <c r="U144" s="26">
        <f>SUMIF(Tabla1[Número de Orden],Tabla13[[#This Row],[Número_Orden]],Tabla1[Ganancia Bruta])</f>
        <v>20</v>
      </c>
      <c r="V144" s="26">
        <f>IF(Tabla13[[#This Row],[Ganancia Bruta]]&gt;0,Tabla13[[#This Row],[Ganancia Bruta]]-Tabla13[[#This Row],[IVA]],"-")</f>
        <v>15</v>
      </c>
      <c r="W144" s="7">
        <f>SUMIF(Tabla1[Número de Orden],Tabla13[[#This Row],[Número_Orden]],Tabla1[Tiempo_Preparación])</f>
        <v>1.1111111111111112E-2</v>
      </c>
      <c r="X144" s="7">
        <f>Tabla13[[#This Row],[Tiempo_Sala]]-Tabla13[[#This Row],[Tiempo_Preparación]]</f>
        <v>0.15416666666699005</v>
      </c>
      <c r="Y144" s="1" t="str">
        <f>IF(Tabla13[[#This Row],[TS-TP]]&gt;0,"COBRADA","NO COBRADA")</f>
        <v>COBRADA</v>
      </c>
    </row>
    <row r="145" spans="1:25" x14ac:dyDescent="0.25">
      <c r="A145" s="1">
        <v>18</v>
      </c>
      <c r="B145" s="1" t="s">
        <v>337</v>
      </c>
      <c r="C145" s="1">
        <v>1</v>
      </c>
      <c r="D145" s="13">
        <v>45018.123611111114</v>
      </c>
      <c r="E145" s="13">
        <v>45018.230555555558</v>
      </c>
      <c r="F145" s="7">
        <f>IF(Tabla13[[#This Row],[Estado_Mesa]]="Ocupada",Tabla13[[#This Row],[Hora_Salida]]-Tabla13[[#This Row],[Hora_Llegada]]+TIME(0,15,0),Tabla13[[#This Row],[Hora_Salida]]-Tabla13[[#This Row],[Hora_Llegada]])</f>
        <v>0.11736111111046436</v>
      </c>
      <c r="G145" s="7" t="str">
        <f>TEXT(Tabla13[[#This Row],[Hora_Salida]],"dddd,dd,mm,aaaa")</f>
        <v>domingo,02,04,2023</v>
      </c>
      <c r="H145" s="1" t="s">
        <v>89</v>
      </c>
      <c r="I145" s="1" t="s">
        <v>93</v>
      </c>
      <c r="J145" s="1" t="s">
        <v>80</v>
      </c>
      <c r="K145" s="1">
        <v>11.22</v>
      </c>
      <c r="L145" s="1" cm="1">
        <f t="array" ref="L145">_xlfn.IFS(Tabla13[[#This Row],[Cuentas_Pagadas]]="COBRADA",K145,Tabla13[[#This Row],[Cuentas_Pagadas]]="NO COBRADA","-")</f>
        <v>11.22</v>
      </c>
      <c r="M145" s="1" t="s">
        <v>95</v>
      </c>
      <c r="N145" s="1">
        <v>144</v>
      </c>
      <c r="O145" s="1" t="s">
        <v>90</v>
      </c>
      <c r="P145" s="1" t="s">
        <v>338</v>
      </c>
      <c r="Q145" s="19">
        <v>0.1</v>
      </c>
      <c r="R145" s="25">
        <f>Tabla13[[#This Row],[Monto Total]]*Tabla13[[#This Row],[IVA (%)]]</f>
        <v>18.5</v>
      </c>
      <c r="S145" s="26">
        <f>SUMIF(Tabla1[Número de Orden],Tabla13[[#This Row],[Número_Orden]],Tabla1[Total del Pedido])</f>
        <v>185</v>
      </c>
      <c r="T145" s="26" cm="1">
        <f t="array" ref="T145">_xlfn.IFS(Tabla13[[#This Row],[Cuentas_Pagadas]]="COBRADA",Tabla13[[#This Row],[Monto Total]]+Tabla13[[#This Row],[Propina]],Tabla13[[#This Row],[Cuentas_Pagadas]]="NO COBRADA",0)</f>
        <v>196.22</v>
      </c>
      <c r="U145" s="26">
        <f>SUMIF(Tabla1[Número de Orden],Tabla13[[#This Row],[Número_Orden]],Tabla1[Ganancia Bruta])</f>
        <v>76</v>
      </c>
      <c r="V145" s="26">
        <f>IF(Tabla13[[#This Row],[Ganancia Bruta]]&gt;0,Tabla13[[#This Row],[Ganancia Bruta]]-Tabla13[[#This Row],[IVA]],"-")</f>
        <v>57.5</v>
      </c>
      <c r="W145" s="7">
        <f>SUMIF(Tabla1[Número de Orden],Tabla13[[#This Row],[Número_Orden]],Tabla1[Tiempo_Preparación])</f>
        <v>0.10416666666666667</v>
      </c>
      <c r="X145" s="7">
        <f>Tabla13[[#This Row],[Tiempo_Sala]]-Tabla13[[#This Row],[Tiempo_Preparación]]</f>
        <v>1.3194444443797693E-2</v>
      </c>
      <c r="Y145" s="1" t="str">
        <f>IF(Tabla13[[#This Row],[TS-TP]]&gt;0,"COBRADA","NO COBRADA")</f>
        <v>COBRADA</v>
      </c>
    </row>
    <row r="146" spans="1:25" x14ac:dyDescent="0.25">
      <c r="A146" s="1">
        <v>2</v>
      </c>
      <c r="B146" s="1" t="s">
        <v>339</v>
      </c>
      <c r="C146" s="1">
        <v>5</v>
      </c>
      <c r="D146" s="13">
        <v>45018.025694444441</v>
      </c>
      <c r="E146" s="13">
        <v>45018.070833333331</v>
      </c>
      <c r="F146" s="7">
        <f>IF(Tabla13[[#This Row],[Estado_Mesa]]="Ocupada",Tabla13[[#This Row],[Hora_Salida]]-Tabla13[[#This Row],[Hora_Llegada]]+TIME(0,15,0),Tabla13[[#This Row],[Hora_Salida]]-Tabla13[[#This Row],[Hora_Llegada]])</f>
        <v>5.5555555557172433E-2</v>
      </c>
      <c r="G146" s="7" t="str">
        <f>TEXT(Tabla13[[#This Row],[Hora_Salida]],"dddd,dd,mm,aaaa")</f>
        <v>domingo,02,04,2023</v>
      </c>
      <c r="H146" s="1" t="s">
        <v>79</v>
      </c>
      <c r="I146" s="1" t="s">
        <v>93</v>
      </c>
      <c r="J146" s="1" t="s">
        <v>80</v>
      </c>
      <c r="K146" s="1">
        <v>11.32</v>
      </c>
      <c r="L146" s="1" t="str" cm="1">
        <f t="array" ref="L146">_xlfn.IFS(Tabla13[[#This Row],[Cuentas_Pagadas]]="COBRADA",K146,Tabla13[[#This Row],[Cuentas_Pagadas]]="NO COBRADA","-")</f>
        <v>-</v>
      </c>
      <c r="M146" s="1" t="s">
        <v>95</v>
      </c>
      <c r="N146" s="1">
        <v>145</v>
      </c>
      <c r="O146" s="1" t="s">
        <v>96</v>
      </c>
      <c r="P146" s="1" t="s">
        <v>340</v>
      </c>
      <c r="Q146" s="19">
        <v>0.1</v>
      </c>
      <c r="R146" s="25">
        <f>Tabla13[[#This Row],[Monto Total]]*Tabla13[[#This Row],[IVA (%)]]</f>
        <v>12.600000000000001</v>
      </c>
      <c r="S146" s="26">
        <f>SUMIF(Tabla1[Número de Orden],Tabla13[[#This Row],[Número_Orden]],Tabla1[Total del Pedido])</f>
        <v>126</v>
      </c>
      <c r="T146" s="26" cm="1">
        <f t="array" ref="T146">_xlfn.IFS(Tabla13[[#This Row],[Cuentas_Pagadas]]="COBRADA",Tabla13[[#This Row],[Monto Total]]+Tabla13[[#This Row],[Propina]],Tabla13[[#This Row],[Cuentas_Pagadas]]="NO COBRADA",0)</f>
        <v>0</v>
      </c>
      <c r="U146" s="26">
        <v>0</v>
      </c>
      <c r="V146" s="27" t="str">
        <f>IF(Tabla13[[#This Row],[Ganancia Bruta]]&gt;0,Tabla13[[#This Row],[Ganancia Bruta]]-Tabla13[[#This Row],[IVA]],"-")</f>
        <v>-</v>
      </c>
      <c r="W146" s="7">
        <f>SUMIF(Tabla1[Número de Orden],Tabla13[[#This Row],[Número_Orden]],Tabla1[Tiempo_Preparación])</f>
        <v>7.3611111111111113E-2</v>
      </c>
      <c r="X146" s="7">
        <f>Tabla13[[#This Row],[Tiempo_Sala]]-Tabla13[[#This Row],[Tiempo_Preparación]]</f>
        <v>-1.8055555553938681E-2</v>
      </c>
      <c r="Y146" s="1" t="str">
        <f>IF(Tabla13[[#This Row],[TS-TP]]&gt;0,"COBRADA","NO COBRADA")</f>
        <v>NO COBRADA</v>
      </c>
    </row>
    <row r="147" spans="1:25" x14ac:dyDescent="0.25">
      <c r="A147" s="1">
        <v>8</v>
      </c>
      <c r="B147" s="1" t="s">
        <v>341</v>
      </c>
      <c r="C147" s="1">
        <v>6</v>
      </c>
      <c r="D147" s="13">
        <v>45018.069444444445</v>
      </c>
      <c r="E147" s="13">
        <v>45018.120833333334</v>
      </c>
      <c r="F147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147" s="7" t="str">
        <f>TEXT(Tabla13[[#This Row],[Hora_Salida]],"dddd,dd,mm,aaaa")</f>
        <v>domingo,02,04,2023</v>
      </c>
      <c r="H147" s="1" t="s">
        <v>66</v>
      </c>
      <c r="I147" s="1" t="s">
        <v>67</v>
      </c>
      <c r="J147" s="1" t="s">
        <v>80</v>
      </c>
      <c r="K147" s="1">
        <v>38.4</v>
      </c>
      <c r="L147" s="1" cm="1">
        <f t="array" ref="L147">_xlfn.IFS(Tabla13[[#This Row],[Cuentas_Pagadas]]="COBRADA",K147,Tabla13[[#This Row],[Cuentas_Pagadas]]="NO COBRADA","-")</f>
        <v>38.4</v>
      </c>
      <c r="M147" s="1" t="s">
        <v>69</v>
      </c>
      <c r="N147" s="1">
        <v>146</v>
      </c>
      <c r="O147" s="1" t="s">
        <v>86</v>
      </c>
      <c r="P147" s="1" t="s">
        <v>6</v>
      </c>
      <c r="Q147" s="19">
        <v>0.1</v>
      </c>
      <c r="R147" s="25">
        <f>Tabla13[[#This Row],[Monto Total]]*Tabla13[[#This Row],[IVA (%)]]</f>
        <v>6.2</v>
      </c>
      <c r="S147" s="26">
        <f>SUMIF(Tabla1[Número de Orden],Tabla13[[#This Row],[Número_Orden]],Tabla1[Total del Pedido])</f>
        <v>62</v>
      </c>
      <c r="T147" s="26" cm="1">
        <f t="array" ref="T147">_xlfn.IFS(Tabla13[[#This Row],[Cuentas_Pagadas]]="COBRADA",Tabla13[[#This Row],[Monto Total]]+Tabla13[[#This Row],[Propina]],Tabla13[[#This Row],[Cuentas_Pagadas]]="NO COBRADA",0)</f>
        <v>100.4</v>
      </c>
      <c r="U147" s="26">
        <f>SUMIF(Tabla1[Número de Orden],Tabla13[[#This Row],[Número_Orden]],Tabla1[Ganancia Bruta])</f>
        <v>24</v>
      </c>
      <c r="V147" s="26">
        <f>IF(Tabla13[[#This Row],[Ganancia Bruta]]&gt;0,Tabla13[[#This Row],[Ganancia Bruta]]-Tabla13[[#This Row],[IVA]],"-")</f>
        <v>17.8</v>
      </c>
      <c r="W147" s="7">
        <f>SUMIF(Tabla1[Número de Orden],Tabla13[[#This Row],[Número_Orden]],Tabla1[Tiempo_Preparación])</f>
        <v>3.2638888888888891E-2</v>
      </c>
      <c r="X147" s="7">
        <f>Tabla13[[#This Row],[Tiempo_Sala]]-Tabla13[[#This Row],[Tiempo_Preparación]]</f>
        <v>1.8750000000161686E-2</v>
      </c>
      <c r="Y147" s="1" t="str">
        <f>IF(Tabla13[[#This Row],[TS-TP]]&gt;0,"COBRADA","NO COBRADA")</f>
        <v>COBRADA</v>
      </c>
    </row>
    <row r="148" spans="1:25" x14ac:dyDescent="0.25">
      <c r="A148" s="1">
        <v>5</v>
      </c>
      <c r="B148" s="1" t="s">
        <v>342</v>
      </c>
      <c r="C148" s="1">
        <v>4</v>
      </c>
      <c r="D148" s="13">
        <v>45018.137499999997</v>
      </c>
      <c r="E148" s="13">
        <v>45018.206944444442</v>
      </c>
      <c r="F148" s="7">
        <f>IF(Tabla13[[#This Row],[Estado_Mesa]]="Ocupada",Tabla13[[#This Row],[Hora_Salida]]-Tabla13[[#This Row],[Hora_Llegada]]+TIME(0,15,0),Tabla13[[#This Row],[Hora_Salida]]-Tabla13[[#This Row],[Hora_Llegada]])</f>
        <v>6.9444444445252884E-2</v>
      </c>
      <c r="G148" s="7" t="str">
        <f>TEXT(Tabla13[[#This Row],[Hora_Salida]],"dddd,dd,mm,aaaa")</f>
        <v>domingo,02,04,2023</v>
      </c>
      <c r="H148" s="1" t="s">
        <v>66</v>
      </c>
      <c r="I148" s="1" t="s">
        <v>74</v>
      </c>
      <c r="J148" s="1" t="s">
        <v>80</v>
      </c>
      <c r="K148" s="1">
        <v>27.14</v>
      </c>
      <c r="L148" s="1" cm="1">
        <f t="array" ref="L148">_xlfn.IFS(Tabla13[[#This Row],[Cuentas_Pagadas]]="COBRADA",K148,Tabla13[[#This Row],[Cuentas_Pagadas]]="NO COBRADA","-")</f>
        <v>27.14</v>
      </c>
      <c r="M148" s="1" t="s">
        <v>69</v>
      </c>
      <c r="N148" s="1">
        <v>147</v>
      </c>
      <c r="O148" s="1" t="s">
        <v>76</v>
      </c>
      <c r="P148" s="1" t="s">
        <v>343</v>
      </c>
      <c r="Q148" s="19">
        <v>0.1</v>
      </c>
      <c r="R148" s="25">
        <f>Tabla13[[#This Row],[Monto Total]]*Tabla13[[#This Row],[IVA (%)]]</f>
        <v>8.4</v>
      </c>
      <c r="S148" s="26">
        <f>SUMIF(Tabla1[Número de Orden],Tabla13[[#This Row],[Número_Orden]],Tabla1[Total del Pedido])</f>
        <v>84</v>
      </c>
      <c r="T148" s="26" cm="1">
        <f t="array" ref="T148">_xlfn.IFS(Tabla13[[#This Row],[Cuentas_Pagadas]]="COBRADA",Tabla13[[#This Row],[Monto Total]]+Tabla13[[#This Row],[Propina]],Tabla13[[#This Row],[Cuentas_Pagadas]]="NO COBRADA",0)</f>
        <v>111.14</v>
      </c>
      <c r="U148" s="26">
        <f>SUMIF(Tabla1[Número de Orden],Tabla13[[#This Row],[Número_Orden]],Tabla1[Ganancia Bruta])</f>
        <v>33</v>
      </c>
      <c r="V148" s="26">
        <f>IF(Tabla13[[#This Row],[Ganancia Bruta]]&gt;0,Tabla13[[#This Row],[Ganancia Bruta]]-Tabla13[[#This Row],[IVA]],"-")</f>
        <v>24.6</v>
      </c>
      <c r="W148" s="7">
        <f>SUMIF(Tabla1[Número de Orden],Tabla13[[#This Row],[Número_Orden]],Tabla1[Tiempo_Preparación])</f>
        <v>2.2916666666666665E-2</v>
      </c>
      <c r="X148" s="7">
        <f>Tabla13[[#This Row],[Tiempo_Sala]]-Tabla13[[#This Row],[Tiempo_Preparación]]</f>
        <v>4.6527777778586216E-2</v>
      </c>
      <c r="Y148" s="1" t="str">
        <f>IF(Tabla13[[#This Row],[TS-TP]]&gt;0,"COBRADA","NO COBRADA")</f>
        <v>COBRADA</v>
      </c>
    </row>
    <row r="149" spans="1:25" x14ac:dyDescent="0.25">
      <c r="A149" s="1">
        <v>10</v>
      </c>
      <c r="B149" s="1" t="s">
        <v>344</v>
      </c>
      <c r="C149" s="1">
        <v>6</v>
      </c>
      <c r="D149" s="13">
        <v>45018.161111111112</v>
      </c>
      <c r="E149" s="13">
        <v>45018.249305555553</v>
      </c>
      <c r="F149" s="7">
        <f>IF(Tabla13[[#This Row],[Estado_Mesa]]="Ocupada",Tabla13[[#This Row],[Hora_Salida]]-Tabla13[[#This Row],[Hora_Llegada]]+TIME(0,15,0),Tabla13[[#This Row],[Hora_Salida]]-Tabla13[[#This Row],[Hora_Llegada]])</f>
        <v>9.8611111107553981E-2</v>
      </c>
      <c r="G149" s="7" t="str">
        <f>TEXT(Tabla13[[#This Row],[Hora_Salida]],"dddd,dd,mm,aaaa")</f>
        <v>domingo,02,04,2023</v>
      </c>
      <c r="H149" s="1" t="s">
        <v>66</v>
      </c>
      <c r="I149" s="1" t="s">
        <v>67</v>
      </c>
      <c r="J149" s="1" t="s">
        <v>68</v>
      </c>
      <c r="K149" s="1">
        <v>46.26</v>
      </c>
      <c r="L149" s="1" t="str" cm="1">
        <f t="array" ref="L149">_xlfn.IFS(Tabla13[[#This Row],[Cuentas_Pagadas]]="COBRADA",K149,Tabla13[[#This Row],[Cuentas_Pagadas]]="NO COBRADA","-")</f>
        <v>-</v>
      </c>
      <c r="M149" s="1" t="s">
        <v>95</v>
      </c>
      <c r="N149" s="1">
        <v>148</v>
      </c>
      <c r="O149" s="1" t="s">
        <v>76</v>
      </c>
      <c r="P149" s="1" t="s">
        <v>345</v>
      </c>
      <c r="Q149" s="19">
        <v>0.1</v>
      </c>
      <c r="R149" s="25">
        <f>Tabla13[[#This Row],[Monto Total]]*Tabla13[[#This Row],[IVA (%)]]</f>
        <v>21.200000000000003</v>
      </c>
      <c r="S149" s="26">
        <f>SUMIF(Tabla1[Número de Orden],Tabla13[[#This Row],[Número_Orden]],Tabla1[Total del Pedido])</f>
        <v>212</v>
      </c>
      <c r="T149" s="26" cm="1">
        <f t="array" ref="T149">_xlfn.IFS(Tabla13[[#This Row],[Cuentas_Pagadas]]="COBRADA",Tabla13[[#This Row],[Monto Total]]+Tabla13[[#This Row],[Propina]],Tabla13[[#This Row],[Cuentas_Pagadas]]="NO COBRADA",0)</f>
        <v>0</v>
      </c>
      <c r="U149" s="26">
        <v>0</v>
      </c>
      <c r="V149" s="27" t="str">
        <f>IF(Tabla13[[#This Row],[Ganancia Bruta]]&gt;0,Tabla13[[#This Row],[Ganancia Bruta]]-Tabla13[[#This Row],[IVA]],"-")</f>
        <v>-</v>
      </c>
      <c r="W149" s="7">
        <f>SUMIF(Tabla1[Número de Orden],Tabla13[[#This Row],[Número_Orden]],Tabla1[Tiempo_Preparación])</f>
        <v>0.11041666666666666</v>
      </c>
      <c r="X149" s="7">
        <f>Tabla13[[#This Row],[Tiempo_Sala]]-Tabla13[[#This Row],[Tiempo_Preparación]]</f>
        <v>-1.1805555559112682E-2</v>
      </c>
      <c r="Y149" s="1" t="str">
        <f>IF(Tabla13[[#This Row],[TS-TP]]&gt;0,"COBRADA","NO COBRADA")</f>
        <v>NO COBRADA</v>
      </c>
    </row>
    <row r="150" spans="1:25" x14ac:dyDescent="0.25">
      <c r="A150" s="1">
        <v>18</v>
      </c>
      <c r="B150" s="1" t="s">
        <v>346</v>
      </c>
      <c r="C150" s="1">
        <v>4</v>
      </c>
      <c r="D150" s="13">
        <v>45018.065972222219</v>
      </c>
      <c r="E150" s="13">
        <v>45018.201388888891</v>
      </c>
      <c r="F150" s="7">
        <f>IF(Tabla13[[#This Row],[Estado_Mesa]]="Ocupada",Tabla13[[#This Row],[Hora_Salida]]-Tabla13[[#This Row],[Hora_Llegada]]+TIME(0,15,0),Tabla13[[#This Row],[Hora_Salida]]-Tabla13[[#This Row],[Hora_Llegada]])</f>
        <v>0.14583333333818396</v>
      </c>
      <c r="G150" s="7" t="str">
        <f>TEXT(Tabla13[[#This Row],[Hora_Salida]],"dddd,dd,mm,aaaa")</f>
        <v>domingo,02,04,2023</v>
      </c>
      <c r="H150" s="1" t="s">
        <v>85</v>
      </c>
      <c r="I150" s="1" t="s">
        <v>74</v>
      </c>
      <c r="J150" s="1" t="s">
        <v>80</v>
      </c>
      <c r="K150" s="1">
        <v>15.92</v>
      </c>
      <c r="L150" s="1" cm="1">
        <f t="array" ref="L150">_xlfn.IFS(Tabla13[[#This Row],[Cuentas_Pagadas]]="COBRADA",K150,Tabla13[[#This Row],[Cuentas_Pagadas]]="NO COBRADA","-")</f>
        <v>15.92</v>
      </c>
      <c r="M150" s="1" t="s">
        <v>95</v>
      </c>
      <c r="N150" s="1">
        <v>149</v>
      </c>
      <c r="O150" s="1" t="s">
        <v>82</v>
      </c>
      <c r="P150" s="1" t="s">
        <v>347</v>
      </c>
      <c r="Q150" s="19">
        <v>0.1</v>
      </c>
      <c r="R150" s="25">
        <f>Tabla13[[#This Row],[Monto Total]]*Tabla13[[#This Row],[IVA (%)]]</f>
        <v>22.6</v>
      </c>
      <c r="S150" s="26">
        <f>SUMIF(Tabla1[Número de Orden],Tabla13[[#This Row],[Número_Orden]],Tabla1[Total del Pedido])</f>
        <v>226</v>
      </c>
      <c r="T150" s="26" cm="1">
        <f t="array" ref="T150">_xlfn.IFS(Tabla13[[#This Row],[Cuentas_Pagadas]]="COBRADA",Tabla13[[#This Row],[Monto Total]]+Tabla13[[#This Row],[Propina]],Tabla13[[#This Row],[Cuentas_Pagadas]]="NO COBRADA",0)</f>
        <v>241.92</v>
      </c>
      <c r="U150" s="26">
        <f>SUMIF(Tabla1[Número de Orden],Tabla13[[#This Row],[Número_Orden]],Tabla1[Ganancia Bruta])</f>
        <v>94</v>
      </c>
      <c r="V150" s="26">
        <f>IF(Tabla13[[#This Row],[Ganancia Bruta]]&gt;0,Tabla13[[#This Row],[Ganancia Bruta]]-Tabla13[[#This Row],[IVA]],"-")</f>
        <v>71.400000000000006</v>
      </c>
      <c r="W150" s="7">
        <f>SUMIF(Tabla1[Número de Orden],Tabla13[[#This Row],[Número_Orden]],Tabla1[Tiempo_Preparación])</f>
        <v>9.6527777777777768E-2</v>
      </c>
      <c r="X150" s="7">
        <f>Tabla13[[#This Row],[Tiempo_Sala]]-Tabla13[[#This Row],[Tiempo_Preparación]]</f>
        <v>4.9305555560406195E-2</v>
      </c>
      <c r="Y150" s="1" t="str">
        <f>IF(Tabla13[[#This Row],[TS-TP]]&gt;0,"COBRADA","NO COBRADA")</f>
        <v>COBRADA</v>
      </c>
    </row>
    <row r="151" spans="1:25" x14ac:dyDescent="0.25">
      <c r="A151" s="1">
        <v>18</v>
      </c>
      <c r="B151" s="1" t="s">
        <v>348</v>
      </c>
      <c r="C151" s="1">
        <v>6</v>
      </c>
      <c r="D151" s="13">
        <v>45018.025694444441</v>
      </c>
      <c r="E151" s="13">
        <v>45018.131944444445</v>
      </c>
      <c r="F151" s="7">
        <f>IF(Tabla13[[#This Row],[Estado_Mesa]]="Ocupada",Tabla13[[#This Row],[Hora_Salida]]-Tabla13[[#This Row],[Hora_Llegada]]+TIME(0,15,0),Tabla13[[#This Row],[Hora_Salida]]-Tabla13[[#This Row],[Hora_Llegada]])</f>
        <v>0.10625000000436557</v>
      </c>
      <c r="G151" s="7" t="str">
        <f>TEXT(Tabla13[[#This Row],[Hora_Salida]],"dddd,dd,mm,aaaa")</f>
        <v>domingo,02,04,2023</v>
      </c>
      <c r="H151" s="1" t="s">
        <v>73</v>
      </c>
      <c r="I151" s="1" t="s">
        <v>67</v>
      </c>
      <c r="J151" s="1" t="s">
        <v>68</v>
      </c>
      <c r="K151" s="1">
        <v>48.43</v>
      </c>
      <c r="L151" s="1" cm="1">
        <f t="array" ref="L151">_xlfn.IFS(Tabla13[[#This Row],[Cuentas_Pagadas]]="COBRADA",K151,Tabla13[[#This Row],[Cuentas_Pagadas]]="NO COBRADA","-")</f>
        <v>48.43</v>
      </c>
      <c r="M151" s="1" t="s">
        <v>81</v>
      </c>
      <c r="N151" s="1">
        <v>150</v>
      </c>
      <c r="O151" s="1" t="s">
        <v>139</v>
      </c>
      <c r="P151" s="1" t="s">
        <v>349</v>
      </c>
      <c r="Q151" s="19">
        <v>0.1</v>
      </c>
      <c r="R151" s="25">
        <f>Tabla13[[#This Row],[Monto Total]]*Tabla13[[#This Row],[IVA (%)]]</f>
        <v>15</v>
      </c>
      <c r="S151" s="26">
        <f>SUMIF(Tabla1[Número de Orden],Tabla13[[#This Row],[Número_Orden]],Tabla1[Total del Pedido])</f>
        <v>150</v>
      </c>
      <c r="T151" s="26" cm="1">
        <f t="array" ref="T151">_xlfn.IFS(Tabla13[[#This Row],[Cuentas_Pagadas]]="COBRADA",Tabla13[[#This Row],[Monto Total]]+Tabla13[[#This Row],[Propina]],Tabla13[[#This Row],[Cuentas_Pagadas]]="NO COBRADA",0)</f>
        <v>198.43</v>
      </c>
      <c r="U151" s="26">
        <f>SUMIF(Tabla1[Número de Orden],Tabla13[[#This Row],[Número_Orden]],Tabla1[Ganancia Bruta])</f>
        <v>60</v>
      </c>
      <c r="V151" s="26">
        <f>IF(Tabla13[[#This Row],[Ganancia Bruta]]&gt;0,Tabla13[[#This Row],[Ganancia Bruta]]-Tabla13[[#This Row],[IVA]],"-")</f>
        <v>45</v>
      </c>
      <c r="W151" s="7">
        <f>SUMIF(Tabla1[Número de Orden],Tabla13[[#This Row],[Número_Orden]],Tabla1[Tiempo_Preparación])</f>
        <v>7.3611111111111113E-2</v>
      </c>
      <c r="X151" s="7">
        <f>Tabla13[[#This Row],[Tiempo_Sala]]-Tabla13[[#This Row],[Tiempo_Preparación]]</f>
        <v>3.2638888893254461E-2</v>
      </c>
      <c r="Y151" s="1" t="str">
        <f>IF(Tabla13[[#This Row],[TS-TP]]&gt;0,"COBRADA","NO COBRADA")</f>
        <v>COBRADA</v>
      </c>
    </row>
    <row r="152" spans="1:25" x14ac:dyDescent="0.25">
      <c r="A152" s="1">
        <v>6</v>
      </c>
      <c r="B152" s="1" t="s">
        <v>350</v>
      </c>
      <c r="C152" s="1">
        <v>2</v>
      </c>
      <c r="D152" s="13">
        <v>45018.135416666664</v>
      </c>
      <c r="E152" s="13">
        <v>45018.286805555559</v>
      </c>
      <c r="F152" s="7">
        <f>IF(Tabla13[[#This Row],[Estado_Mesa]]="Ocupada",Tabla13[[#This Row],[Hora_Salida]]-Tabla13[[#This Row],[Hora_Llegada]]+TIME(0,15,0),Tabla13[[#This Row],[Hora_Salida]]-Tabla13[[#This Row],[Hora_Llegada]])</f>
        <v>0.161805555561538</v>
      </c>
      <c r="G152" s="7" t="str">
        <f>TEXT(Tabla13[[#This Row],[Hora_Salida]],"dddd,dd,mm,aaaa")</f>
        <v>domingo,02,04,2023</v>
      </c>
      <c r="H152" s="1" t="s">
        <v>89</v>
      </c>
      <c r="I152" s="1" t="s">
        <v>93</v>
      </c>
      <c r="J152" s="1" t="s">
        <v>80</v>
      </c>
      <c r="K152" s="1">
        <v>41.51</v>
      </c>
      <c r="L152" s="1" cm="1">
        <f t="array" ref="L152">_xlfn.IFS(Tabla13[[#This Row],[Cuentas_Pagadas]]="COBRADA",K152,Tabla13[[#This Row],[Cuentas_Pagadas]]="NO COBRADA","-")</f>
        <v>41.51</v>
      </c>
      <c r="M152" s="1" t="s">
        <v>95</v>
      </c>
      <c r="N152" s="1">
        <v>151</v>
      </c>
      <c r="O152" s="1" t="s">
        <v>117</v>
      </c>
      <c r="P152" s="1" t="s">
        <v>351</v>
      </c>
      <c r="Q152" s="19">
        <v>0.1</v>
      </c>
      <c r="R152" s="25">
        <f>Tabla13[[#This Row],[Monto Total]]*Tabla13[[#This Row],[IVA (%)]]</f>
        <v>13.200000000000001</v>
      </c>
      <c r="S152" s="26">
        <f>SUMIF(Tabla1[Número de Orden],Tabla13[[#This Row],[Número_Orden]],Tabla1[Total del Pedido])</f>
        <v>132</v>
      </c>
      <c r="T152" s="26" cm="1">
        <f t="array" ref="T152">_xlfn.IFS(Tabla13[[#This Row],[Cuentas_Pagadas]]="COBRADA",Tabla13[[#This Row],[Monto Total]]+Tabla13[[#This Row],[Propina]],Tabla13[[#This Row],[Cuentas_Pagadas]]="NO COBRADA",0)</f>
        <v>173.51</v>
      </c>
      <c r="U152" s="26">
        <f>SUMIF(Tabla1[Número de Orden],Tabla13[[#This Row],[Número_Orden]],Tabla1[Ganancia Bruta])</f>
        <v>51</v>
      </c>
      <c r="V152" s="26">
        <f>IF(Tabla13[[#This Row],[Ganancia Bruta]]&gt;0,Tabla13[[#This Row],[Ganancia Bruta]]-Tabla13[[#This Row],[IVA]],"-")</f>
        <v>37.799999999999997</v>
      </c>
      <c r="W152" s="7">
        <f>SUMIF(Tabla1[Número de Orden],Tabla13[[#This Row],[Número_Orden]],Tabla1[Tiempo_Preparación])</f>
        <v>1.3194444444444443E-2</v>
      </c>
      <c r="X152" s="7">
        <f>Tabla13[[#This Row],[Tiempo_Sala]]-Tabla13[[#This Row],[Tiempo_Preparación]]</f>
        <v>0.14861111111709355</v>
      </c>
      <c r="Y152" s="1" t="str">
        <f>IF(Tabla13[[#This Row],[TS-TP]]&gt;0,"COBRADA","NO COBRADA")</f>
        <v>COBRADA</v>
      </c>
    </row>
    <row r="153" spans="1:25" x14ac:dyDescent="0.25">
      <c r="A153" s="1">
        <v>5</v>
      </c>
      <c r="B153" s="1" t="s">
        <v>352</v>
      </c>
      <c r="C153" s="1">
        <v>6</v>
      </c>
      <c r="D153" s="13">
        <v>45018.051388888889</v>
      </c>
      <c r="E153" s="13">
        <v>45018.119444444441</v>
      </c>
      <c r="F153" s="7">
        <f>IF(Tabla13[[#This Row],[Estado_Mesa]]="Ocupada",Tabla13[[#This Row],[Hora_Salida]]-Tabla13[[#This Row],[Hora_Llegada]]+TIME(0,15,0),Tabla13[[#This Row],[Hora_Salida]]-Tabla13[[#This Row],[Hora_Llegada]])</f>
        <v>6.8055555551836733E-2</v>
      </c>
      <c r="G153" s="7" t="str">
        <f>TEXT(Tabla13[[#This Row],[Hora_Salida]],"dddd,dd,mm,aaaa")</f>
        <v>domingo,02,04,2023</v>
      </c>
      <c r="H153" s="1" t="s">
        <v>89</v>
      </c>
      <c r="I153" s="1" t="s">
        <v>67</v>
      </c>
      <c r="J153" s="1" t="s">
        <v>68</v>
      </c>
      <c r="K153" s="1">
        <v>25.57</v>
      </c>
      <c r="L153" s="1" cm="1">
        <f t="array" ref="L153">_xlfn.IFS(Tabla13[[#This Row],[Cuentas_Pagadas]]="COBRADA",K153,Tabla13[[#This Row],[Cuentas_Pagadas]]="NO COBRADA","-")</f>
        <v>25.57</v>
      </c>
      <c r="M153" s="1" t="s">
        <v>69</v>
      </c>
      <c r="N153" s="1">
        <v>152</v>
      </c>
      <c r="O153" s="1" t="s">
        <v>117</v>
      </c>
      <c r="P153" s="1" t="s">
        <v>12</v>
      </c>
      <c r="Q153" s="19">
        <v>0.1</v>
      </c>
      <c r="R153" s="25">
        <f>Tabla13[[#This Row],[Monto Total]]*Tabla13[[#This Row],[IVA (%)]]</f>
        <v>5.6000000000000005</v>
      </c>
      <c r="S153" s="26">
        <f>SUMIF(Tabla1[Número de Orden],Tabla13[[#This Row],[Número_Orden]],Tabla1[Total del Pedido])</f>
        <v>56</v>
      </c>
      <c r="T153" s="26" cm="1">
        <f t="array" ref="T153">_xlfn.IFS(Tabla13[[#This Row],[Cuentas_Pagadas]]="COBRADA",Tabla13[[#This Row],[Monto Total]]+Tabla13[[#This Row],[Propina]],Tabla13[[#This Row],[Cuentas_Pagadas]]="NO COBRADA",0)</f>
        <v>81.569999999999993</v>
      </c>
      <c r="U153" s="26">
        <f>SUMIF(Tabla1[Número de Orden],Tabla13[[#This Row],[Número_Orden]],Tabla1[Ganancia Bruta])</f>
        <v>24</v>
      </c>
      <c r="V153" s="26">
        <f>IF(Tabla13[[#This Row],[Ganancia Bruta]]&gt;0,Tabla13[[#This Row],[Ganancia Bruta]]-Tabla13[[#This Row],[IVA]],"-")</f>
        <v>18.399999999999999</v>
      </c>
      <c r="W153" s="7">
        <f>SUMIF(Tabla1[Número de Orden],Tabla13[[#This Row],[Número_Orden]],Tabla1[Tiempo_Preparación])</f>
        <v>8.3333333333333332E-3</v>
      </c>
      <c r="X153" s="7">
        <f>Tabla13[[#This Row],[Tiempo_Sala]]-Tabla13[[#This Row],[Tiempo_Preparación]]</f>
        <v>5.9722222218503401E-2</v>
      </c>
      <c r="Y153" s="1" t="str">
        <f>IF(Tabla13[[#This Row],[TS-TP]]&gt;0,"COBRADA","NO COBRADA")</f>
        <v>COBRADA</v>
      </c>
    </row>
    <row r="154" spans="1:25" x14ac:dyDescent="0.25">
      <c r="A154" s="1">
        <v>10</v>
      </c>
      <c r="B154" s="1" t="s">
        <v>162</v>
      </c>
      <c r="C154" s="1">
        <v>1</v>
      </c>
      <c r="D154" s="13">
        <v>45018.129166666666</v>
      </c>
      <c r="E154" s="13">
        <v>45018.226388888892</v>
      </c>
      <c r="F154" s="7">
        <f>IF(Tabla13[[#This Row],[Estado_Mesa]]="Ocupada",Tabla13[[#This Row],[Hora_Salida]]-Tabla13[[#This Row],[Hora_Llegada]]+TIME(0,15,0),Tabla13[[#This Row],[Hora_Salida]]-Tabla13[[#This Row],[Hora_Llegada]])</f>
        <v>0.10763888889293109</v>
      </c>
      <c r="G154" s="7" t="str">
        <f>TEXT(Tabla13[[#This Row],[Hora_Salida]],"dddd,dd,mm,aaaa")</f>
        <v>domingo,02,04,2023</v>
      </c>
      <c r="H154" s="1" t="s">
        <v>79</v>
      </c>
      <c r="I154" s="1" t="s">
        <v>74</v>
      </c>
      <c r="J154" s="1" t="s">
        <v>68</v>
      </c>
      <c r="K154" s="1">
        <v>42.84</v>
      </c>
      <c r="L154" s="1" cm="1">
        <f t="array" ref="L154">_xlfn.IFS(Tabla13[[#This Row],[Cuentas_Pagadas]]="COBRADA",K154,Tabla13[[#This Row],[Cuentas_Pagadas]]="NO COBRADA","-")</f>
        <v>42.84</v>
      </c>
      <c r="M154" s="1" t="s">
        <v>95</v>
      </c>
      <c r="N154" s="1">
        <v>153</v>
      </c>
      <c r="O154" s="1" t="s">
        <v>86</v>
      </c>
      <c r="P154" s="1" t="s">
        <v>353</v>
      </c>
      <c r="Q154" s="19">
        <v>0.1</v>
      </c>
      <c r="R154" s="25">
        <f>Tabla13[[#This Row],[Monto Total]]*Tabla13[[#This Row],[IVA (%)]]</f>
        <v>20.3</v>
      </c>
      <c r="S154" s="26">
        <f>SUMIF(Tabla1[Número de Orden],Tabla13[[#This Row],[Número_Orden]],Tabla1[Total del Pedido])</f>
        <v>203</v>
      </c>
      <c r="T154" s="26" cm="1">
        <f t="array" ref="T154">_xlfn.IFS(Tabla13[[#This Row],[Cuentas_Pagadas]]="COBRADA",Tabla13[[#This Row],[Monto Total]]+Tabla13[[#This Row],[Propina]],Tabla13[[#This Row],[Cuentas_Pagadas]]="NO COBRADA",0)</f>
        <v>245.84</v>
      </c>
      <c r="U154" s="26">
        <f>SUMIF(Tabla1[Número de Orden],Tabla13[[#This Row],[Número_Orden]],Tabla1[Ganancia Bruta])</f>
        <v>79</v>
      </c>
      <c r="V154" s="26">
        <f>IF(Tabla13[[#This Row],[Ganancia Bruta]]&gt;0,Tabla13[[#This Row],[Ganancia Bruta]]-Tabla13[[#This Row],[IVA]],"-")</f>
        <v>58.7</v>
      </c>
      <c r="W154" s="7">
        <f>SUMIF(Tabla1[Número de Orden],Tabla13[[#This Row],[Número_Orden]],Tabla1[Tiempo_Preparación])</f>
        <v>6.1805555555555551E-2</v>
      </c>
      <c r="X154" s="7">
        <f>Tabla13[[#This Row],[Tiempo_Sala]]-Tabla13[[#This Row],[Tiempo_Preparación]]</f>
        <v>4.5833333337375541E-2</v>
      </c>
      <c r="Y154" s="1" t="str">
        <f>IF(Tabla13[[#This Row],[TS-TP]]&gt;0,"COBRADA","NO COBRADA")</f>
        <v>COBRADA</v>
      </c>
    </row>
    <row r="155" spans="1:25" x14ac:dyDescent="0.25">
      <c r="A155" s="1">
        <v>11</v>
      </c>
      <c r="B155" s="1" t="s">
        <v>354</v>
      </c>
      <c r="C155" s="1">
        <v>6</v>
      </c>
      <c r="D155" s="13">
        <v>45018.089583333334</v>
      </c>
      <c r="E155" s="13">
        <v>45018.15</v>
      </c>
      <c r="F155" s="7">
        <f>IF(Tabla13[[#This Row],[Estado_Mesa]]="Ocupada",Tabla13[[#This Row],[Hora_Salida]]-Tabla13[[#This Row],[Hora_Llegada]]+TIME(0,15,0),Tabla13[[#This Row],[Hora_Salida]]-Tabla13[[#This Row],[Hora_Llegada]])</f>
        <v>6.0416666667151731E-2</v>
      </c>
      <c r="G155" s="7" t="str">
        <f>TEXT(Tabla13[[#This Row],[Hora_Salida]],"dddd,dd,mm,aaaa")</f>
        <v>domingo,02,04,2023</v>
      </c>
      <c r="H155" s="1" t="s">
        <v>73</v>
      </c>
      <c r="I155" s="1" t="s">
        <v>74</v>
      </c>
      <c r="J155" s="1" t="s">
        <v>80</v>
      </c>
      <c r="K155" s="1">
        <v>17.2</v>
      </c>
      <c r="L155" s="1" cm="1">
        <f t="array" ref="L155">_xlfn.IFS(Tabla13[[#This Row],[Cuentas_Pagadas]]="COBRADA",K155,Tabla13[[#This Row],[Cuentas_Pagadas]]="NO COBRADA","-")</f>
        <v>17.2</v>
      </c>
      <c r="M155" s="1" t="s">
        <v>81</v>
      </c>
      <c r="N155" s="1">
        <v>154</v>
      </c>
      <c r="O155" s="1" t="s">
        <v>117</v>
      </c>
      <c r="P155" s="1" t="s">
        <v>355</v>
      </c>
      <c r="Q155" s="19">
        <v>0.1</v>
      </c>
      <c r="R155" s="25">
        <f>Tabla13[[#This Row],[Monto Total]]*Tabla13[[#This Row],[IVA (%)]]</f>
        <v>14.4</v>
      </c>
      <c r="S155" s="26">
        <f>SUMIF(Tabla1[Número de Orden],Tabla13[[#This Row],[Número_Orden]],Tabla1[Total del Pedido])</f>
        <v>144</v>
      </c>
      <c r="T155" s="26" cm="1">
        <f t="array" ref="T155">_xlfn.IFS(Tabla13[[#This Row],[Cuentas_Pagadas]]="COBRADA",Tabla13[[#This Row],[Monto Total]]+Tabla13[[#This Row],[Propina]],Tabla13[[#This Row],[Cuentas_Pagadas]]="NO COBRADA",0)</f>
        <v>161.19999999999999</v>
      </c>
      <c r="U155" s="26">
        <f>SUMIF(Tabla1[Número de Orden],Tabla13[[#This Row],[Número_Orden]],Tabla1[Ganancia Bruta])</f>
        <v>58</v>
      </c>
      <c r="V155" s="26">
        <f>IF(Tabla13[[#This Row],[Ganancia Bruta]]&gt;0,Tabla13[[#This Row],[Ganancia Bruta]]-Tabla13[[#This Row],[IVA]],"-")</f>
        <v>43.6</v>
      </c>
      <c r="W155" s="7">
        <f>SUMIF(Tabla1[Número de Orden],Tabla13[[#This Row],[Número_Orden]],Tabla1[Tiempo_Preparación])</f>
        <v>5.6944444444444436E-2</v>
      </c>
      <c r="X155" s="7">
        <f>Tabla13[[#This Row],[Tiempo_Sala]]-Tabla13[[#This Row],[Tiempo_Preparación]]</f>
        <v>3.4722222227072941E-3</v>
      </c>
      <c r="Y155" s="1" t="str">
        <f>IF(Tabla13[[#This Row],[TS-TP]]&gt;0,"COBRADA","NO COBRADA")</f>
        <v>COBRADA</v>
      </c>
    </row>
    <row r="156" spans="1:25" x14ac:dyDescent="0.25">
      <c r="A156" s="1">
        <v>7</v>
      </c>
      <c r="B156" s="1" t="s">
        <v>356</v>
      </c>
      <c r="C156" s="1">
        <v>2</v>
      </c>
      <c r="D156" s="13">
        <v>45018.078472222223</v>
      </c>
      <c r="E156" s="13">
        <v>45018.197222222225</v>
      </c>
      <c r="F156" s="7">
        <f>IF(Tabla13[[#This Row],[Estado_Mesa]]="Ocupada",Tabla13[[#This Row],[Hora_Salida]]-Tabla13[[#This Row],[Hora_Llegada]]+TIME(0,15,0),Tabla13[[#This Row],[Hora_Salida]]-Tabla13[[#This Row],[Hora_Llegada]])</f>
        <v>0.11875000000145519</v>
      </c>
      <c r="G156" s="7" t="str">
        <f>TEXT(Tabla13[[#This Row],[Hora_Salida]],"dddd,dd,mm,aaaa")</f>
        <v>domingo,02,04,2023</v>
      </c>
      <c r="H156" s="1" t="s">
        <v>85</v>
      </c>
      <c r="I156" s="1" t="s">
        <v>67</v>
      </c>
      <c r="J156" s="1" t="s">
        <v>80</v>
      </c>
      <c r="K156" s="1">
        <v>25.72</v>
      </c>
      <c r="L156" s="1" cm="1">
        <f t="array" ref="L156">_xlfn.IFS(Tabla13[[#This Row],[Cuentas_Pagadas]]="COBRADA",K156,Tabla13[[#This Row],[Cuentas_Pagadas]]="NO COBRADA","-")</f>
        <v>25.72</v>
      </c>
      <c r="M156" s="1" t="s">
        <v>69</v>
      </c>
      <c r="N156" s="1">
        <v>155</v>
      </c>
      <c r="O156" s="1" t="s">
        <v>96</v>
      </c>
      <c r="P156" s="1" t="s">
        <v>357</v>
      </c>
      <c r="Q156" s="19">
        <v>0.1</v>
      </c>
      <c r="R156" s="25">
        <f>Tabla13[[#This Row],[Monto Total]]*Tabla13[[#This Row],[IVA (%)]]</f>
        <v>13.600000000000001</v>
      </c>
      <c r="S156" s="26">
        <f>SUMIF(Tabla1[Número de Orden],Tabla13[[#This Row],[Número_Orden]],Tabla1[Total del Pedido])</f>
        <v>136</v>
      </c>
      <c r="T156" s="26" cm="1">
        <f t="array" ref="T156">_xlfn.IFS(Tabla13[[#This Row],[Cuentas_Pagadas]]="COBRADA",Tabla13[[#This Row],[Monto Total]]+Tabla13[[#This Row],[Propina]],Tabla13[[#This Row],[Cuentas_Pagadas]]="NO COBRADA",0)</f>
        <v>161.72</v>
      </c>
      <c r="U156" s="26">
        <f>SUMIF(Tabla1[Número de Orden],Tabla13[[#This Row],[Número_Orden]],Tabla1[Ganancia Bruta])</f>
        <v>54</v>
      </c>
      <c r="V156" s="26">
        <f>IF(Tabla13[[#This Row],[Ganancia Bruta]]&gt;0,Tabla13[[#This Row],[Ganancia Bruta]]-Tabla13[[#This Row],[IVA]],"-")</f>
        <v>40.4</v>
      </c>
      <c r="W156" s="7">
        <f>SUMIF(Tabla1[Número de Orden],Tabla13[[#This Row],[Número_Orden]],Tabla1[Tiempo_Preparación])</f>
        <v>6.9444444444444448E-2</v>
      </c>
      <c r="X156" s="7">
        <f>Tabla13[[#This Row],[Tiempo_Sala]]-Tabla13[[#This Row],[Tiempo_Preparación]]</f>
        <v>4.9305555557010744E-2</v>
      </c>
      <c r="Y156" s="1" t="str">
        <f>IF(Tabla13[[#This Row],[TS-TP]]&gt;0,"COBRADA","NO COBRADA")</f>
        <v>COBRADA</v>
      </c>
    </row>
    <row r="157" spans="1:25" x14ac:dyDescent="0.25">
      <c r="A157" s="1">
        <v>6</v>
      </c>
      <c r="B157" s="1" t="s">
        <v>358</v>
      </c>
      <c r="C157" s="1">
        <v>4</v>
      </c>
      <c r="D157" s="13">
        <v>45018.027777777781</v>
      </c>
      <c r="E157" s="13">
        <v>45018.178472222222</v>
      </c>
      <c r="F157" s="7">
        <f>IF(Tabla13[[#This Row],[Estado_Mesa]]="Ocupada",Tabla13[[#This Row],[Hora_Salida]]-Tabla13[[#This Row],[Hora_Llegada]]+TIME(0,15,0),Tabla13[[#This Row],[Hora_Salida]]-Tabla13[[#This Row],[Hora_Llegada]])</f>
        <v>0.15069444444088731</v>
      </c>
      <c r="G157" s="7" t="str">
        <f>TEXT(Tabla13[[#This Row],[Hora_Salida]],"dddd,dd,mm,aaaa")</f>
        <v>domingo,02,04,2023</v>
      </c>
      <c r="H157" s="1" t="s">
        <v>66</v>
      </c>
      <c r="I157" s="1" t="s">
        <v>93</v>
      </c>
      <c r="J157" s="1" t="s">
        <v>80</v>
      </c>
      <c r="K157" s="1">
        <v>19.03</v>
      </c>
      <c r="L157" s="1" cm="1">
        <f t="array" ref="L157">_xlfn.IFS(Tabla13[[#This Row],[Cuentas_Pagadas]]="COBRADA",K157,Tabla13[[#This Row],[Cuentas_Pagadas]]="NO COBRADA","-")</f>
        <v>19.03</v>
      </c>
      <c r="M157" s="1" t="s">
        <v>81</v>
      </c>
      <c r="N157" s="1">
        <v>156</v>
      </c>
      <c r="O157" s="1" t="s">
        <v>70</v>
      </c>
      <c r="P157" s="1" t="s">
        <v>12</v>
      </c>
      <c r="Q157" s="19">
        <v>0.1</v>
      </c>
      <c r="R157" s="25">
        <f>Tabla13[[#This Row],[Monto Total]]*Tabla13[[#This Row],[IVA (%)]]</f>
        <v>5.6000000000000005</v>
      </c>
      <c r="S157" s="26">
        <f>SUMIF(Tabla1[Número de Orden],Tabla13[[#This Row],[Número_Orden]],Tabla1[Total del Pedido])</f>
        <v>56</v>
      </c>
      <c r="T157" s="26" cm="1">
        <f t="array" ref="T157">_xlfn.IFS(Tabla13[[#This Row],[Cuentas_Pagadas]]="COBRADA",Tabla13[[#This Row],[Monto Total]]+Tabla13[[#This Row],[Propina]],Tabla13[[#This Row],[Cuentas_Pagadas]]="NO COBRADA",0)</f>
        <v>75.03</v>
      </c>
      <c r="U157" s="26">
        <f>SUMIF(Tabla1[Número de Orden],Tabla13[[#This Row],[Número_Orden]],Tabla1[Ganancia Bruta])</f>
        <v>24</v>
      </c>
      <c r="V157" s="26">
        <f>IF(Tabla13[[#This Row],[Ganancia Bruta]]&gt;0,Tabla13[[#This Row],[Ganancia Bruta]]-Tabla13[[#This Row],[IVA]],"-")</f>
        <v>18.399999999999999</v>
      </c>
      <c r="W157" s="7">
        <f>SUMIF(Tabla1[Número de Orden],Tabla13[[#This Row],[Número_Orden]],Tabla1[Tiempo_Preparación])</f>
        <v>4.1666666666666666E-3</v>
      </c>
      <c r="X157" s="7">
        <f>Tabla13[[#This Row],[Tiempo_Sala]]-Tabla13[[#This Row],[Tiempo_Preparación]]</f>
        <v>0.14652777777422063</v>
      </c>
      <c r="Y157" s="1" t="str">
        <f>IF(Tabla13[[#This Row],[TS-TP]]&gt;0,"COBRADA","NO COBRADA")</f>
        <v>COBRADA</v>
      </c>
    </row>
    <row r="158" spans="1:25" x14ac:dyDescent="0.25">
      <c r="A158" s="1">
        <v>13</v>
      </c>
      <c r="B158" s="1" t="s">
        <v>359</v>
      </c>
      <c r="C158" s="1">
        <v>5</v>
      </c>
      <c r="D158" s="13">
        <v>45018.140277777777</v>
      </c>
      <c r="E158" s="13">
        <v>45018.260416666664</v>
      </c>
      <c r="F158" s="7">
        <f>IF(Tabla13[[#This Row],[Estado_Mesa]]="Ocupada",Tabla13[[#This Row],[Hora_Salida]]-Tabla13[[#This Row],[Hora_Llegada]]+TIME(0,15,0),Tabla13[[#This Row],[Hora_Salida]]-Tabla13[[#This Row],[Hora_Llegada]])</f>
        <v>0.13055555555426204</v>
      </c>
      <c r="G158" s="7" t="str">
        <f>TEXT(Tabla13[[#This Row],[Hora_Salida]],"dddd,dd,mm,aaaa")</f>
        <v>domingo,02,04,2023</v>
      </c>
      <c r="H158" s="1" t="s">
        <v>66</v>
      </c>
      <c r="I158" s="1" t="s">
        <v>74</v>
      </c>
      <c r="J158" s="1" t="s">
        <v>80</v>
      </c>
      <c r="K158" s="1">
        <v>28.48</v>
      </c>
      <c r="L158" s="1" cm="1">
        <f t="array" ref="L158">_xlfn.IFS(Tabla13[[#This Row],[Cuentas_Pagadas]]="COBRADA",K158,Tabla13[[#This Row],[Cuentas_Pagadas]]="NO COBRADA","-")</f>
        <v>28.48</v>
      </c>
      <c r="M158" s="1" t="s">
        <v>95</v>
      </c>
      <c r="N158" s="1">
        <v>157</v>
      </c>
      <c r="O158" s="1" t="s">
        <v>90</v>
      </c>
      <c r="P158" s="1" t="s">
        <v>360</v>
      </c>
      <c r="Q158" s="19">
        <v>0.1</v>
      </c>
      <c r="R158" s="25">
        <f>Tabla13[[#This Row],[Monto Total]]*Tabla13[[#This Row],[IVA (%)]]</f>
        <v>27.1</v>
      </c>
      <c r="S158" s="26">
        <f>SUMIF(Tabla1[Número de Orden],Tabla13[[#This Row],[Número_Orden]],Tabla1[Total del Pedido])</f>
        <v>271</v>
      </c>
      <c r="T158" s="26" cm="1">
        <f t="array" ref="T158">_xlfn.IFS(Tabla13[[#This Row],[Cuentas_Pagadas]]="COBRADA",Tabla13[[#This Row],[Monto Total]]+Tabla13[[#This Row],[Propina]],Tabla13[[#This Row],[Cuentas_Pagadas]]="NO COBRADA",0)</f>
        <v>299.48</v>
      </c>
      <c r="U158" s="26">
        <f>SUMIF(Tabla1[Número de Orden],Tabla13[[#This Row],[Número_Orden]],Tabla1[Ganancia Bruta])</f>
        <v>108</v>
      </c>
      <c r="V158" s="26">
        <f>IF(Tabla13[[#This Row],[Ganancia Bruta]]&gt;0,Tabla13[[#This Row],[Ganancia Bruta]]-Tabla13[[#This Row],[IVA]],"-")</f>
        <v>80.900000000000006</v>
      </c>
      <c r="W158" s="7">
        <f>SUMIF(Tabla1[Número de Orden],Tabla13[[#This Row],[Número_Orden]],Tabla1[Tiempo_Preparación])</f>
        <v>0.10416666666666667</v>
      </c>
      <c r="X158" s="7">
        <f>Tabla13[[#This Row],[Tiempo_Sala]]-Tabla13[[#This Row],[Tiempo_Preparación]]</f>
        <v>2.6388888887595371E-2</v>
      </c>
      <c r="Y158" s="1" t="str">
        <f>IF(Tabla13[[#This Row],[TS-TP]]&gt;0,"COBRADA","NO COBRADA")</f>
        <v>COBRADA</v>
      </c>
    </row>
    <row r="159" spans="1:25" x14ac:dyDescent="0.25">
      <c r="A159" s="1">
        <v>5</v>
      </c>
      <c r="B159" s="1" t="s">
        <v>361</v>
      </c>
      <c r="C159" s="1">
        <v>5</v>
      </c>
      <c r="D159" s="13">
        <v>45018.114583333336</v>
      </c>
      <c r="E159" s="13">
        <v>45018.165972222225</v>
      </c>
      <c r="F159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159" s="7" t="str">
        <f>TEXT(Tabla13[[#This Row],[Hora_Salida]],"dddd,dd,mm,aaaa")</f>
        <v>domingo,02,04,2023</v>
      </c>
      <c r="H159" s="1" t="s">
        <v>66</v>
      </c>
      <c r="I159" s="1" t="s">
        <v>67</v>
      </c>
      <c r="J159" s="1" t="s">
        <v>80</v>
      </c>
      <c r="K159" s="1">
        <v>48.75</v>
      </c>
      <c r="L159" s="1" t="str" cm="1">
        <f t="array" ref="L159">_xlfn.IFS(Tabla13[[#This Row],[Cuentas_Pagadas]]="COBRADA",K159,Tabla13[[#This Row],[Cuentas_Pagadas]]="NO COBRADA","-")</f>
        <v>-</v>
      </c>
      <c r="M159" s="1" t="s">
        <v>81</v>
      </c>
      <c r="N159" s="1">
        <v>158</v>
      </c>
      <c r="O159" s="1" t="s">
        <v>122</v>
      </c>
      <c r="P159" s="1" t="s">
        <v>362</v>
      </c>
      <c r="Q159" s="19">
        <v>0.1</v>
      </c>
      <c r="R159" s="25">
        <f>Tabla13[[#This Row],[Monto Total]]*Tabla13[[#This Row],[IVA (%)]]</f>
        <v>31</v>
      </c>
      <c r="S159" s="26">
        <f>SUMIF(Tabla1[Número de Orden],Tabla13[[#This Row],[Número_Orden]],Tabla1[Total del Pedido])</f>
        <v>310</v>
      </c>
      <c r="T159" s="26" cm="1">
        <f t="array" ref="T159">_xlfn.IFS(Tabla13[[#This Row],[Cuentas_Pagadas]]="COBRADA",Tabla13[[#This Row],[Monto Total]]+Tabla13[[#This Row],[Propina]],Tabla13[[#This Row],[Cuentas_Pagadas]]="NO COBRADA",0)</f>
        <v>0</v>
      </c>
      <c r="U159" s="26">
        <v>0</v>
      </c>
      <c r="V159" s="27" t="str">
        <f>IF(Tabla13[[#This Row],[Ganancia Bruta]]&gt;0,Tabla13[[#This Row],[Ganancia Bruta]]-Tabla13[[#This Row],[IVA]],"-")</f>
        <v>-</v>
      </c>
      <c r="W159" s="7">
        <f>SUMIF(Tabla1[Número de Orden],Tabla13[[#This Row],[Número_Orden]],Tabla1[Tiempo_Preparación])</f>
        <v>9.375E-2</v>
      </c>
      <c r="X159" s="7">
        <f>Tabla13[[#This Row],[Tiempo_Sala]]-Tabla13[[#This Row],[Tiempo_Preparación]]</f>
        <v>-4.2361111110949423E-2</v>
      </c>
      <c r="Y159" s="1" t="str">
        <f>IF(Tabla13[[#This Row],[TS-TP]]&gt;0,"COBRADA","NO COBRADA")</f>
        <v>NO COBRADA</v>
      </c>
    </row>
    <row r="160" spans="1:25" x14ac:dyDescent="0.25">
      <c r="A160" s="1">
        <v>16</v>
      </c>
      <c r="B160" s="1" t="s">
        <v>363</v>
      </c>
      <c r="C160" s="1">
        <v>1</v>
      </c>
      <c r="D160" s="13">
        <v>45018.006944444445</v>
      </c>
      <c r="E160" s="13">
        <v>45018.052083333336</v>
      </c>
      <c r="F160" s="7">
        <f>IF(Tabla13[[#This Row],[Estado_Mesa]]="Ocupada",Tabla13[[#This Row],[Hora_Salida]]-Tabla13[[#This Row],[Hora_Llegada]]+TIME(0,15,0),Tabla13[[#This Row],[Hora_Salida]]-Tabla13[[#This Row],[Hora_Llegada]])</f>
        <v>5.5555555557172433E-2</v>
      </c>
      <c r="G160" s="7" t="str">
        <f>TEXT(Tabla13[[#This Row],[Hora_Salida]],"dddd,dd,mm,aaaa")</f>
        <v>domingo,02,04,2023</v>
      </c>
      <c r="H160" s="1" t="s">
        <v>66</v>
      </c>
      <c r="I160" s="1" t="s">
        <v>74</v>
      </c>
      <c r="J160" s="1" t="s">
        <v>80</v>
      </c>
      <c r="K160" s="1">
        <v>47.81</v>
      </c>
      <c r="L160" s="1" cm="1">
        <f t="array" ref="L160">_xlfn.IFS(Tabla13[[#This Row],[Cuentas_Pagadas]]="COBRADA",K160,Tabla13[[#This Row],[Cuentas_Pagadas]]="NO COBRADA","-")</f>
        <v>47.81</v>
      </c>
      <c r="M160" s="1" t="s">
        <v>95</v>
      </c>
      <c r="N160" s="1">
        <v>159</v>
      </c>
      <c r="O160" s="1" t="s">
        <v>82</v>
      </c>
      <c r="P160" s="1" t="s">
        <v>364</v>
      </c>
      <c r="Q160" s="19">
        <v>0.1</v>
      </c>
      <c r="R160" s="25">
        <f>Tabla13[[#This Row],[Monto Total]]*Tabla13[[#This Row],[IVA (%)]]</f>
        <v>25.3</v>
      </c>
      <c r="S160" s="26">
        <f>SUMIF(Tabla1[Número de Orden],Tabla13[[#This Row],[Número_Orden]],Tabla1[Total del Pedido])</f>
        <v>253</v>
      </c>
      <c r="T160" s="26" cm="1">
        <f t="array" ref="T160">_xlfn.IFS(Tabla13[[#This Row],[Cuentas_Pagadas]]="COBRADA",Tabla13[[#This Row],[Monto Total]]+Tabla13[[#This Row],[Propina]],Tabla13[[#This Row],[Cuentas_Pagadas]]="NO COBRADA",0)</f>
        <v>300.81</v>
      </c>
      <c r="U160" s="26">
        <f>SUMIF(Tabla1[Número de Orden],Tabla13[[#This Row],[Número_Orden]],Tabla1[Ganancia Bruta])</f>
        <v>103</v>
      </c>
      <c r="V160" s="26">
        <f>IF(Tabla13[[#This Row],[Ganancia Bruta]]&gt;0,Tabla13[[#This Row],[Ganancia Bruta]]-Tabla13[[#This Row],[IVA]],"-")</f>
        <v>77.7</v>
      </c>
      <c r="W160" s="7">
        <f>SUMIF(Tabla1[Número de Orden],Tabla13[[#This Row],[Número_Orden]],Tabla1[Tiempo_Preparación])</f>
        <v>5.1388888888888887E-2</v>
      </c>
      <c r="X160" s="7">
        <f>Tabla13[[#This Row],[Tiempo_Sala]]-Tabla13[[#This Row],[Tiempo_Preparación]]</f>
        <v>4.166666668283546E-3</v>
      </c>
      <c r="Y160" s="1" t="str">
        <f>IF(Tabla13[[#This Row],[TS-TP]]&gt;0,"COBRADA","NO COBRADA")</f>
        <v>COBRADA</v>
      </c>
    </row>
    <row r="161" spans="1:25" x14ac:dyDescent="0.25">
      <c r="A161" s="1">
        <v>19</v>
      </c>
      <c r="B161" s="1" t="s">
        <v>365</v>
      </c>
      <c r="C161" s="1">
        <v>6</v>
      </c>
      <c r="D161" s="13">
        <v>45018.04583333333</v>
      </c>
      <c r="E161" s="13">
        <v>45018.189583333333</v>
      </c>
      <c r="F161" s="7">
        <f>IF(Tabla13[[#This Row],[Estado_Mesa]]="Ocupada",Tabla13[[#This Row],[Hora_Salida]]-Tabla13[[#This Row],[Hora_Llegada]]+TIME(0,15,0),Tabla13[[#This Row],[Hora_Salida]]-Tabla13[[#This Row],[Hora_Llegada]])</f>
        <v>0.14375000000291038</v>
      </c>
      <c r="G161" s="7" t="str">
        <f>TEXT(Tabla13[[#This Row],[Hora_Salida]],"dddd,dd,mm,aaaa")</f>
        <v>domingo,02,04,2023</v>
      </c>
      <c r="H161" s="1" t="s">
        <v>79</v>
      </c>
      <c r="I161" s="1" t="s">
        <v>67</v>
      </c>
      <c r="J161" s="1" t="s">
        <v>80</v>
      </c>
      <c r="K161" s="1">
        <v>26.02</v>
      </c>
      <c r="L161" s="1" cm="1">
        <f t="array" ref="L161">_xlfn.IFS(Tabla13[[#This Row],[Cuentas_Pagadas]]="COBRADA",K161,Tabla13[[#This Row],[Cuentas_Pagadas]]="NO COBRADA","-")</f>
        <v>26.02</v>
      </c>
      <c r="M161" s="1" t="s">
        <v>69</v>
      </c>
      <c r="N161" s="1">
        <v>160</v>
      </c>
      <c r="O161" s="1" t="s">
        <v>76</v>
      </c>
      <c r="P161" s="1" t="s">
        <v>366</v>
      </c>
      <c r="Q161" s="19">
        <v>0.1</v>
      </c>
      <c r="R161" s="25">
        <f>Tabla13[[#This Row],[Monto Total]]*Tabla13[[#This Row],[IVA (%)]]</f>
        <v>15.600000000000001</v>
      </c>
      <c r="S161" s="26">
        <f>SUMIF(Tabla1[Número de Orden],Tabla13[[#This Row],[Número_Orden]],Tabla1[Total del Pedido])</f>
        <v>156</v>
      </c>
      <c r="T161" s="26" cm="1">
        <f t="array" ref="T161">_xlfn.IFS(Tabla13[[#This Row],[Cuentas_Pagadas]]="COBRADA",Tabla13[[#This Row],[Monto Total]]+Tabla13[[#This Row],[Propina]],Tabla13[[#This Row],[Cuentas_Pagadas]]="NO COBRADA",0)</f>
        <v>182.02</v>
      </c>
      <c r="U161" s="26">
        <f>SUMIF(Tabla1[Número de Orden],Tabla13[[#This Row],[Número_Orden]],Tabla1[Ganancia Bruta])</f>
        <v>62</v>
      </c>
      <c r="V161" s="26">
        <f>IF(Tabla13[[#This Row],[Ganancia Bruta]]&gt;0,Tabla13[[#This Row],[Ganancia Bruta]]-Tabla13[[#This Row],[IVA]],"-")</f>
        <v>46.4</v>
      </c>
      <c r="W161" s="7">
        <f>SUMIF(Tabla1[Número de Orden],Tabla13[[#This Row],[Número_Orden]],Tabla1[Tiempo_Preparación])</f>
        <v>4.6527777777777779E-2</v>
      </c>
      <c r="X161" s="7">
        <f>Tabla13[[#This Row],[Tiempo_Sala]]-Tabla13[[#This Row],[Tiempo_Preparación]]</f>
        <v>9.7222222225132604E-2</v>
      </c>
      <c r="Y161" s="1" t="str">
        <f>IF(Tabla13[[#This Row],[TS-TP]]&gt;0,"COBRADA","NO COBRADA")</f>
        <v>COBRADA</v>
      </c>
    </row>
    <row r="162" spans="1:25" x14ac:dyDescent="0.25">
      <c r="A162" s="1">
        <v>13</v>
      </c>
      <c r="B162" s="1" t="s">
        <v>367</v>
      </c>
      <c r="C162" s="1">
        <v>6</v>
      </c>
      <c r="D162" s="13">
        <v>45018.03125</v>
      </c>
      <c r="E162" s="13">
        <v>45018.182638888888</v>
      </c>
      <c r="F162" s="7">
        <f>IF(Tabla13[[#This Row],[Estado_Mesa]]="Ocupada",Tabla13[[#This Row],[Hora_Salida]]-Tabla13[[#This Row],[Hora_Llegada]]+TIME(0,15,0),Tabla13[[#This Row],[Hora_Salida]]-Tabla13[[#This Row],[Hora_Llegada]])</f>
        <v>0.15138888888759539</v>
      </c>
      <c r="G162" s="7" t="str">
        <f>TEXT(Tabla13[[#This Row],[Hora_Salida]],"dddd,dd,mm,aaaa")</f>
        <v>domingo,02,04,2023</v>
      </c>
      <c r="H162" s="1" t="s">
        <v>79</v>
      </c>
      <c r="I162" s="1" t="s">
        <v>67</v>
      </c>
      <c r="J162" s="1" t="s">
        <v>80</v>
      </c>
      <c r="K162" s="1">
        <v>18.86</v>
      </c>
      <c r="L162" s="1" cm="1">
        <f t="array" ref="L162">_xlfn.IFS(Tabla13[[#This Row],[Cuentas_Pagadas]]="COBRADA",K162,Tabla13[[#This Row],[Cuentas_Pagadas]]="NO COBRADA","-")</f>
        <v>18.86</v>
      </c>
      <c r="M162" s="1" t="s">
        <v>69</v>
      </c>
      <c r="N162" s="1">
        <v>161</v>
      </c>
      <c r="O162" s="1" t="s">
        <v>86</v>
      </c>
      <c r="P162" s="1" t="s">
        <v>12</v>
      </c>
      <c r="Q162" s="19">
        <v>0.1</v>
      </c>
      <c r="R162" s="25">
        <f>Tabla13[[#This Row],[Monto Total]]*Tabla13[[#This Row],[IVA (%)]]</f>
        <v>8.4</v>
      </c>
      <c r="S162" s="26">
        <f>SUMIF(Tabla1[Número de Orden],Tabla13[[#This Row],[Número_Orden]],Tabla1[Total del Pedido])</f>
        <v>84</v>
      </c>
      <c r="T162" s="26" cm="1">
        <f t="array" ref="T162">_xlfn.IFS(Tabla13[[#This Row],[Cuentas_Pagadas]]="COBRADA",Tabla13[[#This Row],[Monto Total]]+Tabla13[[#This Row],[Propina]],Tabla13[[#This Row],[Cuentas_Pagadas]]="NO COBRADA",0)</f>
        <v>102.86</v>
      </c>
      <c r="U162" s="26">
        <f>SUMIF(Tabla1[Número de Orden],Tabla13[[#This Row],[Número_Orden]],Tabla1[Ganancia Bruta])</f>
        <v>36</v>
      </c>
      <c r="V162" s="26">
        <f>IF(Tabla13[[#This Row],[Ganancia Bruta]]&gt;0,Tabla13[[#This Row],[Ganancia Bruta]]-Tabla13[[#This Row],[IVA]],"-")</f>
        <v>27.6</v>
      </c>
      <c r="W162" s="7">
        <f>SUMIF(Tabla1[Número de Orden],Tabla13[[#This Row],[Número_Orden]],Tabla1[Tiempo_Preparación])</f>
        <v>3.9583333333333331E-2</v>
      </c>
      <c r="X162" s="7">
        <f>Tabla13[[#This Row],[Tiempo_Sala]]-Tabla13[[#This Row],[Tiempo_Preparación]]</f>
        <v>0.11180555555426205</v>
      </c>
      <c r="Y162" s="1" t="str">
        <f>IF(Tabla13[[#This Row],[TS-TP]]&gt;0,"COBRADA","NO COBRADA")</f>
        <v>COBRADA</v>
      </c>
    </row>
    <row r="163" spans="1:25" x14ac:dyDescent="0.25">
      <c r="A163" s="1">
        <v>14</v>
      </c>
      <c r="B163" s="1" t="s">
        <v>368</v>
      </c>
      <c r="C163" s="1">
        <v>4</v>
      </c>
      <c r="D163" s="13">
        <v>45018.039583333331</v>
      </c>
      <c r="E163" s="13">
        <v>45018.106944444444</v>
      </c>
      <c r="F163" s="7">
        <f>IF(Tabla13[[#This Row],[Estado_Mesa]]="Ocupada",Tabla13[[#This Row],[Hora_Salida]]-Tabla13[[#This Row],[Hora_Llegada]]+TIME(0,15,0),Tabla13[[#This Row],[Hora_Salida]]-Tabla13[[#This Row],[Hora_Llegada]])</f>
        <v>6.7361111112404615E-2</v>
      </c>
      <c r="G163" s="7" t="str">
        <f>TEXT(Tabla13[[#This Row],[Hora_Salida]],"dddd,dd,mm,aaaa")</f>
        <v>domingo,02,04,2023</v>
      </c>
      <c r="H163" s="1" t="s">
        <v>73</v>
      </c>
      <c r="I163" s="1" t="s">
        <v>67</v>
      </c>
      <c r="J163" s="1" t="s">
        <v>80</v>
      </c>
      <c r="K163" s="1">
        <v>17.55</v>
      </c>
      <c r="L163" s="1" cm="1">
        <f t="array" ref="L163">_xlfn.IFS(Tabla13[[#This Row],[Cuentas_Pagadas]]="COBRADA",K163,Tabla13[[#This Row],[Cuentas_Pagadas]]="NO COBRADA","-")</f>
        <v>17.55</v>
      </c>
      <c r="M163" s="1" t="s">
        <v>69</v>
      </c>
      <c r="N163" s="1">
        <v>162</v>
      </c>
      <c r="O163" s="1" t="s">
        <v>86</v>
      </c>
      <c r="P163" s="1" t="s">
        <v>4</v>
      </c>
      <c r="Q163" s="19">
        <v>0.1</v>
      </c>
      <c r="R163" s="25">
        <f>Tabla13[[#This Row],[Monto Total]]*Tabla13[[#This Row],[IVA (%)]]</f>
        <v>7.2</v>
      </c>
      <c r="S163" s="26">
        <f>SUMIF(Tabla1[Número de Orden],Tabla13[[#This Row],[Número_Orden]],Tabla1[Total del Pedido])</f>
        <v>72</v>
      </c>
      <c r="T163" s="26" cm="1">
        <f t="array" ref="T163">_xlfn.IFS(Tabla13[[#This Row],[Cuentas_Pagadas]]="COBRADA",Tabla13[[#This Row],[Monto Total]]+Tabla13[[#This Row],[Propina]],Tabla13[[#This Row],[Cuentas_Pagadas]]="NO COBRADA",0)</f>
        <v>89.55</v>
      </c>
      <c r="U163" s="26">
        <f>SUMIF(Tabla1[Número de Orden],Tabla13[[#This Row],[Número_Orden]],Tabla1[Ganancia Bruta])</f>
        <v>30</v>
      </c>
      <c r="V163" s="26">
        <f>IF(Tabla13[[#This Row],[Ganancia Bruta]]&gt;0,Tabla13[[#This Row],[Ganancia Bruta]]-Tabla13[[#This Row],[IVA]],"-")</f>
        <v>22.8</v>
      </c>
      <c r="W163" s="7">
        <f>SUMIF(Tabla1[Número de Orden],Tabla13[[#This Row],[Número_Orden]],Tabla1[Tiempo_Preparación])</f>
        <v>1.7361111111111112E-2</v>
      </c>
      <c r="X163" s="7">
        <f>Tabla13[[#This Row],[Tiempo_Sala]]-Tabla13[[#This Row],[Tiempo_Preparación]]</f>
        <v>5.0000000001293503E-2</v>
      </c>
      <c r="Y163" s="1" t="str">
        <f>IF(Tabla13[[#This Row],[TS-TP]]&gt;0,"COBRADA","NO COBRADA")</f>
        <v>COBRADA</v>
      </c>
    </row>
    <row r="164" spans="1:25" x14ac:dyDescent="0.25">
      <c r="A164" s="1">
        <v>6</v>
      </c>
      <c r="B164" s="1" t="s">
        <v>369</v>
      </c>
      <c r="C164" s="1">
        <v>1</v>
      </c>
      <c r="D164" s="13">
        <v>45018.065972222219</v>
      </c>
      <c r="E164" s="13">
        <v>45018.17291666667</v>
      </c>
      <c r="F164" s="7">
        <f>IF(Tabla13[[#This Row],[Estado_Mesa]]="Ocupada",Tabla13[[#This Row],[Hora_Salida]]-Tabla13[[#This Row],[Hora_Llegada]]+TIME(0,15,0),Tabla13[[#This Row],[Hora_Salida]]-Tabla13[[#This Row],[Hora_Llegada]])</f>
        <v>0.11736111111774032</v>
      </c>
      <c r="G164" s="7" t="str">
        <f>TEXT(Tabla13[[#This Row],[Hora_Salida]],"dddd,dd,mm,aaaa")</f>
        <v>domingo,02,04,2023</v>
      </c>
      <c r="H164" s="1" t="s">
        <v>85</v>
      </c>
      <c r="I164" s="1" t="s">
        <v>67</v>
      </c>
      <c r="J164" s="1" t="s">
        <v>80</v>
      </c>
      <c r="K164" s="1">
        <v>14.94</v>
      </c>
      <c r="L164" s="1" cm="1">
        <f t="array" ref="L164">_xlfn.IFS(Tabla13[[#This Row],[Cuentas_Pagadas]]="COBRADA",K164,Tabla13[[#This Row],[Cuentas_Pagadas]]="NO COBRADA","-")</f>
        <v>14.94</v>
      </c>
      <c r="M164" s="1" t="s">
        <v>95</v>
      </c>
      <c r="N164" s="1">
        <v>163</v>
      </c>
      <c r="O164" s="1" t="s">
        <v>122</v>
      </c>
      <c r="P164" s="1" t="s">
        <v>370</v>
      </c>
      <c r="Q164" s="19">
        <v>0.1</v>
      </c>
      <c r="R164" s="25">
        <f>Tabla13[[#This Row],[Monto Total]]*Tabla13[[#This Row],[IVA (%)]]</f>
        <v>27.1</v>
      </c>
      <c r="S164" s="26">
        <f>SUMIF(Tabla1[Número de Orden],Tabla13[[#This Row],[Número_Orden]],Tabla1[Total del Pedido])</f>
        <v>271</v>
      </c>
      <c r="T164" s="26" cm="1">
        <f t="array" ref="T164">_xlfn.IFS(Tabla13[[#This Row],[Cuentas_Pagadas]]="COBRADA",Tabla13[[#This Row],[Monto Total]]+Tabla13[[#This Row],[Propina]],Tabla13[[#This Row],[Cuentas_Pagadas]]="NO COBRADA",0)</f>
        <v>285.94</v>
      </c>
      <c r="U164" s="26">
        <f>SUMIF(Tabla1[Número de Orden],Tabla13[[#This Row],[Número_Orden]],Tabla1[Ganancia Bruta])</f>
        <v>107</v>
      </c>
      <c r="V164" s="26">
        <f>IF(Tabla13[[#This Row],[Ganancia Bruta]]&gt;0,Tabla13[[#This Row],[Ganancia Bruta]]-Tabla13[[#This Row],[IVA]],"-")</f>
        <v>79.900000000000006</v>
      </c>
      <c r="W164" s="7">
        <f>SUMIF(Tabla1[Número de Orden],Tabla13[[#This Row],[Número_Orden]],Tabla1[Tiempo_Preparación])</f>
        <v>4.9305555555555547E-2</v>
      </c>
      <c r="X164" s="7">
        <f>Tabla13[[#This Row],[Tiempo_Sala]]-Tabla13[[#This Row],[Tiempo_Preparación]]</f>
        <v>6.8055555562184775E-2</v>
      </c>
      <c r="Y164" s="1" t="str">
        <f>IF(Tabla13[[#This Row],[TS-TP]]&gt;0,"COBRADA","NO COBRADA")</f>
        <v>COBRADA</v>
      </c>
    </row>
    <row r="165" spans="1:25" x14ac:dyDescent="0.25">
      <c r="A165" s="1">
        <v>8</v>
      </c>
      <c r="B165" s="1" t="s">
        <v>371</v>
      </c>
      <c r="C165" s="1">
        <v>2</v>
      </c>
      <c r="D165" s="13">
        <v>45018.106944444444</v>
      </c>
      <c r="E165" s="13">
        <v>45018.251388888886</v>
      </c>
      <c r="F165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165" s="7" t="str">
        <f>TEXT(Tabla13[[#This Row],[Hora_Salida]],"dddd,dd,mm,aaaa")</f>
        <v>domingo,02,04,2023</v>
      </c>
      <c r="H165" s="1" t="s">
        <v>89</v>
      </c>
      <c r="I165" s="1" t="s">
        <v>93</v>
      </c>
      <c r="J165" s="1" t="s">
        <v>80</v>
      </c>
      <c r="K165" s="1">
        <v>47.53</v>
      </c>
      <c r="L165" s="1" cm="1">
        <f t="array" ref="L165">_xlfn.IFS(Tabla13[[#This Row],[Cuentas_Pagadas]]="COBRADA",K165,Tabla13[[#This Row],[Cuentas_Pagadas]]="NO COBRADA","-")</f>
        <v>47.53</v>
      </c>
      <c r="M165" s="1" t="s">
        <v>69</v>
      </c>
      <c r="N165" s="1">
        <v>164</v>
      </c>
      <c r="O165" s="1" t="s">
        <v>76</v>
      </c>
      <c r="P165" s="1" t="s">
        <v>372</v>
      </c>
      <c r="Q165" s="19">
        <v>0.1</v>
      </c>
      <c r="R165" s="25">
        <f>Tabla13[[#This Row],[Monto Total]]*Tabla13[[#This Row],[IVA (%)]]</f>
        <v>17</v>
      </c>
      <c r="S165" s="26">
        <f>SUMIF(Tabla1[Número de Orden],Tabla13[[#This Row],[Número_Orden]],Tabla1[Total del Pedido])</f>
        <v>170</v>
      </c>
      <c r="T165" s="26" cm="1">
        <f t="array" ref="T165">_xlfn.IFS(Tabla13[[#This Row],[Cuentas_Pagadas]]="COBRADA",Tabla13[[#This Row],[Monto Total]]+Tabla13[[#This Row],[Propina]],Tabla13[[#This Row],[Cuentas_Pagadas]]="NO COBRADA",0)</f>
        <v>217.53</v>
      </c>
      <c r="U165" s="26">
        <f>SUMIF(Tabla1[Número de Orden],Tabla13[[#This Row],[Número_Orden]],Tabla1[Ganancia Bruta])</f>
        <v>69</v>
      </c>
      <c r="V165" s="26">
        <f>IF(Tabla13[[#This Row],[Ganancia Bruta]]&gt;0,Tabla13[[#This Row],[Ganancia Bruta]]-Tabla13[[#This Row],[IVA]],"-")</f>
        <v>52</v>
      </c>
      <c r="W165" s="7">
        <f>SUMIF(Tabla1[Número de Orden],Tabla13[[#This Row],[Número_Orden]],Tabla1[Tiempo_Preparación])</f>
        <v>7.2916666666666671E-2</v>
      </c>
      <c r="X165" s="7">
        <f>Tabla13[[#This Row],[Tiempo_Sala]]-Tabla13[[#This Row],[Tiempo_Preparación]]</f>
        <v>7.152777777567583E-2</v>
      </c>
      <c r="Y165" s="1" t="str">
        <f>IF(Tabla13[[#This Row],[TS-TP]]&gt;0,"COBRADA","NO COBRADA")</f>
        <v>COBRADA</v>
      </c>
    </row>
    <row r="166" spans="1:25" x14ac:dyDescent="0.25">
      <c r="A166" s="1">
        <v>10</v>
      </c>
      <c r="B166" s="1" t="s">
        <v>373</v>
      </c>
      <c r="C166" s="1">
        <v>3</v>
      </c>
      <c r="D166" s="13">
        <v>45018.097916666666</v>
      </c>
      <c r="E166" s="13">
        <v>45018.216666666667</v>
      </c>
      <c r="F166" s="7">
        <f>IF(Tabla13[[#This Row],[Estado_Mesa]]="Ocupada",Tabla13[[#This Row],[Hora_Salida]]-Tabla13[[#This Row],[Hora_Llegada]]+TIME(0,15,0),Tabla13[[#This Row],[Hora_Salida]]-Tabla13[[#This Row],[Hora_Llegada]])</f>
        <v>0.12916666666812185</v>
      </c>
      <c r="G166" s="7" t="str">
        <f>TEXT(Tabla13[[#This Row],[Hora_Salida]],"dddd,dd,mm,aaaa")</f>
        <v>domingo,02,04,2023</v>
      </c>
      <c r="H166" s="1" t="s">
        <v>66</v>
      </c>
      <c r="I166" s="1" t="s">
        <v>93</v>
      </c>
      <c r="J166" s="1" t="s">
        <v>80</v>
      </c>
      <c r="K166" s="1">
        <v>41.9</v>
      </c>
      <c r="L166" s="1" cm="1">
        <f t="array" ref="L166">_xlfn.IFS(Tabla13[[#This Row],[Cuentas_Pagadas]]="COBRADA",K166,Tabla13[[#This Row],[Cuentas_Pagadas]]="NO COBRADA","-")</f>
        <v>41.9</v>
      </c>
      <c r="M166" s="1" t="s">
        <v>95</v>
      </c>
      <c r="N166" s="1">
        <v>165</v>
      </c>
      <c r="O166" s="1" t="s">
        <v>90</v>
      </c>
      <c r="P166" s="1" t="s">
        <v>374</v>
      </c>
      <c r="Q166" s="19">
        <v>0.1</v>
      </c>
      <c r="R166" s="25">
        <f>Tabla13[[#This Row],[Monto Total]]*Tabla13[[#This Row],[IVA (%)]]</f>
        <v>9</v>
      </c>
      <c r="S166" s="26">
        <f>SUMIF(Tabla1[Número de Orden],Tabla13[[#This Row],[Número_Orden]],Tabla1[Total del Pedido])</f>
        <v>90</v>
      </c>
      <c r="T166" s="26" cm="1">
        <f t="array" ref="T166">_xlfn.IFS(Tabla13[[#This Row],[Cuentas_Pagadas]]="COBRADA",Tabla13[[#This Row],[Monto Total]]+Tabla13[[#This Row],[Propina]],Tabla13[[#This Row],[Cuentas_Pagadas]]="NO COBRADA",0)</f>
        <v>131.9</v>
      </c>
      <c r="U166" s="26">
        <f>SUMIF(Tabla1[Número de Orden],Tabla13[[#This Row],[Número_Orden]],Tabla1[Ganancia Bruta])</f>
        <v>36</v>
      </c>
      <c r="V166" s="26">
        <f>IF(Tabla13[[#This Row],[Ganancia Bruta]]&gt;0,Tabla13[[#This Row],[Ganancia Bruta]]-Tabla13[[#This Row],[IVA]],"-")</f>
        <v>27</v>
      </c>
      <c r="W166" s="7">
        <f>SUMIF(Tabla1[Número de Orden],Tabla13[[#This Row],[Número_Orden]],Tabla1[Tiempo_Preparación])</f>
        <v>3.888888888888889E-2</v>
      </c>
      <c r="X166" s="7">
        <f>Tabla13[[#This Row],[Tiempo_Sala]]-Tabla13[[#This Row],[Tiempo_Preparación]]</f>
        <v>9.0277777779232959E-2</v>
      </c>
      <c r="Y166" s="1" t="str">
        <f>IF(Tabla13[[#This Row],[TS-TP]]&gt;0,"COBRADA","NO COBRADA")</f>
        <v>COBRADA</v>
      </c>
    </row>
    <row r="167" spans="1:25" x14ac:dyDescent="0.25">
      <c r="A167" s="1">
        <v>12</v>
      </c>
      <c r="B167" s="1" t="s">
        <v>375</v>
      </c>
      <c r="C167" s="1">
        <v>1</v>
      </c>
      <c r="D167" s="13">
        <v>45018.054166666669</v>
      </c>
      <c r="E167" s="13">
        <v>45018.113888888889</v>
      </c>
      <c r="F167" s="7">
        <f>IF(Tabla13[[#This Row],[Estado_Mesa]]="Ocupada",Tabla13[[#This Row],[Hora_Salida]]-Tabla13[[#This Row],[Hora_Llegada]]+TIME(0,15,0),Tabla13[[#This Row],[Hora_Salida]]-Tabla13[[#This Row],[Hora_Llegada]])</f>
        <v>7.0138888887110326E-2</v>
      </c>
      <c r="G167" s="7" t="str">
        <f>TEXT(Tabla13[[#This Row],[Hora_Salida]],"dddd,dd,mm,aaaa")</f>
        <v>domingo,02,04,2023</v>
      </c>
      <c r="H167" s="1" t="s">
        <v>89</v>
      </c>
      <c r="I167" s="1" t="s">
        <v>67</v>
      </c>
      <c r="J167" s="1" t="s">
        <v>75</v>
      </c>
      <c r="K167" s="1">
        <v>43.95</v>
      </c>
      <c r="L167" s="1" cm="1">
        <f t="array" ref="L167">_xlfn.IFS(Tabla13[[#This Row],[Cuentas_Pagadas]]="COBRADA",K167,Tabla13[[#This Row],[Cuentas_Pagadas]]="NO COBRADA","-")</f>
        <v>43.95</v>
      </c>
      <c r="M167" s="1" t="s">
        <v>95</v>
      </c>
      <c r="N167" s="1">
        <v>166</v>
      </c>
      <c r="O167" s="1" t="s">
        <v>90</v>
      </c>
      <c r="P167" s="1" t="s">
        <v>19</v>
      </c>
      <c r="Q167" s="19">
        <v>0.1</v>
      </c>
      <c r="R167" s="25">
        <f>Tabla13[[#This Row],[Monto Total]]*Tabla13[[#This Row],[IVA (%)]]</f>
        <v>4.6000000000000005</v>
      </c>
      <c r="S167" s="26">
        <f>SUMIF(Tabla1[Número de Orden],Tabla13[[#This Row],[Número_Orden]],Tabla1[Total del Pedido])</f>
        <v>46</v>
      </c>
      <c r="T167" s="26" cm="1">
        <f t="array" ref="T167">_xlfn.IFS(Tabla13[[#This Row],[Cuentas_Pagadas]]="COBRADA",Tabla13[[#This Row],[Monto Total]]+Tabla13[[#This Row],[Propina]],Tabla13[[#This Row],[Cuentas_Pagadas]]="NO COBRADA",0)</f>
        <v>89.95</v>
      </c>
      <c r="U167" s="26">
        <f>SUMIF(Tabla1[Número de Orden],Tabla13[[#This Row],[Número_Orden]],Tabla1[Ganancia Bruta])</f>
        <v>18</v>
      </c>
      <c r="V167" s="26">
        <f>IF(Tabla13[[#This Row],[Ganancia Bruta]]&gt;0,Tabla13[[#This Row],[Ganancia Bruta]]-Tabla13[[#This Row],[IVA]],"-")</f>
        <v>13.399999999999999</v>
      </c>
      <c r="W167" s="7">
        <f>SUMIF(Tabla1[Número de Orden],Tabla13[[#This Row],[Número_Orden]],Tabla1[Tiempo_Preparación])</f>
        <v>1.5277777777777777E-2</v>
      </c>
      <c r="X167" s="7">
        <f>Tabla13[[#This Row],[Tiempo_Sala]]-Tabla13[[#This Row],[Tiempo_Preparación]]</f>
        <v>5.4861111109332547E-2</v>
      </c>
      <c r="Y167" s="1" t="str">
        <f>IF(Tabla13[[#This Row],[TS-TP]]&gt;0,"COBRADA","NO COBRADA")</f>
        <v>COBRADA</v>
      </c>
    </row>
    <row r="168" spans="1:25" x14ac:dyDescent="0.25">
      <c r="A168" s="1">
        <v>5</v>
      </c>
      <c r="B168" s="1" t="s">
        <v>376</v>
      </c>
      <c r="C168" s="1">
        <v>6</v>
      </c>
      <c r="D168" s="13">
        <v>45018.054861111108</v>
      </c>
      <c r="E168" s="13">
        <v>45018.115277777775</v>
      </c>
      <c r="F168" s="7">
        <f>IF(Tabla13[[#This Row],[Estado_Mesa]]="Ocupada",Tabla13[[#This Row],[Hora_Salida]]-Tabla13[[#This Row],[Hora_Llegada]]+TIME(0,15,0),Tabla13[[#This Row],[Hora_Salida]]-Tabla13[[#This Row],[Hora_Llegada]])</f>
        <v>6.0416666667151731E-2</v>
      </c>
      <c r="G168" s="7" t="str">
        <f>TEXT(Tabla13[[#This Row],[Hora_Salida]],"dddd,dd,mm,aaaa")</f>
        <v>domingo,02,04,2023</v>
      </c>
      <c r="H168" s="1" t="s">
        <v>79</v>
      </c>
      <c r="I168" s="1" t="s">
        <v>67</v>
      </c>
      <c r="J168" s="1" t="s">
        <v>68</v>
      </c>
      <c r="K168" s="1">
        <v>42.74</v>
      </c>
      <c r="L168" s="1" cm="1">
        <f t="array" ref="L168">_xlfn.IFS(Tabla13[[#This Row],[Cuentas_Pagadas]]="COBRADA",K168,Tabla13[[#This Row],[Cuentas_Pagadas]]="NO COBRADA","-")</f>
        <v>42.74</v>
      </c>
      <c r="M168" s="1" t="s">
        <v>69</v>
      </c>
      <c r="N168" s="1">
        <v>167</v>
      </c>
      <c r="O168" s="1" t="s">
        <v>139</v>
      </c>
      <c r="P168" s="1" t="s">
        <v>377</v>
      </c>
      <c r="Q168" s="19">
        <v>0.1</v>
      </c>
      <c r="R168" s="25">
        <f>Tabla13[[#This Row],[Monto Total]]*Tabla13[[#This Row],[IVA (%)]]</f>
        <v>15.200000000000001</v>
      </c>
      <c r="S168" s="26">
        <f>SUMIF(Tabla1[Número de Orden],Tabla13[[#This Row],[Número_Orden]],Tabla1[Total del Pedido])</f>
        <v>152</v>
      </c>
      <c r="T168" s="26" cm="1">
        <f t="array" ref="T168">_xlfn.IFS(Tabla13[[#This Row],[Cuentas_Pagadas]]="COBRADA",Tabla13[[#This Row],[Monto Total]]+Tabla13[[#This Row],[Propina]],Tabla13[[#This Row],[Cuentas_Pagadas]]="NO COBRADA",0)</f>
        <v>194.74</v>
      </c>
      <c r="U168" s="26">
        <f>SUMIF(Tabla1[Número de Orden],Tabla13[[#This Row],[Número_Orden]],Tabla1[Ganancia Bruta])</f>
        <v>62</v>
      </c>
      <c r="V168" s="26">
        <f>IF(Tabla13[[#This Row],[Ganancia Bruta]]&gt;0,Tabla13[[#This Row],[Ganancia Bruta]]-Tabla13[[#This Row],[IVA]],"-")</f>
        <v>46.8</v>
      </c>
      <c r="W168" s="7">
        <f>SUMIF(Tabla1[Número de Orden],Tabla13[[#This Row],[Número_Orden]],Tabla1[Tiempo_Preparación])</f>
        <v>5.2777777777777785E-2</v>
      </c>
      <c r="X168" s="7">
        <f>Tabla13[[#This Row],[Tiempo_Sala]]-Tabla13[[#This Row],[Tiempo_Preparación]]</f>
        <v>7.6388888893739459E-3</v>
      </c>
      <c r="Y168" s="1" t="str">
        <f>IF(Tabla13[[#This Row],[TS-TP]]&gt;0,"COBRADA","NO COBRADA")</f>
        <v>COBRADA</v>
      </c>
    </row>
    <row r="169" spans="1:25" x14ac:dyDescent="0.25">
      <c r="A169" s="1">
        <v>17</v>
      </c>
      <c r="B169" s="1" t="s">
        <v>378</v>
      </c>
      <c r="C169" s="1">
        <v>4</v>
      </c>
      <c r="D169" s="13">
        <v>45018.086805555555</v>
      </c>
      <c r="E169" s="13">
        <v>45018.140972222223</v>
      </c>
      <c r="F169" s="7">
        <f>IF(Tabla13[[#This Row],[Estado_Mesa]]="Ocupada",Tabla13[[#This Row],[Hora_Salida]]-Tabla13[[#This Row],[Hora_Llegada]]+TIME(0,15,0),Tabla13[[#This Row],[Hora_Salida]]-Tabla13[[#This Row],[Hora_Llegada]])</f>
        <v>5.4166666668606922E-2</v>
      </c>
      <c r="G169" s="7" t="str">
        <f>TEXT(Tabla13[[#This Row],[Hora_Salida]],"dddd,dd,mm,aaaa")</f>
        <v>domingo,02,04,2023</v>
      </c>
      <c r="H169" s="1" t="s">
        <v>73</v>
      </c>
      <c r="I169" s="1" t="s">
        <v>67</v>
      </c>
      <c r="J169" s="1" t="s">
        <v>80</v>
      </c>
      <c r="K169" s="1">
        <v>17.09</v>
      </c>
      <c r="L169" s="1" cm="1">
        <f t="array" ref="L169">_xlfn.IFS(Tabla13[[#This Row],[Cuentas_Pagadas]]="COBRADA",K169,Tabla13[[#This Row],[Cuentas_Pagadas]]="NO COBRADA","-")</f>
        <v>17.09</v>
      </c>
      <c r="M169" s="1" t="s">
        <v>69</v>
      </c>
      <c r="N169" s="1">
        <v>168</v>
      </c>
      <c r="O169" s="1" t="s">
        <v>96</v>
      </c>
      <c r="P169" s="1" t="s">
        <v>16</v>
      </c>
      <c r="Q169" s="19">
        <v>0.1</v>
      </c>
      <c r="R169" s="25">
        <f>Tabla13[[#This Row],[Monto Total]]*Tabla13[[#This Row],[IVA (%)]]</f>
        <v>4.4000000000000004</v>
      </c>
      <c r="S169" s="26">
        <f>SUMIF(Tabla1[Número de Orden],Tabla13[[#This Row],[Número_Orden]],Tabla1[Total del Pedido])</f>
        <v>44</v>
      </c>
      <c r="T169" s="26" cm="1">
        <f t="array" ref="T169">_xlfn.IFS(Tabla13[[#This Row],[Cuentas_Pagadas]]="COBRADA",Tabla13[[#This Row],[Monto Total]]+Tabla13[[#This Row],[Propina]],Tabla13[[#This Row],[Cuentas_Pagadas]]="NO COBRADA",0)</f>
        <v>61.09</v>
      </c>
      <c r="U169" s="26">
        <f>SUMIF(Tabla1[Número de Orden],Tabla13[[#This Row],[Número_Orden]],Tabla1[Ganancia Bruta])</f>
        <v>18</v>
      </c>
      <c r="V169" s="26">
        <f>IF(Tabla13[[#This Row],[Ganancia Bruta]]&gt;0,Tabla13[[#This Row],[Ganancia Bruta]]-Tabla13[[#This Row],[IVA]],"-")</f>
        <v>13.6</v>
      </c>
      <c r="W169" s="7">
        <f>SUMIF(Tabla1[Número de Orden],Tabla13[[#This Row],[Número_Orden]],Tabla1[Tiempo_Preparación])</f>
        <v>4.8611111111111112E-3</v>
      </c>
      <c r="X169" s="7">
        <f>Tabla13[[#This Row],[Tiempo_Sala]]-Tabla13[[#This Row],[Tiempo_Preparación]]</f>
        <v>4.9305555557495814E-2</v>
      </c>
      <c r="Y169" s="1" t="str">
        <f>IF(Tabla13[[#This Row],[TS-TP]]&gt;0,"COBRADA","NO COBRADA")</f>
        <v>COBRADA</v>
      </c>
    </row>
    <row r="170" spans="1:25" x14ac:dyDescent="0.25">
      <c r="A170" s="1">
        <v>19</v>
      </c>
      <c r="B170" s="1" t="s">
        <v>379</v>
      </c>
      <c r="C170" s="1">
        <v>1</v>
      </c>
      <c r="D170" s="13">
        <v>45018.080555555556</v>
      </c>
      <c r="E170" s="13">
        <v>45018.218055555553</v>
      </c>
      <c r="F170" s="7">
        <f>IF(Tabla13[[#This Row],[Estado_Mesa]]="Ocupada",Tabla13[[#This Row],[Hora_Salida]]-Tabla13[[#This Row],[Hora_Llegada]]+TIME(0,15,0),Tabla13[[#This Row],[Hora_Salida]]-Tabla13[[#This Row],[Hora_Llegada]])</f>
        <v>0.13749999999708962</v>
      </c>
      <c r="G170" s="7" t="str">
        <f>TEXT(Tabla13[[#This Row],[Hora_Salida]],"dddd,dd,mm,aaaa")</f>
        <v>domingo,02,04,2023</v>
      </c>
      <c r="H170" s="1" t="s">
        <v>66</v>
      </c>
      <c r="I170" s="1" t="s">
        <v>67</v>
      </c>
      <c r="J170" s="1" t="s">
        <v>68</v>
      </c>
      <c r="K170" s="1">
        <v>16.62</v>
      </c>
      <c r="L170" s="1" cm="1">
        <f t="array" ref="L170">_xlfn.IFS(Tabla13[[#This Row],[Cuentas_Pagadas]]="COBRADA",K170,Tabla13[[#This Row],[Cuentas_Pagadas]]="NO COBRADA","-")</f>
        <v>16.62</v>
      </c>
      <c r="M170" s="1" t="s">
        <v>81</v>
      </c>
      <c r="N170" s="1">
        <v>169</v>
      </c>
      <c r="O170" s="1" t="s">
        <v>86</v>
      </c>
      <c r="P170" s="1" t="s">
        <v>380</v>
      </c>
      <c r="Q170" s="19">
        <v>0.1</v>
      </c>
      <c r="R170" s="25">
        <f>Tabla13[[#This Row],[Monto Total]]*Tabla13[[#This Row],[IVA (%)]]</f>
        <v>15.4</v>
      </c>
      <c r="S170" s="26">
        <f>SUMIF(Tabla1[Número de Orden],Tabla13[[#This Row],[Número_Orden]],Tabla1[Total del Pedido])</f>
        <v>154</v>
      </c>
      <c r="T170" s="26" cm="1">
        <f t="array" ref="T170">_xlfn.IFS(Tabla13[[#This Row],[Cuentas_Pagadas]]="COBRADA",Tabla13[[#This Row],[Monto Total]]+Tabla13[[#This Row],[Propina]],Tabla13[[#This Row],[Cuentas_Pagadas]]="NO COBRADA",0)</f>
        <v>170.62</v>
      </c>
      <c r="U170" s="26">
        <f>SUMIF(Tabla1[Número de Orden],Tabla13[[#This Row],[Número_Orden]],Tabla1[Ganancia Bruta])</f>
        <v>62</v>
      </c>
      <c r="V170" s="26">
        <f>IF(Tabla13[[#This Row],[Ganancia Bruta]]&gt;0,Tabla13[[#This Row],[Ganancia Bruta]]-Tabla13[[#This Row],[IVA]],"-")</f>
        <v>46.6</v>
      </c>
      <c r="W170" s="7">
        <f>SUMIF(Tabla1[Número de Orden],Tabla13[[#This Row],[Número_Orden]],Tabla1[Tiempo_Preparación])</f>
        <v>7.6388888888888881E-2</v>
      </c>
      <c r="X170" s="7">
        <f>Tabla13[[#This Row],[Tiempo_Sala]]-Tabla13[[#This Row],[Tiempo_Preparación]]</f>
        <v>6.1111111108200736E-2</v>
      </c>
      <c r="Y170" s="1" t="str">
        <f>IF(Tabla13[[#This Row],[TS-TP]]&gt;0,"COBRADA","NO COBRADA")</f>
        <v>COBRADA</v>
      </c>
    </row>
    <row r="171" spans="1:25" x14ac:dyDescent="0.25">
      <c r="A171" s="1">
        <v>12</v>
      </c>
      <c r="B171" s="1" t="s">
        <v>381</v>
      </c>
      <c r="C171" s="1">
        <v>2</v>
      </c>
      <c r="D171" s="13">
        <v>45018.109027777777</v>
      </c>
      <c r="E171" s="13">
        <v>45018.226388888892</v>
      </c>
      <c r="F171" s="7">
        <f>IF(Tabla13[[#This Row],[Estado_Mesa]]="Ocupada",Tabla13[[#This Row],[Hora_Salida]]-Tabla13[[#This Row],[Hora_Llegada]]+TIME(0,15,0),Tabla13[[#This Row],[Hora_Salida]]-Tabla13[[#This Row],[Hora_Llegada]])</f>
        <v>0.117361111115315</v>
      </c>
      <c r="G171" s="7" t="str">
        <f>TEXT(Tabla13[[#This Row],[Hora_Salida]],"dddd,dd,mm,aaaa")</f>
        <v>domingo,02,04,2023</v>
      </c>
      <c r="H171" s="1" t="s">
        <v>79</v>
      </c>
      <c r="I171" s="1" t="s">
        <v>93</v>
      </c>
      <c r="J171" s="1" t="s">
        <v>80</v>
      </c>
      <c r="K171" s="1">
        <v>25.98</v>
      </c>
      <c r="L171" s="1" cm="1">
        <f t="array" ref="L171">_xlfn.IFS(Tabla13[[#This Row],[Cuentas_Pagadas]]="COBRADA",K171,Tabla13[[#This Row],[Cuentas_Pagadas]]="NO COBRADA","-")</f>
        <v>25.98</v>
      </c>
      <c r="M171" s="1" t="s">
        <v>81</v>
      </c>
      <c r="N171" s="1">
        <v>170</v>
      </c>
      <c r="O171" s="1" t="s">
        <v>76</v>
      </c>
      <c r="P171" s="1" t="s">
        <v>382</v>
      </c>
      <c r="Q171" s="19">
        <v>0.1</v>
      </c>
      <c r="R171" s="25">
        <f>Tabla13[[#This Row],[Monto Total]]*Tabla13[[#This Row],[IVA (%)]]</f>
        <v>24.3</v>
      </c>
      <c r="S171" s="26">
        <f>SUMIF(Tabla1[Número de Orden],Tabla13[[#This Row],[Número_Orden]],Tabla1[Total del Pedido])</f>
        <v>243</v>
      </c>
      <c r="T171" s="26" cm="1">
        <f t="array" ref="T171">_xlfn.IFS(Tabla13[[#This Row],[Cuentas_Pagadas]]="COBRADA",Tabla13[[#This Row],[Monto Total]]+Tabla13[[#This Row],[Propina]],Tabla13[[#This Row],[Cuentas_Pagadas]]="NO COBRADA",0)</f>
        <v>268.98</v>
      </c>
      <c r="U171" s="26">
        <f>SUMIF(Tabla1[Número de Orden],Tabla13[[#This Row],[Número_Orden]],Tabla1[Ganancia Bruta])</f>
        <v>98</v>
      </c>
      <c r="V171" s="26">
        <f>IF(Tabla13[[#This Row],[Ganancia Bruta]]&gt;0,Tabla13[[#This Row],[Ganancia Bruta]]-Tabla13[[#This Row],[IVA]],"-")</f>
        <v>73.7</v>
      </c>
      <c r="W171" s="7">
        <f>SUMIF(Tabla1[Número de Orden],Tabla13[[#This Row],[Número_Orden]],Tabla1[Tiempo_Preparación])</f>
        <v>5.0694444444444445E-2</v>
      </c>
      <c r="X171" s="7">
        <f>Tabla13[[#This Row],[Tiempo_Sala]]-Tabla13[[#This Row],[Tiempo_Preparación]]</f>
        <v>6.6666666670870553E-2</v>
      </c>
      <c r="Y171" s="1" t="str">
        <f>IF(Tabla13[[#This Row],[TS-TP]]&gt;0,"COBRADA","NO COBRADA")</f>
        <v>COBRADA</v>
      </c>
    </row>
    <row r="172" spans="1:25" x14ac:dyDescent="0.25">
      <c r="A172" s="1">
        <v>16</v>
      </c>
      <c r="B172" s="1" t="s">
        <v>383</v>
      </c>
      <c r="C172" s="1">
        <v>6</v>
      </c>
      <c r="D172" s="13">
        <v>45018.078472222223</v>
      </c>
      <c r="E172" s="13">
        <v>45018.12777777778</v>
      </c>
      <c r="F172" s="7">
        <f>IF(Tabla13[[#This Row],[Estado_Mesa]]="Ocupada",Tabla13[[#This Row],[Hora_Salida]]-Tabla13[[#This Row],[Hora_Llegada]]+TIME(0,15,0),Tabla13[[#This Row],[Hora_Salida]]-Tabla13[[#This Row],[Hora_Llegada]])</f>
        <v>4.9305555556202307E-2</v>
      </c>
      <c r="G172" s="7" t="str">
        <f>TEXT(Tabla13[[#This Row],[Hora_Salida]],"dddd,dd,mm,aaaa")</f>
        <v>domingo,02,04,2023</v>
      </c>
      <c r="H172" s="1" t="s">
        <v>79</v>
      </c>
      <c r="I172" s="1" t="s">
        <v>93</v>
      </c>
      <c r="J172" s="1" t="s">
        <v>80</v>
      </c>
      <c r="K172" s="1">
        <v>46.56</v>
      </c>
      <c r="L172" s="1" cm="1">
        <f t="array" ref="L172">_xlfn.IFS(Tabla13[[#This Row],[Cuentas_Pagadas]]="COBRADA",K172,Tabla13[[#This Row],[Cuentas_Pagadas]]="NO COBRADA","-")</f>
        <v>46.56</v>
      </c>
      <c r="M172" s="1" t="s">
        <v>81</v>
      </c>
      <c r="N172" s="1">
        <v>171</v>
      </c>
      <c r="O172" s="1" t="s">
        <v>82</v>
      </c>
      <c r="P172" s="1" t="s">
        <v>384</v>
      </c>
      <c r="Q172" s="19">
        <v>0.1</v>
      </c>
      <c r="R172" s="25">
        <f>Tabla13[[#This Row],[Monto Total]]*Tabla13[[#This Row],[IVA (%)]]</f>
        <v>13.9</v>
      </c>
      <c r="S172" s="26">
        <f>SUMIF(Tabla1[Número de Orden],Tabla13[[#This Row],[Número_Orden]],Tabla1[Total del Pedido])</f>
        <v>139</v>
      </c>
      <c r="T172" s="26" cm="1">
        <f t="array" ref="T172">_xlfn.IFS(Tabla13[[#This Row],[Cuentas_Pagadas]]="COBRADA",Tabla13[[#This Row],[Monto Total]]+Tabla13[[#This Row],[Propina]],Tabla13[[#This Row],[Cuentas_Pagadas]]="NO COBRADA",0)</f>
        <v>185.56</v>
      </c>
      <c r="U172" s="26">
        <f>SUMIF(Tabla1[Número de Orden],Tabla13[[#This Row],[Número_Orden]],Tabla1[Ganancia Bruta])</f>
        <v>58</v>
      </c>
      <c r="V172" s="26">
        <f>IF(Tabla13[[#This Row],[Ganancia Bruta]]&gt;0,Tabla13[[#This Row],[Ganancia Bruta]]-Tabla13[[#This Row],[IVA]],"-")</f>
        <v>44.1</v>
      </c>
      <c r="W172" s="7">
        <f>SUMIF(Tabla1[Número de Orden],Tabla13[[#This Row],[Número_Orden]],Tabla1[Tiempo_Preparación])</f>
        <v>3.5416666666666666E-2</v>
      </c>
      <c r="X172" s="7">
        <f>Tabla13[[#This Row],[Tiempo_Sala]]-Tabla13[[#This Row],[Tiempo_Preparación]]</f>
        <v>1.3888888889535642E-2</v>
      </c>
      <c r="Y172" s="1" t="str">
        <f>IF(Tabla13[[#This Row],[TS-TP]]&gt;0,"COBRADA","NO COBRADA")</f>
        <v>COBRADA</v>
      </c>
    </row>
    <row r="173" spans="1:25" x14ac:dyDescent="0.25">
      <c r="A173" s="1">
        <v>12</v>
      </c>
      <c r="B173" s="1" t="s">
        <v>385</v>
      </c>
      <c r="C173" s="1">
        <v>3</v>
      </c>
      <c r="D173" s="13">
        <v>45018.117361111108</v>
      </c>
      <c r="E173" s="13">
        <v>45018.254166666666</v>
      </c>
      <c r="F173" s="7">
        <f>IF(Tabla13[[#This Row],[Estado_Mesa]]="Ocupada",Tabla13[[#This Row],[Hora_Salida]]-Tabla13[[#This Row],[Hora_Llegada]]+TIME(0,15,0),Tabla13[[#This Row],[Hora_Salida]]-Tabla13[[#This Row],[Hora_Llegada]])</f>
        <v>0.14722222222432416</v>
      </c>
      <c r="G173" s="7" t="str">
        <f>TEXT(Tabla13[[#This Row],[Hora_Salida]],"dddd,dd,mm,aaaa")</f>
        <v>domingo,02,04,2023</v>
      </c>
      <c r="H173" s="1" t="s">
        <v>73</v>
      </c>
      <c r="I173" s="1" t="s">
        <v>67</v>
      </c>
      <c r="J173" s="1" t="s">
        <v>80</v>
      </c>
      <c r="K173" s="1">
        <v>45.17</v>
      </c>
      <c r="L173" s="1" cm="1">
        <f t="array" ref="L173">_xlfn.IFS(Tabla13[[#This Row],[Cuentas_Pagadas]]="COBRADA",K173,Tabla13[[#This Row],[Cuentas_Pagadas]]="NO COBRADA","-")</f>
        <v>45.17</v>
      </c>
      <c r="M173" s="1" t="s">
        <v>95</v>
      </c>
      <c r="N173" s="1">
        <v>172</v>
      </c>
      <c r="O173" s="1" t="s">
        <v>101</v>
      </c>
      <c r="P173" s="1" t="s">
        <v>17</v>
      </c>
      <c r="Q173" s="19">
        <v>0.1</v>
      </c>
      <c r="R173" s="25">
        <f>Tabla13[[#This Row],[Monto Total]]*Tabla13[[#This Row],[IVA (%)]]</f>
        <v>6.8000000000000007</v>
      </c>
      <c r="S173" s="26">
        <f>SUMIF(Tabla1[Número de Orden],Tabla13[[#This Row],[Número_Orden]],Tabla1[Total del Pedido])</f>
        <v>68</v>
      </c>
      <c r="T173" s="26" cm="1">
        <f t="array" ref="T173">_xlfn.IFS(Tabla13[[#This Row],[Cuentas_Pagadas]]="COBRADA",Tabla13[[#This Row],[Monto Total]]+Tabla13[[#This Row],[Propina]],Tabla13[[#This Row],[Cuentas_Pagadas]]="NO COBRADA",0)</f>
        <v>113.17</v>
      </c>
      <c r="U173" s="26">
        <f>SUMIF(Tabla1[Número de Orden],Tabla13[[#This Row],[Número_Orden]],Tabla1[Ganancia Bruta])</f>
        <v>28</v>
      </c>
      <c r="V173" s="26">
        <f>IF(Tabla13[[#This Row],[Ganancia Bruta]]&gt;0,Tabla13[[#This Row],[Ganancia Bruta]]-Tabla13[[#This Row],[IVA]],"-")</f>
        <v>21.2</v>
      </c>
      <c r="W173" s="7">
        <f>SUMIF(Tabla1[Número de Orden],Tabla13[[#This Row],[Número_Orden]],Tabla1[Tiempo_Preparación])</f>
        <v>1.8749999999999999E-2</v>
      </c>
      <c r="X173" s="7">
        <f>Tabla13[[#This Row],[Tiempo_Sala]]-Tabla13[[#This Row],[Tiempo_Preparación]]</f>
        <v>0.12847222222432417</v>
      </c>
      <c r="Y173" s="1" t="str">
        <f>IF(Tabla13[[#This Row],[TS-TP]]&gt;0,"COBRADA","NO COBRADA")</f>
        <v>COBRADA</v>
      </c>
    </row>
    <row r="174" spans="1:25" x14ac:dyDescent="0.25">
      <c r="A174" s="1">
        <v>11</v>
      </c>
      <c r="B174" s="1" t="s">
        <v>386</v>
      </c>
      <c r="C174" s="1">
        <v>3</v>
      </c>
      <c r="D174" s="13">
        <v>45018.012499999997</v>
      </c>
      <c r="E174" s="13">
        <v>45018.154861111114</v>
      </c>
      <c r="F174" s="7">
        <f>IF(Tabla13[[#This Row],[Estado_Mesa]]="Ocupada",Tabla13[[#This Row],[Hora_Salida]]-Tabla13[[#This Row],[Hora_Llegada]]+TIME(0,15,0),Tabla13[[#This Row],[Hora_Salida]]-Tabla13[[#This Row],[Hora_Llegada]])</f>
        <v>0.15277777778343685</v>
      </c>
      <c r="G174" s="7" t="str">
        <f>TEXT(Tabla13[[#This Row],[Hora_Salida]],"dddd,dd,mm,aaaa")</f>
        <v>domingo,02,04,2023</v>
      </c>
      <c r="H174" s="1" t="s">
        <v>89</v>
      </c>
      <c r="I174" s="1" t="s">
        <v>67</v>
      </c>
      <c r="J174" s="1" t="s">
        <v>80</v>
      </c>
      <c r="K174" s="1">
        <v>48.73</v>
      </c>
      <c r="L174" s="1" cm="1">
        <f t="array" ref="L174">_xlfn.IFS(Tabla13[[#This Row],[Cuentas_Pagadas]]="COBRADA",K174,Tabla13[[#This Row],[Cuentas_Pagadas]]="NO COBRADA","-")</f>
        <v>48.73</v>
      </c>
      <c r="M174" s="1" t="s">
        <v>95</v>
      </c>
      <c r="N174" s="1">
        <v>173</v>
      </c>
      <c r="O174" s="1" t="s">
        <v>122</v>
      </c>
      <c r="P174" s="1" t="s">
        <v>387</v>
      </c>
      <c r="Q174" s="19">
        <v>0.1</v>
      </c>
      <c r="R174" s="25">
        <f>Tabla13[[#This Row],[Monto Total]]*Tabla13[[#This Row],[IVA (%)]]</f>
        <v>17.7</v>
      </c>
      <c r="S174" s="26">
        <f>SUMIF(Tabla1[Número de Orden],Tabla13[[#This Row],[Número_Orden]],Tabla1[Total del Pedido])</f>
        <v>177</v>
      </c>
      <c r="T174" s="26" cm="1">
        <f t="array" ref="T174">_xlfn.IFS(Tabla13[[#This Row],[Cuentas_Pagadas]]="COBRADA",Tabla13[[#This Row],[Monto Total]]+Tabla13[[#This Row],[Propina]],Tabla13[[#This Row],[Cuentas_Pagadas]]="NO COBRADA",0)</f>
        <v>225.73</v>
      </c>
      <c r="U174" s="26">
        <f>SUMIF(Tabla1[Número de Orden],Tabla13[[#This Row],[Número_Orden]],Tabla1[Ganancia Bruta])</f>
        <v>72</v>
      </c>
      <c r="V174" s="26">
        <f>IF(Tabla13[[#This Row],[Ganancia Bruta]]&gt;0,Tabla13[[#This Row],[Ganancia Bruta]]-Tabla13[[#This Row],[IVA]],"-")</f>
        <v>54.3</v>
      </c>
      <c r="W174" s="7">
        <f>SUMIF(Tabla1[Número de Orden],Tabla13[[#This Row],[Número_Orden]],Tabla1[Tiempo_Preparación])</f>
        <v>4.6527777777777772E-2</v>
      </c>
      <c r="X174" s="7">
        <f>Tabla13[[#This Row],[Tiempo_Sala]]-Tabla13[[#This Row],[Tiempo_Preparación]]</f>
        <v>0.10625000000565907</v>
      </c>
      <c r="Y174" s="1" t="str">
        <f>IF(Tabla13[[#This Row],[TS-TP]]&gt;0,"COBRADA","NO COBRADA")</f>
        <v>COBRADA</v>
      </c>
    </row>
    <row r="175" spans="1:25" x14ac:dyDescent="0.25">
      <c r="A175" s="1">
        <v>10</v>
      </c>
      <c r="B175" s="1" t="s">
        <v>388</v>
      </c>
      <c r="C175" s="1">
        <v>5</v>
      </c>
      <c r="D175" s="13">
        <v>45018.006249999999</v>
      </c>
      <c r="E175" s="13">
        <v>45018.05</v>
      </c>
      <c r="F175" s="7">
        <f>IF(Tabla13[[#This Row],[Estado_Mesa]]="Ocupada",Tabla13[[#This Row],[Hora_Salida]]-Tabla13[[#This Row],[Hora_Llegada]]+TIME(0,15,0),Tabla13[[#This Row],[Hora_Salida]]-Tabla13[[#This Row],[Hora_Llegada]])</f>
        <v>4.3750000004365575E-2</v>
      </c>
      <c r="G175" s="7" t="str">
        <f>TEXT(Tabla13[[#This Row],[Hora_Salida]],"dddd,dd,mm,aaaa")</f>
        <v>domingo,02,04,2023</v>
      </c>
      <c r="H175" s="1" t="s">
        <v>89</v>
      </c>
      <c r="I175" s="1" t="s">
        <v>67</v>
      </c>
      <c r="J175" s="1" t="s">
        <v>80</v>
      </c>
      <c r="K175" s="1">
        <v>48.24</v>
      </c>
      <c r="L175" s="1" cm="1">
        <f t="array" ref="L175">_xlfn.IFS(Tabla13[[#This Row],[Cuentas_Pagadas]]="COBRADA",K175,Tabla13[[#This Row],[Cuentas_Pagadas]]="NO COBRADA","-")</f>
        <v>48.24</v>
      </c>
      <c r="M175" s="1" t="s">
        <v>69</v>
      </c>
      <c r="N175" s="1">
        <v>174</v>
      </c>
      <c r="O175" s="1" t="s">
        <v>96</v>
      </c>
      <c r="P175" s="1" t="s">
        <v>5</v>
      </c>
      <c r="Q175" s="19">
        <v>0.1</v>
      </c>
      <c r="R175" s="25">
        <f>Tabla13[[#This Row],[Monto Total]]*Tabla13[[#This Row],[IVA (%)]]</f>
        <v>6</v>
      </c>
      <c r="S175" s="26">
        <f>SUMIF(Tabla1[Número de Orden],Tabla13[[#This Row],[Número_Orden]],Tabla1[Total del Pedido])</f>
        <v>60</v>
      </c>
      <c r="T175" s="26" cm="1">
        <f t="array" ref="T175">_xlfn.IFS(Tabla13[[#This Row],[Cuentas_Pagadas]]="COBRADA",Tabla13[[#This Row],[Monto Total]]+Tabla13[[#This Row],[Propina]],Tabla13[[#This Row],[Cuentas_Pagadas]]="NO COBRADA",0)</f>
        <v>108.24000000000001</v>
      </c>
      <c r="U175" s="26">
        <f>SUMIF(Tabla1[Número de Orden],Tabla13[[#This Row],[Número_Orden]],Tabla1[Ganancia Bruta])</f>
        <v>24</v>
      </c>
      <c r="V175" s="26">
        <f>IF(Tabla13[[#This Row],[Ganancia Bruta]]&gt;0,Tabla13[[#This Row],[Ganancia Bruta]]-Tabla13[[#This Row],[IVA]],"-")</f>
        <v>18</v>
      </c>
      <c r="W175" s="7">
        <f>SUMIF(Tabla1[Número de Orden],Tabla13[[#This Row],[Número_Orden]],Tabla1[Tiempo_Preparación])</f>
        <v>8.3333333333333332E-3</v>
      </c>
      <c r="X175" s="7">
        <f>Tabla13[[#This Row],[Tiempo_Sala]]-Tabla13[[#This Row],[Tiempo_Preparación]]</f>
        <v>3.5416666671032243E-2</v>
      </c>
      <c r="Y175" s="1" t="str">
        <f>IF(Tabla13[[#This Row],[TS-TP]]&gt;0,"COBRADA","NO COBRADA")</f>
        <v>COBRADA</v>
      </c>
    </row>
    <row r="176" spans="1:25" x14ac:dyDescent="0.25">
      <c r="A176" s="1">
        <v>14</v>
      </c>
      <c r="B176" s="1" t="s">
        <v>241</v>
      </c>
      <c r="C176" s="1">
        <v>3</v>
      </c>
      <c r="D176" s="13">
        <v>45018.060416666667</v>
      </c>
      <c r="E176" s="13">
        <v>45018.12777777778</v>
      </c>
      <c r="F176" s="7">
        <f>IF(Tabla13[[#This Row],[Estado_Mesa]]="Ocupada",Tabla13[[#This Row],[Hora_Salida]]-Tabla13[[#This Row],[Hora_Llegada]]+TIME(0,15,0),Tabla13[[#This Row],[Hora_Salida]]-Tabla13[[#This Row],[Hora_Llegada]])</f>
        <v>6.7361111112404615E-2</v>
      </c>
      <c r="G176" s="7" t="str">
        <f>TEXT(Tabla13[[#This Row],[Hora_Salida]],"dddd,dd,mm,aaaa")</f>
        <v>domingo,02,04,2023</v>
      </c>
      <c r="H176" s="1" t="s">
        <v>66</v>
      </c>
      <c r="I176" s="1" t="s">
        <v>67</v>
      </c>
      <c r="J176" s="1" t="s">
        <v>80</v>
      </c>
      <c r="K176" s="1">
        <v>27.94</v>
      </c>
      <c r="L176" s="1" cm="1">
        <f t="array" ref="L176">_xlfn.IFS(Tabla13[[#This Row],[Cuentas_Pagadas]]="COBRADA",K176,Tabla13[[#This Row],[Cuentas_Pagadas]]="NO COBRADA","-")</f>
        <v>27.94</v>
      </c>
      <c r="M176" s="1" t="s">
        <v>69</v>
      </c>
      <c r="N176" s="1">
        <v>175</v>
      </c>
      <c r="O176" s="1" t="s">
        <v>76</v>
      </c>
      <c r="P176" s="1" t="s">
        <v>389</v>
      </c>
      <c r="Q176" s="19">
        <v>0.1</v>
      </c>
      <c r="R176" s="25">
        <f>Tabla13[[#This Row],[Monto Total]]*Tabla13[[#This Row],[IVA (%)]]</f>
        <v>14.4</v>
      </c>
      <c r="S176" s="26">
        <f>SUMIF(Tabla1[Número de Orden],Tabla13[[#This Row],[Número_Orden]],Tabla1[Total del Pedido])</f>
        <v>144</v>
      </c>
      <c r="T176" s="26" cm="1">
        <f t="array" ref="T176">_xlfn.IFS(Tabla13[[#This Row],[Cuentas_Pagadas]]="COBRADA",Tabla13[[#This Row],[Monto Total]]+Tabla13[[#This Row],[Propina]],Tabla13[[#This Row],[Cuentas_Pagadas]]="NO COBRADA",0)</f>
        <v>171.94</v>
      </c>
      <c r="U176" s="26">
        <f>SUMIF(Tabla1[Número de Orden],Tabla13[[#This Row],[Número_Orden]],Tabla1[Ganancia Bruta])</f>
        <v>59</v>
      </c>
      <c r="V176" s="26">
        <f>IF(Tabla13[[#This Row],[Ganancia Bruta]]&gt;0,Tabla13[[#This Row],[Ganancia Bruta]]-Tabla13[[#This Row],[IVA]],"-")</f>
        <v>44.6</v>
      </c>
      <c r="W176" s="7">
        <f>SUMIF(Tabla1[Número de Orden],Tabla13[[#This Row],[Número_Orden]],Tabla1[Tiempo_Preparación])</f>
        <v>3.2638888888888891E-2</v>
      </c>
      <c r="X176" s="7">
        <f>Tabla13[[#This Row],[Tiempo_Sala]]-Tabla13[[#This Row],[Tiempo_Preparación]]</f>
        <v>3.4722222223515724E-2</v>
      </c>
      <c r="Y176" s="1" t="str">
        <f>IF(Tabla13[[#This Row],[TS-TP]]&gt;0,"COBRADA","NO COBRADA")</f>
        <v>COBRADA</v>
      </c>
    </row>
    <row r="177" spans="1:25" x14ac:dyDescent="0.25">
      <c r="A177" s="1">
        <v>20</v>
      </c>
      <c r="B177" s="1" t="s">
        <v>390</v>
      </c>
      <c r="C177" s="1">
        <v>4</v>
      </c>
      <c r="D177" s="13">
        <v>45018.102083333331</v>
      </c>
      <c r="E177" s="13">
        <v>45018.188888888886</v>
      </c>
      <c r="F177" s="7">
        <f>IF(Tabla13[[#This Row],[Estado_Mesa]]="Ocupada",Tabla13[[#This Row],[Hora_Salida]]-Tabla13[[#This Row],[Hora_Llegada]]+TIME(0,15,0),Tabla13[[#This Row],[Hora_Salida]]-Tabla13[[#This Row],[Hora_Llegada]])</f>
        <v>9.7222222221413787E-2</v>
      </c>
      <c r="G177" s="7" t="str">
        <f>TEXT(Tabla13[[#This Row],[Hora_Salida]],"dddd,dd,mm,aaaa")</f>
        <v>domingo,02,04,2023</v>
      </c>
      <c r="H177" s="1" t="s">
        <v>79</v>
      </c>
      <c r="I177" s="1" t="s">
        <v>67</v>
      </c>
      <c r="J177" s="1" t="s">
        <v>80</v>
      </c>
      <c r="K177" s="1">
        <v>30.5</v>
      </c>
      <c r="L177" s="1" cm="1">
        <f t="array" ref="L177">_xlfn.IFS(Tabla13[[#This Row],[Cuentas_Pagadas]]="COBRADA",K177,Tabla13[[#This Row],[Cuentas_Pagadas]]="NO COBRADA","-")</f>
        <v>30.5</v>
      </c>
      <c r="M177" s="1" t="s">
        <v>95</v>
      </c>
      <c r="N177" s="1">
        <v>176</v>
      </c>
      <c r="O177" s="1" t="s">
        <v>122</v>
      </c>
      <c r="P177" s="1" t="s">
        <v>20</v>
      </c>
      <c r="Q177" s="19">
        <v>0.1</v>
      </c>
      <c r="R177" s="25">
        <f>Tabla13[[#This Row],[Monto Total]]*Tabla13[[#This Row],[IVA (%)]]</f>
        <v>6.3000000000000007</v>
      </c>
      <c r="S177" s="26">
        <f>SUMIF(Tabla1[Número de Orden],Tabla13[[#This Row],[Número_Orden]],Tabla1[Total del Pedido])</f>
        <v>63</v>
      </c>
      <c r="T177" s="26" cm="1">
        <f t="array" ref="T177">_xlfn.IFS(Tabla13[[#This Row],[Cuentas_Pagadas]]="COBRADA",Tabla13[[#This Row],[Monto Total]]+Tabla13[[#This Row],[Propina]],Tabla13[[#This Row],[Cuentas_Pagadas]]="NO COBRADA",0)</f>
        <v>93.5</v>
      </c>
      <c r="U177" s="26">
        <f>SUMIF(Tabla1[Número de Orden],Tabla13[[#This Row],[Número_Orden]],Tabla1[Ganancia Bruta])</f>
        <v>24</v>
      </c>
      <c r="V177" s="26">
        <f>IF(Tabla13[[#This Row],[Ganancia Bruta]]&gt;0,Tabla13[[#This Row],[Ganancia Bruta]]-Tabla13[[#This Row],[IVA]],"-")</f>
        <v>17.7</v>
      </c>
      <c r="W177" s="7">
        <f>SUMIF(Tabla1[Número de Orden],Tabla13[[#This Row],[Número_Orden]],Tabla1[Tiempo_Preparación])</f>
        <v>3.3333333333333333E-2</v>
      </c>
      <c r="X177" s="7">
        <f>Tabla13[[#This Row],[Tiempo_Sala]]-Tabla13[[#This Row],[Tiempo_Preparación]]</f>
        <v>6.3888888888080447E-2</v>
      </c>
      <c r="Y177" s="1" t="str">
        <f>IF(Tabla13[[#This Row],[TS-TP]]&gt;0,"COBRADA","NO COBRADA")</f>
        <v>COBRADA</v>
      </c>
    </row>
    <row r="178" spans="1:25" x14ac:dyDescent="0.25">
      <c r="A178" s="1">
        <v>4</v>
      </c>
      <c r="B178" s="1" t="s">
        <v>391</v>
      </c>
      <c r="C178" s="1">
        <v>1</v>
      </c>
      <c r="D178" s="13">
        <v>45018.009722222225</v>
      </c>
      <c r="E178" s="13">
        <v>45018.051388888889</v>
      </c>
      <c r="F178" s="7">
        <f>IF(Tabla13[[#This Row],[Estado_Mesa]]="Ocupada",Tabla13[[#This Row],[Hora_Salida]]-Tabla13[[#This Row],[Hora_Llegada]]+TIME(0,15,0),Tabla13[[#This Row],[Hora_Salida]]-Tabla13[[#This Row],[Hora_Llegada]])</f>
        <v>5.2083333330908012E-2</v>
      </c>
      <c r="G178" s="7" t="str">
        <f>TEXT(Tabla13[[#This Row],[Hora_Salida]],"dddd,dd,mm,aaaa")</f>
        <v>domingo,02,04,2023</v>
      </c>
      <c r="H178" s="1" t="s">
        <v>89</v>
      </c>
      <c r="I178" s="1" t="s">
        <v>93</v>
      </c>
      <c r="J178" s="1" t="s">
        <v>80</v>
      </c>
      <c r="K178" s="1">
        <v>10.39</v>
      </c>
      <c r="L178" s="1" t="str" cm="1">
        <f t="array" ref="L178">_xlfn.IFS(Tabla13[[#This Row],[Cuentas_Pagadas]]="COBRADA",K178,Tabla13[[#This Row],[Cuentas_Pagadas]]="NO COBRADA","-")</f>
        <v>-</v>
      </c>
      <c r="M178" s="1" t="s">
        <v>95</v>
      </c>
      <c r="N178" s="1">
        <v>177</v>
      </c>
      <c r="O178" s="1" t="s">
        <v>90</v>
      </c>
      <c r="P178" s="1" t="s">
        <v>392</v>
      </c>
      <c r="Q178" s="19">
        <v>0.1</v>
      </c>
      <c r="R178" s="25">
        <f>Tabla13[[#This Row],[Monto Total]]*Tabla13[[#This Row],[IVA (%)]]</f>
        <v>17.3</v>
      </c>
      <c r="S178" s="26">
        <f>SUMIF(Tabla1[Número de Orden],Tabla13[[#This Row],[Número_Orden]],Tabla1[Total del Pedido])</f>
        <v>173</v>
      </c>
      <c r="T178" s="26" cm="1">
        <f t="array" ref="T178">_xlfn.IFS(Tabla13[[#This Row],[Cuentas_Pagadas]]="COBRADA",Tabla13[[#This Row],[Monto Total]]+Tabla13[[#This Row],[Propina]],Tabla13[[#This Row],[Cuentas_Pagadas]]="NO COBRADA",0)</f>
        <v>0</v>
      </c>
      <c r="U178" s="26">
        <v>0</v>
      </c>
      <c r="V178" s="27" t="str">
        <f>IF(Tabla13[[#This Row],[Ganancia Bruta]]&gt;0,Tabla13[[#This Row],[Ganancia Bruta]]-Tabla13[[#This Row],[IVA]],"-")</f>
        <v>-</v>
      </c>
      <c r="W178" s="7">
        <f>SUMIF(Tabla1[Número de Orden],Tabla13[[#This Row],[Número_Orden]],Tabla1[Tiempo_Preparación])</f>
        <v>9.8611111111111122E-2</v>
      </c>
      <c r="X178" s="7">
        <f>Tabla13[[#This Row],[Tiempo_Sala]]-Tabla13[[#This Row],[Tiempo_Preparación]]</f>
        <v>-4.652777778020311E-2</v>
      </c>
      <c r="Y178" s="1" t="str">
        <f>IF(Tabla13[[#This Row],[TS-TP]]&gt;0,"COBRADA","NO COBRADA")</f>
        <v>NO COBRADA</v>
      </c>
    </row>
    <row r="179" spans="1:25" x14ac:dyDescent="0.25">
      <c r="A179" s="1">
        <v>11</v>
      </c>
      <c r="B179" s="1" t="s">
        <v>393</v>
      </c>
      <c r="C179" s="1">
        <v>6</v>
      </c>
      <c r="D179" s="13">
        <v>45018.078472222223</v>
      </c>
      <c r="E179" s="13">
        <v>45018.220833333333</v>
      </c>
      <c r="F179" s="7">
        <f>IF(Tabla13[[#This Row],[Estado_Mesa]]="Ocupada",Tabla13[[#This Row],[Hora_Salida]]-Tabla13[[#This Row],[Hora_Llegada]]+TIME(0,15,0),Tabla13[[#This Row],[Hora_Salida]]-Tabla13[[#This Row],[Hora_Llegada]])</f>
        <v>0.14236111110949423</v>
      </c>
      <c r="G179" s="7" t="str">
        <f>TEXT(Tabla13[[#This Row],[Hora_Salida]],"dddd,dd,mm,aaaa")</f>
        <v>domingo,02,04,2023</v>
      </c>
      <c r="H179" s="1" t="s">
        <v>66</v>
      </c>
      <c r="I179" s="1" t="s">
        <v>93</v>
      </c>
      <c r="J179" s="1" t="s">
        <v>80</v>
      </c>
      <c r="K179" s="1">
        <v>31.6</v>
      </c>
      <c r="L179" s="1" cm="1">
        <f t="array" ref="L179">_xlfn.IFS(Tabla13[[#This Row],[Cuentas_Pagadas]]="COBRADA",K179,Tabla13[[#This Row],[Cuentas_Pagadas]]="NO COBRADA","-")</f>
        <v>31.6</v>
      </c>
      <c r="M179" s="1" t="s">
        <v>69</v>
      </c>
      <c r="N179" s="1">
        <v>178</v>
      </c>
      <c r="O179" s="1" t="s">
        <v>96</v>
      </c>
      <c r="P179" s="1" t="s">
        <v>394</v>
      </c>
      <c r="Q179" s="19">
        <v>0.1</v>
      </c>
      <c r="R179" s="25">
        <f>Tabla13[[#This Row],[Monto Total]]*Tabla13[[#This Row],[IVA (%)]]</f>
        <v>20.8</v>
      </c>
      <c r="S179" s="26">
        <f>SUMIF(Tabla1[Número de Orden],Tabla13[[#This Row],[Número_Orden]],Tabla1[Total del Pedido])</f>
        <v>208</v>
      </c>
      <c r="T179" s="26" cm="1">
        <f t="array" ref="T179">_xlfn.IFS(Tabla13[[#This Row],[Cuentas_Pagadas]]="COBRADA",Tabla13[[#This Row],[Monto Total]]+Tabla13[[#This Row],[Propina]],Tabla13[[#This Row],[Cuentas_Pagadas]]="NO COBRADA",0)</f>
        <v>239.6</v>
      </c>
      <c r="U179" s="26">
        <f>SUMIF(Tabla1[Número de Orden],Tabla13[[#This Row],[Número_Orden]],Tabla1[Ganancia Bruta])</f>
        <v>83</v>
      </c>
      <c r="V179" s="26">
        <f>IF(Tabla13[[#This Row],[Ganancia Bruta]]&gt;0,Tabla13[[#This Row],[Ganancia Bruta]]-Tabla13[[#This Row],[IVA]],"-")</f>
        <v>62.2</v>
      </c>
      <c r="W179" s="7">
        <f>SUMIF(Tabla1[Número de Orden],Tabla13[[#This Row],[Número_Orden]],Tabla1[Tiempo_Preparación])</f>
        <v>0.10138888888888889</v>
      </c>
      <c r="X179" s="7">
        <f>Tabla13[[#This Row],[Tiempo_Sala]]-Tabla13[[#This Row],[Tiempo_Preparación]]</f>
        <v>4.0972222220605342E-2</v>
      </c>
      <c r="Y179" s="1" t="str">
        <f>IF(Tabla13[[#This Row],[TS-TP]]&gt;0,"COBRADA","NO COBRADA")</f>
        <v>COBRADA</v>
      </c>
    </row>
    <row r="180" spans="1:25" x14ac:dyDescent="0.25">
      <c r="A180" s="1">
        <v>12</v>
      </c>
      <c r="B180" s="1" t="s">
        <v>395</v>
      </c>
      <c r="C180" s="1">
        <v>2</v>
      </c>
      <c r="D180" s="13">
        <v>45018.030555555553</v>
      </c>
      <c r="E180" s="13">
        <v>45018.130555555559</v>
      </c>
      <c r="F180" s="7">
        <f>IF(Tabla13[[#This Row],[Estado_Mesa]]="Ocupada",Tabla13[[#This Row],[Hora_Salida]]-Tabla13[[#This Row],[Hora_Llegada]]+TIME(0,15,0),Tabla13[[#This Row],[Hora_Salida]]-Tabla13[[#This Row],[Hora_Llegada]])</f>
        <v>0.10000000000582077</v>
      </c>
      <c r="G180" s="7" t="str">
        <f>TEXT(Tabla13[[#This Row],[Hora_Salida]],"dddd,dd,mm,aaaa")</f>
        <v>domingo,02,04,2023</v>
      </c>
      <c r="H180" s="1" t="s">
        <v>89</v>
      </c>
      <c r="I180" s="1" t="s">
        <v>74</v>
      </c>
      <c r="J180" s="1" t="s">
        <v>80</v>
      </c>
      <c r="K180" s="1">
        <v>13.3</v>
      </c>
      <c r="L180" s="1" cm="1">
        <f t="array" ref="L180">_xlfn.IFS(Tabla13[[#This Row],[Cuentas_Pagadas]]="COBRADA",K180,Tabla13[[#This Row],[Cuentas_Pagadas]]="NO COBRADA","-")</f>
        <v>13.3</v>
      </c>
      <c r="M180" s="1" t="s">
        <v>69</v>
      </c>
      <c r="N180" s="1">
        <v>179</v>
      </c>
      <c r="O180" s="1" t="s">
        <v>76</v>
      </c>
      <c r="P180" s="1" t="s">
        <v>6</v>
      </c>
      <c r="Q180" s="19">
        <v>0.1</v>
      </c>
      <c r="R180" s="25">
        <f>Tabla13[[#This Row],[Monto Total]]*Tabla13[[#This Row],[IVA (%)]]</f>
        <v>6.2</v>
      </c>
      <c r="S180" s="26">
        <f>SUMIF(Tabla1[Número de Orden],Tabla13[[#This Row],[Número_Orden]],Tabla1[Total del Pedido])</f>
        <v>62</v>
      </c>
      <c r="T180" s="26" cm="1">
        <f t="array" ref="T180">_xlfn.IFS(Tabla13[[#This Row],[Cuentas_Pagadas]]="COBRADA",Tabla13[[#This Row],[Monto Total]]+Tabla13[[#This Row],[Propina]],Tabla13[[#This Row],[Cuentas_Pagadas]]="NO COBRADA",0)</f>
        <v>75.3</v>
      </c>
      <c r="U180" s="26">
        <f>SUMIF(Tabla1[Número de Orden],Tabla13[[#This Row],[Número_Orden]],Tabla1[Ganancia Bruta])</f>
        <v>24</v>
      </c>
      <c r="V180" s="26">
        <f>IF(Tabla13[[#This Row],[Ganancia Bruta]]&gt;0,Tabla13[[#This Row],[Ganancia Bruta]]-Tabla13[[#This Row],[IVA]],"-")</f>
        <v>17.8</v>
      </c>
      <c r="W180" s="7">
        <f>SUMIF(Tabla1[Número de Orden],Tabla13[[#This Row],[Número_Orden]],Tabla1[Tiempo_Preparación])</f>
        <v>1.8055555555555554E-2</v>
      </c>
      <c r="X180" s="7">
        <f>Tabla13[[#This Row],[Tiempo_Sala]]-Tabla13[[#This Row],[Tiempo_Preparación]]</f>
        <v>8.1944444450265219E-2</v>
      </c>
      <c r="Y180" s="1" t="str">
        <f>IF(Tabla13[[#This Row],[TS-TP]]&gt;0,"COBRADA","NO COBRADA")</f>
        <v>COBRADA</v>
      </c>
    </row>
    <row r="181" spans="1:25" x14ac:dyDescent="0.25">
      <c r="A181" s="1">
        <v>10</v>
      </c>
      <c r="B181" s="1" t="s">
        <v>396</v>
      </c>
      <c r="C181" s="1">
        <v>1</v>
      </c>
      <c r="D181" s="13">
        <v>45018.097916666666</v>
      </c>
      <c r="E181" s="13">
        <v>45018.214583333334</v>
      </c>
      <c r="F181" s="7">
        <f>IF(Tabla13[[#This Row],[Estado_Mesa]]="Ocupada",Tabla13[[#This Row],[Hora_Salida]]-Tabla13[[#This Row],[Hora_Llegada]]+TIME(0,15,0),Tabla13[[#This Row],[Hora_Salida]]-Tabla13[[#This Row],[Hora_Llegada]])</f>
        <v>0.11666666666860692</v>
      </c>
      <c r="G181" s="7" t="str">
        <f>TEXT(Tabla13[[#This Row],[Hora_Salida]],"dddd,dd,mm,aaaa")</f>
        <v>domingo,02,04,2023</v>
      </c>
      <c r="H181" s="1" t="s">
        <v>79</v>
      </c>
      <c r="I181" s="1" t="s">
        <v>93</v>
      </c>
      <c r="J181" s="1" t="s">
        <v>80</v>
      </c>
      <c r="K181" s="1">
        <v>46.61</v>
      </c>
      <c r="L181" s="1" cm="1">
        <f t="array" ref="L181">_xlfn.IFS(Tabla13[[#This Row],[Cuentas_Pagadas]]="COBRADA",K181,Tabla13[[#This Row],[Cuentas_Pagadas]]="NO COBRADA","-")</f>
        <v>46.61</v>
      </c>
      <c r="M181" s="1" t="s">
        <v>69</v>
      </c>
      <c r="N181" s="1">
        <v>180</v>
      </c>
      <c r="O181" s="1" t="s">
        <v>82</v>
      </c>
      <c r="P181" s="1" t="s">
        <v>397</v>
      </c>
      <c r="Q181" s="19">
        <v>0.1</v>
      </c>
      <c r="R181" s="25">
        <f>Tabla13[[#This Row],[Monto Total]]*Tabla13[[#This Row],[IVA (%)]]</f>
        <v>16.600000000000001</v>
      </c>
      <c r="S181" s="26">
        <f>SUMIF(Tabla1[Número de Orden],Tabla13[[#This Row],[Número_Orden]],Tabla1[Total del Pedido])</f>
        <v>166</v>
      </c>
      <c r="T181" s="26" cm="1">
        <f t="array" ref="T181">_xlfn.IFS(Tabla13[[#This Row],[Cuentas_Pagadas]]="COBRADA",Tabla13[[#This Row],[Monto Total]]+Tabla13[[#This Row],[Propina]],Tabla13[[#This Row],[Cuentas_Pagadas]]="NO COBRADA",0)</f>
        <v>212.61</v>
      </c>
      <c r="U181" s="26">
        <f>SUMIF(Tabla1[Número de Orden],Tabla13[[#This Row],[Número_Orden]],Tabla1[Ganancia Bruta])</f>
        <v>67</v>
      </c>
      <c r="V181" s="26">
        <f>IF(Tabla13[[#This Row],[Ganancia Bruta]]&gt;0,Tabla13[[#This Row],[Ganancia Bruta]]-Tabla13[[#This Row],[IVA]],"-")</f>
        <v>50.4</v>
      </c>
      <c r="W181" s="7">
        <f>SUMIF(Tabla1[Número de Orden],Tabla13[[#This Row],[Número_Orden]],Tabla1[Tiempo_Preparación])</f>
        <v>0.11180555555555556</v>
      </c>
      <c r="X181" s="7">
        <f>Tabla13[[#This Row],[Tiempo_Sala]]-Tabla13[[#This Row],[Tiempo_Preparación]]</f>
        <v>4.8611111130513612E-3</v>
      </c>
      <c r="Y181" s="1" t="str">
        <f>IF(Tabla13[[#This Row],[TS-TP]]&gt;0,"COBRADA","NO COBRADA")</f>
        <v>COBRADA</v>
      </c>
    </row>
    <row r="182" spans="1:25" x14ac:dyDescent="0.25">
      <c r="A182" s="1">
        <v>15</v>
      </c>
      <c r="B182" s="1" t="s">
        <v>398</v>
      </c>
      <c r="C182" s="1">
        <v>1</v>
      </c>
      <c r="D182" s="13">
        <v>45018.114583333336</v>
      </c>
      <c r="E182" s="13">
        <v>45018.162499999999</v>
      </c>
      <c r="F182" s="7">
        <f>IF(Tabla13[[#This Row],[Estado_Mesa]]="Ocupada",Tabla13[[#This Row],[Hora_Salida]]-Tabla13[[#This Row],[Hora_Llegada]]+TIME(0,15,0),Tabla13[[#This Row],[Hora_Salida]]-Tabla13[[#This Row],[Hora_Llegada]])</f>
        <v>5.833333332945282E-2</v>
      </c>
      <c r="G182" s="7" t="str">
        <f>TEXT(Tabla13[[#This Row],[Hora_Salida]],"dddd,dd,mm,aaaa")</f>
        <v>domingo,02,04,2023</v>
      </c>
      <c r="H182" s="1" t="s">
        <v>73</v>
      </c>
      <c r="I182" s="1" t="s">
        <v>93</v>
      </c>
      <c r="J182" s="1" t="s">
        <v>80</v>
      </c>
      <c r="K182" s="1">
        <v>42.58</v>
      </c>
      <c r="L182" s="1" cm="1">
        <f t="array" ref="L182">_xlfn.IFS(Tabla13[[#This Row],[Cuentas_Pagadas]]="COBRADA",K182,Tabla13[[#This Row],[Cuentas_Pagadas]]="NO COBRADA","-")</f>
        <v>42.58</v>
      </c>
      <c r="M182" s="1" t="s">
        <v>95</v>
      </c>
      <c r="N182" s="1">
        <v>181</v>
      </c>
      <c r="O182" s="1" t="s">
        <v>86</v>
      </c>
      <c r="P182" s="1" t="s">
        <v>7</v>
      </c>
      <c r="Q182" s="19">
        <v>0.1</v>
      </c>
      <c r="R182" s="25">
        <f>Tabla13[[#This Row],[Monto Total]]*Tabla13[[#This Row],[IVA (%)]]</f>
        <v>2.7</v>
      </c>
      <c r="S182" s="26">
        <f>SUMIF(Tabla1[Número de Orden],Tabla13[[#This Row],[Número_Orden]],Tabla1[Total del Pedido])</f>
        <v>27</v>
      </c>
      <c r="T182" s="26" cm="1">
        <f t="array" ref="T182">_xlfn.IFS(Tabla13[[#This Row],[Cuentas_Pagadas]]="COBRADA",Tabla13[[#This Row],[Monto Total]]+Tabla13[[#This Row],[Propina]],Tabla13[[#This Row],[Cuentas_Pagadas]]="NO COBRADA",0)</f>
        <v>69.58</v>
      </c>
      <c r="U182" s="26">
        <f>SUMIF(Tabla1[Número de Orden],Tabla13[[#This Row],[Número_Orden]],Tabla1[Ganancia Bruta])</f>
        <v>11</v>
      </c>
      <c r="V182" s="26">
        <f>IF(Tabla13[[#This Row],[Ganancia Bruta]]&gt;0,Tabla13[[#This Row],[Ganancia Bruta]]-Tabla13[[#This Row],[IVA]],"-")</f>
        <v>8.3000000000000007</v>
      </c>
      <c r="W182" s="7">
        <f>SUMIF(Tabla1[Número de Orden],Tabla13[[#This Row],[Número_Orden]],Tabla1[Tiempo_Preparación])</f>
        <v>3.8194444444444448E-2</v>
      </c>
      <c r="X182" s="7">
        <f>Tabla13[[#This Row],[Tiempo_Sala]]-Tabla13[[#This Row],[Tiempo_Preparación]]</f>
        <v>2.0138888885008373E-2</v>
      </c>
      <c r="Y182" s="1" t="str">
        <f>IF(Tabla13[[#This Row],[TS-TP]]&gt;0,"COBRADA","NO COBRADA")</f>
        <v>COBRADA</v>
      </c>
    </row>
    <row r="183" spans="1:25" x14ac:dyDescent="0.25">
      <c r="A183" s="1">
        <v>18</v>
      </c>
      <c r="B183" s="1" t="s">
        <v>399</v>
      </c>
      <c r="C183" s="1">
        <v>2</v>
      </c>
      <c r="D183" s="13">
        <v>45018.161805555559</v>
      </c>
      <c r="E183" s="13">
        <v>45018.270833333336</v>
      </c>
      <c r="F183" s="7">
        <f>IF(Tabla13[[#This Row],[Estado_Mesa]]="Ocupada",Tabla13[[#This Row],[Hora_Salida]]-Tabla13[[#This Row],[Hora_Llegada]]+TIME(0,15,0),Tabla13[[#This Row],[Hora_Salida]]-Tabla13[[#This Row],[Hora_Llegada]])</f>
        <v>0.10902777777664596</v>
      </c>
      <c r="G183" s="7" t="str">
        <f>TEXT(Tabla13[[#This Row],[Hora_Salida]],"dddd,dd,mm,aaaa")</f>
        <v>domingo,02,04,2023</v>
      </c>
      <c r="H183" s="1" t="s">
        <v>66</v>
      </c>
      <c r="I183" s="1" t="s">
        <v>67</v>
      </c>
      <c r="J183" s="1" t="s">
        <v>68</v>
      </c>
      <c r="K183" s="1">
        <v>38.36</v>
      </c>
      <c r="L183" s="1" cm="1">
        <f t="array" ref="L183">_xlfn.IFS(Tabla13[[#This Row],[Cuentas_Pagadas]]="COBRADA",K183,Tabla13[[#This Row],[Cuentas_Pagadas]]="NO COBRADA","-")</f>
        <v>38.36</v>
      </c>
      <c r="M183" s="1" t="s">
        <v>81</v>
      </c>
      <c r="N183" s="1">
        <v>182</v>
      </c>
      <c r="O183" s="1" t="s">
        <v>86</v>
      </c>
      <c r="P183" s="1" t="s">
        <v>13</v>
      </c>
      <c r="Q183" s="19">
        <v>0.1</v>
      </c>
      <c r="R183" s="25">
        <f>Tabla13[[#This Row],[Monto Total]]*Tabla13[[#This Row],[IVA (%)]]</f>
        <v>3.8000000000000003</v>
      </c>
      <c r="S183" s="26">
        <f>SUMIF(Tabla1[Número de Orden],Tabla13[[#This Row],[Número_Orden]],Tabla1[Total del Pedido])</f>
        <v>38</v>
      </c>
      <c r="T183" s="26" cm="1">
        <f t="array" ref="T183">_xlfn.IFS(Tabla13[[#This Row],[Cuentas_Pagadas]]="COBRADA",Tabla13[[#This Row],[Monto Total]]+Tabla13[[#This Row],[Propina]],Tabla13[[#This Row],[Cuentas_Pagadas]]="NO COBRADA",0)</f>
        <v>76.36</v>
      </c>
      <c r="U183" s="26">
        <f>SUMIF(Tabla1[Número de Orden],Tabla13[[#This Row],[Número_Orden]],Tabla1[Ganancia Bruta])</f>
        <v>16</v>
      </c>
      <c r="V183" s="26">
        <f>IF(Tabla13[[#This Row],[Ganancia Bruta]]&gt;0,Tabla13[[#This Row],[Ganancia Bruta]]-Tabla13[[#This Row],[IVA]],"-")</f>
        <v>12.2</v>
      </c>
      <c r="W183" s="7">
        <f>SUMIF(Tabla1[Número de Orden],Tabla13[[#This Row],[Número_Orden]],Tabla1[Tiempo_Preparación])</f>
        <v>7.6388888888888886E-3</v>
      </c>
      <c r="X183" s="7">
        <f>Tabla13[[#This Row],[Tiempo_Sala]]-Tabla13[[#This Row],[Tiempo_Preparación]]</f>
        <v>0.10138888888775707</v>
      </c>
      <c r="Y183" s="1" t="str">
        <f>IF(Tabla13[[#This Row],[TS-TP]]&gt;0,"COBRADA","NO COBRADA")</f>
        <v>COBRADA</v>
      </c>
    </row>
    <row r="184" spans="1:25" x14ac:dyDescent="0.25">
      <c r="A184" s="1">
        <v>18</v>
      </c>
      <c r="B184" s="1" t="s">
        <v>400</v>
      </c>
      <c r="C184" s="1">
        <v>1</v>
      </c>
      <c r="D184" s="13">
        <v>45018.115277777775</v>
      </c>
      <c r="E184" s="13">
        <v>45018.269444444442</v>
      </c>
      <c r="F184" s="7">
        <f>IF(Tabla13[[#This Row],[Estado_Mesa]]="Ocupada",Tabla13[[#This Row],[Hora_Salida]]-Tabla13[[#This Row],[Hora_Llegada]]+TIME(0,15,0),Tabla13[[#This Row],[Hora_Salida]]-Tabla13[[#This Row],[Hora_Llegada]])</f>
        <v>0.16458333333381839</v>
      </c>
      <c r="G184" s="7" t="str">
        <f>TEXT(Tabla13[[#This Row],[Hora_Salida]],"dddd,dd,mm,aaaa")</f>
        <v>domingo,02,04,2023</v>
      </c>
      <c r="H184" s="1" t="s">
        <v>73</v>
      </c>
      <c r="I184" s="1" t="s">
        <v>67</v>
      </c>
      <c r="J184" s="1" t="s">
        <v>80</v>
      </c>
      <c r="K184" s="1">
        <v>11.69</v>
      </c>
      <c r="L184" s="1" cm="1">
        <f t="array" ref="L184">_xlfn.IFS(Tabla13[[#This Row],[Cuentas_Pagadas]]="COBRADA",K184,Tabla13[[#This Row],[Cuentas_Pagadas]]="NO COBRADA","-")</f>
        <v>11.69</v>
      </c>
      <c r="M184" s="1" t="s">
        <v>95</v>
      </c>
      <c r="N184" s="1">
        <v>183</v>
      </c>
      <c r="O184" s="1" t="s">
        <v>104</v>
      </c>
      <c r="P184" s="1" t="s">
        <v>401</v>
      </c>
      <c r="Q184" s="19">
        <v>0.1</v>
      </c>
      <c r="R184" s="25">
        <f>Tabla13[[#This Row],[Monto Total]]*Tabla13[[#This Row],[IVA (%)]]</f>
        <v>25.5</v>
      </c>
      <c r="S184" s="26">
        <f>SUMIF(Tabla1[Número de Orden],Tabla13[[#This Row],[Número_Orden]],Tabla1[Total del Pedido])</f>
        <v>255</v>
      </c>
      <c r="T184" s="26" cm="1">
        <f t="array" ref="T184">_xlfn.IFS(Tabla13[[#This Row],[Cuentas_Pagadas]]="COBRADA",Tabla13[[#This Row],[Monto Total]]+Tabla13[[#This Row],[Propina]],Tabla13[[#This Row],[Cuentas_Pagadas]]="NO COBRADA",0)</f>
        <v>266.69</v>
      </c>
      <c r="U184" s="26">
        <f>SUMIF(Tabla1[Número de Orden],Tabla13[[#This Row],[Número_Orden]],Tabla1[Ganancia Bruta])</f>
        <v>103</v>
      </c>
      <c r="V184" s="26">
        <f>IF(Tabla13[[#This Row],[Ganancia Bruta]]&gt;0,Tabla13[[#This Row],[Ganancia Bruta]]-Tabla13[[#This Row],[IVA]],"-")</f>
        <v>77.5</v>
      </c>
      <c r="W184" s="7">
        <f>SUMIF(Tabla1[Número de Orden],Tabla13[[#This Row],[Número_Orden]],Tabla1[Tiempo_Preparación])</f>
        <v>0.11527777777777778</v>
      </c>
      <c r="X184" s="7">
        <f>Tabla13[[#This Row],[Tiempo_Sala]]-Tabla13[[#This Row],[Tiempo_Preparación]]</f>
        <v>4.9305555556040603E-2</v>
      </c>
      <c r="Y184" s="1" t="str">
        <f>IF(Tabla13[[#This Row],[TS-TP]]&gt;0,"COBRADA","NO COBRADA")</f>
        <v>COBRADA</v>
      </c>
    </row>
    <row r="185" spans="1:25" x14ac:dyDescent="0.25">
      <c r="A185" s="1">
        <v>4</v>
      </c>
      <c r="B185" s="1" t="s">
        <v>402</v>
      </c>
      <c r="C185" s="1">
        <v>6</v>
      </c>
      <c r="D185" s="13">
        <v>45018.163194444445</v>
      </c>
      <c r="E185" s="13">
        <v>45018.292361111111</v>
      </c>
      <c r="F185" s="7">
        <f>IF(Tabla13[[#This Row],[Estado_Mesa]]="Ocupada",Tabla13[[#This Row],[Hora_Salida]]-Tabla13[[#This Row],[Hora_Llegada]]+TIME(0,15,0),Tabla13[[#This Row],[Hora_Salida]]-Tabla13[[#This Row],[Hora_Llegada]])</f>
        <v>0.1395833333323632</v>
      </c>
      <c r="G185" s="7" t="str">
        <f>TEXT(Tabla13[[#This Row],[Hora_Salida]],"dddd,dd,mm,aaaa")</f>
        <v>domingo,02,04,2023</v>
      </c>
      <c r="H185" s="1" t="s">
        <v>85</v>
      </c>
      <c r="I185" s="1" t="s">
        <v>67</v>
      </c>
      <c r="J185" s="1" t="s">
        <v>80</v>
      </c>
      <c r="K185" s="1">
        <v>24.24</v>
      </c>
      <c r="L185" s="1" cm="1">
        <f t="array" ref="L185">_xlfn.IFS(Tabla13[[#This Row],[Cuentas_Pagadas]]="COBRADA",K185,Tabla13[[#This Row],[Cuentas_Pagadas]]="NO COBRADA","-")</f>
        <v>24.24</v>
      </c>
      <c r="M185" s="1" t="s">
        <v>95</v>
      </c>
      <c r="N185" s="1">
        <v>184</v>
      </c>
      <c r="O185" s="1" t="s">
        <v>122</v>
      </c>
      <c r="P185" s="1" t="s">
        <v>403</v>
      </c>
      <c r="Q185" s="19">
        <v>0.1</v>
      </c>
      <c r="R185" s="25">
        <f>Tabla13[[#This Row],[Monto Total]]*Tabla13[[#This Row],[IVA (%)]]</f>
        <v>20.5</v>
      </c>
      <c r="S185" s="26">
        <f>SUMIF(Tabla1[Número de Orden],Tabla13[[#This Row],[Número_Orden]],Tabla1[Total del Pedido])</f>
        <v>205</v>
      </c>
      <c r="T185" s="26" cm="1">
        <f t="array" ref="T185">_xlfn.IFS(Tabla13[[#This Row],[Cuentas_Pagadas]]="COBRADA",Tabla13[[#This Row],[Monto Total]]+Tabla13[[#This Row],[Propina]],Tabla13[[#This Row],[Cuentas_Pagadas]]="NO COBRADA",0)</f>
        <v>229.24</v>
      </c>
      <c r="U185" s="26">
        <f>SUMIF(Tabla1[Número de Orden],Tabla13[[#This Row],[Número_Orden]],Tabla1[Ganancia Bruta])</f>
        <v>85</v>
      </c>
      <c r="V185" s="26">
        <f>IF(Tabla13[[#This Row],[Ganancia Bruta]]&gt;0,Tabla13[[#This Row],[Ganancia Bruta]]-Tabla13[[#This Row],[IVA]],"-")</f>
        <v>64.5</v>
      </c>
      <c r="W185" s="7">
        <f>SUMIF(Tabla1[Número de Orden],Tabla13[[#This Row],[Número_Orden]],Tabla1[Tiempo_Preparación])</f>
        <v>2.0138888888888887E-2</v>
      </c>
      <c r="X185" s="7">
        <f>Tabla13[[#This Row],[Tiempo_Sala]]-Tabla13[[#This Row],[Tiempo_Preparación]]</f>
        <v>0.11944444444347431</v>
      </c>
      <c r="Y185" s="1" t="str">
        <f>IF(Tabla13[[#This Row],[TS-TP]]&gt;0,"COBRADA","NO COBRADA")</f>
        <v>COBRADA</v>
      </c>
    </row>
    <row r="186" spans="1:25" x14ac:dyDescent="0.25">
      <c r="A186" s="1">
        <v>16</v>
      </c>
      <c r="B186" s="1" t="s">
        <v>341</v>
      </c>
      <c r="C186" s="1">
        <v>2</v>
      </c>
      <c r="D186" s="13">
        <v>45018.115972222222</v>
      </c>
      <c r="E186" s="13">
        <v>45018.268055555556</v>
      </c>
      <c r="F186" s="7">
        <f>IF(Tabla13[[#This Row],[Estado_Mesa]]="Ocupada",Tabla13[[#This Row],[Hora_Salida]]-Tabla13[[#This Row],[Hora_Llegada]]+TIME(0,15,0),Tabla13[[#This Row],[Hora_Salida]]-Tabla13[[#This Row],[Hora_Llegada]])</f>
        <v>0.15208333333430346</v>
      </c>
      <c r="G186" s="7" t="str">
        <f>TEXT(Tabla13[[#This Row],[Hora_Salida]],"dddd,dd,mm,aaaa")</f>
        <v>domingo,02,04,2023</v>
      </c>
      <c r="H186" s="1" t="s">
        <v>73</v>
      </c>
      <c r="I186" s="1" t="s">
        <v>74</v>
      </c>
      <c r="J186" s="1" t="s">
        <v>80</v>
      </c>
      <c r="K186" s="1">
        <v>28.07</v>
      </c>
      <c r="L186" s="1" cm="1">
        <f t="array" ref="L186">_xlfn.IFS(Tabla13[[#This Row],[Cuentas_Pagadas]]="COBRADA",K186,Tabla13[[#This Row],[Cuentas_Pagadas]]="NO COBRADA","-")</f>
        <v>28.07</v>
      </c>
      <c r="M186" s="1" t="s">
        <v>81</v>
      </c>
      <c r="N186" s="1">
        <v>185</v>
      </c>
      <c r="O186" s="1" t="s">
        <v>104</v>
      </c>
      <c r="P186" s="1" t="s">
        <v>404</v>
      </c>
      <c r="Q186" s="19">
        <v>0.1</v>
      </c>
      <c r="R186" s="25">
        <f>Tabla13[[#This Row],[Monto Total]]*Tabla13[[#This Row],[IVA (%)]]</f>
        <v>9.1</v>
      </c>
      <c r="S186" s="26">
        <f>SUMIF(Tabla1[Número de Orden],Tabla13[[#This Row],[Número_Orden]],Tabla1[Total del Pedido])</f>
        <v>91</v>
      </c>
      <c r="T186" s="26" cm="1">
        <f t="array" ref="T186">_xlfn.IFS(Tabla13[[#This Row],[Cuentas_Pagadas]]="COBRADA",Tabla13[[#This Row],[Monto Total]]+Tabla13[[#This Row],[Propina]],Tabla13[[#This Row],[Cuentas_Pagadas]]="NO COBRADA",0)</f>
        <v>119.07</v>
      </c>
      <c r="U186" s="26">
        <f>SUMIF(Tabla1[Número de Orden],Tabla13[[#This Row],[Número_Orden]],Tabla1[Ganancia Bruta])</f>
        <v>36</v>
      </c>
      <c r="V186" s="26">
        <f>IF(Tabla13[[#This Row],[Ganancia Bruta]]&gt;0,Tabla13[[#This Row],[Ganancia Bruta]]-Tabla13[[#This Row],[IVA]],"-")</f>
        <v>26.9</v>
      </c>
      <c r="W186" s="7">
        <f>SUMIF(Tabla1[Número de Orden],Tabla13[[#This Row],[Número_Orden]],Tabla1[Tiempo_Preparación])</f>
        <v>2.7777777777777776E-2</v>
      </c>
      <c r="X186" s="7">
        <f>Tabla13[[#This Row],[Tiempo_Sala]]-Tabla13[[#This Row],[Tiempo_Preparación]]</f>
        <v>0.12430555555652568</v>
      </c>
      <c r="Y186" s="1" t="str">
        <f>IF(Tabla13[[#This Row],[TS-TP]]&gt;0,"COBRADA","NO COBRADA")</f>
        <v>COBRADA</v>
      </c>
    </row>
    <row r="187" spans="1:25" x14ac:dyDescent="0.25">
      <c r="A187" s="1">
        <v>13</v>
      </c>
      <c r="B187" s="1" t="s">
        <v>405</v>
      </c>
      <c r="C187" s="1">
        <v>6</v>
      </c>
      <c r="D187" s="13">
        <v>45018.027777777781</v>
      </c>
      <c r="E187" s="13">
        <v>45018.176388888889</v>
      </c>
      <c r="F187" s="7">
        <f>IF(Tabla13[[#This Row],[Estado_Mesa]]="Ocupada",Tabla13[[#This Row],[Hora_Salida]]-Tabla13[[#This Row],[Hora_Llegada]]+TIME(0,15,0),Tabla13[[#This Row],[Hora_Salida]]-Tabla13[[#This Row],[Hora_Llegada]])</f>
        <v>0.14861111110803904</v>
      </c>
      <c r="G187" s="7" t="str">
        <f>TEXT(Tabla13[[#This Row],[Hora_Salida]],"dddd,dd,mm,aaaa")</f>
        <v>domingo,02,04,2023</v>
      </c>
      <c r="H187" s="1" t="s">
        <v>73</v>
      </c>
      <c r="I187" s="1" t="s">
        <v>67</v>
      </c>
      <c r="J187" s="1" t="s">
        <v>80</v>
      </c>
      <c r="K187" s="1">
        <v>17.55</v>
      </c>
      <c r="L187" s="1" cm="1">
        <f t="array" ref="L187">_xlfn.IFS(Tabla13[[#This Row],[Cuentas_Pagadas]]="COBRADA",K187,Tabla13[[#This Row],[Cuentas_Pagadas]]="NO COBRADA","-")</f>
        <v>17.55</v>
      </c>
      <c r="M187" s="1" t="s">
        <v>69</v>
      </c>
      <c r="N187" s="1">
        <v>186</v>
      </c>
      <c r="O187" s="1" t="s">
        <v>76</v>
      </c>
      <c r="P187" s="1" t="s">
        <v>406</v>
      </c>
      <c r="Q187" s="19">
        <v>0.1</v>
      </c>
      <c r="R187" s="25">
        <f>Tabla13[[#This Row],[Monto Total]]*Tabla13[[#This Row],[IVA (%)]]</f>
        <v>27</v>
      </c>
      <c r="S187" s="26">
        <f>SUMIF(Tabla1[Número de Orden],Tabla13[[#This Row],[Número_Orden]],Tabla1[Total del Pedido])</f>
        <v>270</v>
      </c>
      <c r="T187" s="26" cm="1">
        <f t="array" ref="T187">_xlfn.IFS(Tabla13[[#This Row],[Cuentas_Pagadas]]="COBRADA",Tabla13[[#This Row],[Monto Total]]+Tabla13[[#This Row],[Propina]],Tabla13[[#This Row],[Cuentas_Pagadas]]="NO COBRADA",0)</f>
        <v>287.55</v>
      </c>
      <c r="U187" s="26">
        <f>SUMIF(Tabla1[Número de Orden],Tabla13[[#This Row],[Número_Orden]],Tabla1[Ganancia Bruta])</f>
        <v>108</v>
      </c>
      <c r="V187" s="26">
        <f>IF(Tabla13[[#This Row],[Ganancia Bruta]]&gt;0,Tabla13[[#This Row],[Ganancia Bruta]]-Tabla13[[#This Row],[IVA]],"-")</f>
        <v>81</v>
      </c>
      <c r="W187" s="7">
        <f>SUMIF(Tabla1[Número de Orden],Tabla13[[#This Row],[Número_Orden]],Tabla1[Tiempo_Preparación])</f>
        <v>6.4583333333333326E-2</v>
      </c>
      <c r="X187" s="7">
        <f>Tabla13[[#This Row],[Tiempo_Sala]]-Tabla13[[#This Row],[Tiempo_Preparación]]</f>
        <v>8.4027777774705714E-2</v>
      </c>
      <c r="Y187" s="1" t="str">
        <f>IF(Tabla13[[#This Row],[TS-TP]]&gt;0,"COBRADA","NO COBRADA")</f>
        <v>COBRADA</v>
      </c>
    </row>
    <row r="188" spans="1:25" x14ac:dyDescent="0.25">
      <c r="A188" s="1">
        <v>5</v>
      </c>
      <c r="B188" s="1" t="s">
        <v>407</v>
      </c>
      <c r="C188" s="1">
        <v>1</v>
      </c>
      <c r="D188" s="13">
        <v>45018.099305555559</v>
      </c>
      <c r="E188" s="13">
        <v>45018.227777777778</v>
      </c>
      <c r="F188" s="7">
        <f>IF(Tabla13[[#This Row],[Estado_Mesa]]="Ocupada",Tabla13[[#This Row],[Hora_Salida]]-Tabla13[[#This Row],[Hora_Llegada]]+TIME(0,15,0),Tabla13[[#This Row],[Hora_Salida]]-Tabla13[[#This Row],[Hora_Llegada]])</f>
        <v>0.12847222221898846</v>
      </c>
      <c r="G188" s="7" t="str">
        <f>TEXT(Tabla13[[#This Row],[Hora_Salida]],"dddd,dd,mm,aaaa")</f>
        <v>domingo,02,04,2023</v>
      </c>
      <c r="H188" s="1" t="s">
        <v>89</v>
      </c>
      <c r="I188" s="1" t="s">
        <v>67</v>
      </c>
      <c r="J188" s="1" t="s">
        <v>80</v>
      </c>
      <c r="K188" s="1">
        <v>17.399999999999999</v>
      </c>
      <c r="L188" s="1" cm="1">
        <f t="array" ref="L188">_xlfn.IFS(Tabla13[[#This Row],[Cuentas_Pagadas]]="COBRADA",K188,Tabla13[[#This Row],[Cuentas_Pagadas]]="NO COBRADA","-")</f>
        <v>17.399999999999999</v>
      </c>
      <c r="M188" s="1" t="s">
        <v>81</v>
      </c>
      <c r="N188" s="1">
        <v>187</v>
      </c>
      <c r="O188" s="1" t="s">
        <v>96</v>
      </c>
      <c r="P188" s="1" t="s">
        <v>408</v>
      </c>
      <c r="Q188" s="19">
        <v>0.1</v>
      </c>
      <c r="R188" s="25">
        <f>Tabla13[[#This Row],[Monto Total]]*Tabla13[[#This Row],[IVA (%)]]</f>
        <v>20.8</v>
      </c>
      <c r="S188" s="26">
        <f>SUMIF(Tabla1[Número de Orden],Tabla13[[#This Row],[Número_Orden]],Tabla1[Total del Pedido])</f>
        <v>208</v>
      </c>
      <c r="T188" s="26" cm="1">
        <f t="array" ref="T188">_xlfn.IFS(Tabla13[[#This Row],[Cuentas_Pagadas]]="COBRADA",Tabla13[[#This Row],[Monto Total]]+Tabla13[[#This Row],[Propina]],Tabla13[[#This Row],[Cuentas_Pagadas]]="NO COBRADA",0)</f>
        <v>225.4</v>
      </c>
      <c r="U188" s="26">
        <f>SUMIF(Tabla1[Número de Orden],Tabla13[[#This Row],[Número_Orden]],Tabla1[Ganancia Bruta])</f>
        <v>86</v>
      </c>
      <c r="V188" s="26">
        <f>IF(Tabla13[[#This Row],[Ganancia Bruta]]&gt;0,Tabla13[[#This Row],[Ganancia Bruta]]-Tabla13[[#This Row],[IVA]],"-")</f>
        <v>65.2</v>
      </c>
      <c r="W188" s="7">
        <f>SUMIF(Tabla1[Número de Orden],Tabla13[[#This Row],[Número_Orden]],Tabla1[Tiempo_Preparación])</f>
        <v>8.7499999999999994E-2</v>
      </c>
      <c r="X188" s="7">
        <f>Tabla13[[#This Row],[Tiempo_Sala]]-Tabla13[[#This Row],[Tiempo_Preparación]]</f>
        <v>4.0972222218988469E-2</v>
      </c>
      <c r="Y188" s="1" t="str">
        <f>IF(Tabla13[[#This Row],[TS-TP]]&gt;0,"COBRADA","NO COBRADA")</f>
        <v>COBRADA</v>
      </c>
    </row>
    <row r="189" spans="1:25" x14ac:dyDescent="0.25">
      <c r="A189" s="1">
        <v>20</v>
      </c>
      <c r="B189" s="1" t="s">
        <v>409</v>
      </c>
      <c r="C189" s="1">
        <v>4</v>
      </c>
      <c r="D189" s="13">
        <v>45018.152777777781</v>
      </c>
      <c r="E189" s="13">
        <v>45018.222916666666</v>
      </c>
      <c r="F189" s="7">
        <f>IF(Tabla13[[#This Row],[Estado_Mesa]]="Ocupada",Tabla13[[#This Row],[Hora_Salida]]-Tabla13[[#This Row],[Hora_Llegada]]+TIME(0,15,0),Tabla13[[#This Row],[Hora_Salida]]-Tabla13[[#This Row],[Hora_Llegada]])</f>
        <v>7.0138888884685002E-2</v>
      </c>
      <c r="G189" s="7" t="str">
        <f>TEXT(Tabla13[[#This Row],[Hora_Salida]],"dddd,dd,mm,aaaa")</f>
        <v>domingo,02,04,2023</v>
      </c>
      <c r="H189" s="1" t="s">
        <v>66</v>
      </c>
      <c r="I189" s="1" t="s">
        <v>74</v>
      </c>
      <c r="J189" s="1" t="s">
        <v>80</v>
      </c>
      <c r="K189" s="1">
        <v>13.95</v>
      </c>
      <c r="L189" s="1" t="str" cm="1">
        <f t="array" ref="L189">_xlfn.IFS(Tabla13[[#This Row],[Cuentas_Pagadas]]="COBRADA",K189,Tabla13[[#This Row],[Cuentas_Pagadas]]="NO COBRADA","-")</f>
        <v>-</v>
      </c>
      <c r="M189" s="1" t="s">
        <v>69</v>
      </c>
      <c r="N189" s="1">
        <v>188</v>
      </c>
      <c r="O189" s="1" t="s">
        <v>76</v>
      </c>
      <c r="P189" s="1" t="s">
        <v>301</v>
      </c>
      <c r="Q189" s="19">
        <v>0.1</v>
      </c>
      <c r="R189" s="25">
        <f>Tabla13[[#This Row],[Monto Total]]*Tabla13[[#This Row],[IVA (%)]]</f>
        <v>8.3000000000000007</v>
      </c>
      <c r="S189" s="26">
        <f>SUMIF(Tabla1[Número de Orden],Tabla13[[#This Row],[Número_Orden]],Tabla1[Total del Pedido])</f>
        <v>83</v>
      </c>
      <c r="T189" s="26" cm="1">
        <f t="array" ref="T189">_xlfn.IFS(Tabla13[[#This Row],[Cuentas_Pagadas]]="COBRADA",Tabla13[[#This Row],[Monto Total]]+Tabla13[[#This Row],[Propina]],Tabla13[[#This Row],[Cuentas_Pagadas]]="NO COBRADA",0)</f>
        <v>0</v>
      </c>
      <c r="U189" s="26">
        <v>0</v>
      </c>
      <c r="V189" s="27" t="str">
        <f>IF(Tabla13[[#This Row],[Ganancia Bruta]]&gt;0,Tabla13[[#This Row],[Ganancia Bruta]]-Tabla13[[#This Row],[IVA]],"-")</f>
        <v>-</v>
      </c>
      <c r="W189" s="7">
        <f>SUMIF(Tabla1[Número de Orden],Tabla13[[#This Row],[Número_Orden]],Tabla1[Tiempo_Preparación])</f>
        <v>7.2916666666666671E-2</v>
      </c>
      <c r="X189" s="7">
        <f>Tabla13[[#This Row],[Tiempo_Sala]]-Tabla13[[#This Row],[Tiempo_Preparación]]</f>
        <v>-2.777777781981669E-3</v>
      </c>
      <c r="Y189" s="1" t="str">
        <f>IF(Tabla13[[#This Row],[TS-TP]]&gt;0,"COBRADA","NO COBRADA")</f>
        <v>NO COBRADA</v>
      </c>
    </row>
    <row r="190" spans="1:25" x14ac:dyDescent="0.25">
      <c r="A190" s="1">
        <v>11</v>
      </c>
      <c r="B190" s="1" t="s">
        <v>410</v>
      </c>
      <c r="C190" s="1">
        <v>4</v>
      </c>
      <c r="D190" s="13">
        <v>45018.158333333333</v>
      </c>
      <c r="E190" s="13">
        <v>45018.256944444445</v>
      </c>
      <c r="F190" s="7">
        <f>IF(Tabla13[[#This Row],[Estado_Mesa]]="Ocupada",Tabla13[[#This Row],[Hora_Salida]]-Tabla13[[#This Row],[Hora_Llegada]]+TIME(0,15,0),Tabla13[[#This Row],[Hora_Salida]]-Tabla13[[#This Row],[Hora_Llegada]])</f>
        <v>9.8611111112404615E-2</v>
      </c>
      <c r="G190" s="7" t="str">
        <f>TEXT(Tabla13[[#This Row],[Hora_Salida]],"dddd,dd,mm,aaaa")</f>
        <v>domingo,02,04,2023</v>
      </c>
      <c r="H190" s="1" t="s">
        <v>79</v>
      </c>
      <c r="I190" s="1" t="s">
        <v>67</v>
      </c>
      <c r="J190" s="1" t="s">
        <v>80</v>
      </c>
      <c r="K190" s="1">
        <v>41.66</v>
      </c>
      <c r="L190" s="1" cm="1">
        <f t="array" ref="L190">_xlfn.IFS(Tabla13[[#This Row],[Cuentas_Pagadas]]="COBRADA",K190,Tabla13[[#This Row],[Cuentas_Pagadas]]="NO COBRADA","-")</f>
        <v>41.66</v>
      </c>
      <c r="M190" s="1" t="s">
        <v>69</v>
      </c>
      <c r="N190" s="1">
        <v>189</v>
      </c>
      <c r="O190" s="1" t="s">
        <v>70</v>
      </c>
      <c r="P190" s="1" t="s">
        <v>411</v>
      </c>
      <c r="Q190" s="19">
        <v>0.1</v>
      </c>
      <c r="R190" s="25">
        <f>Tabla13[[#This Row],[Monto Total]]*Tabla13[[#This Row],[IVA (%)]]</f>
        <v>19.200000000000003</v>
      </c>
      <c r="S190" s="26">
        <f>SUMIF(Tabla1[Número de Orden],Tabla13[[#This Row],[Número_Orden]],Tabla1[Total del Pedido])</f>
        <v>192</v>
      </c>
      <c r="T190" s="26" cm="1">
        <f t="array" ref="T190">_xlfn.IFS(Tabla13[[#This Row],[Cuentas_Pagadas]]="COBRADA",Tabla13[[#This Row],[Monto Total]]+Tabla13[[#This Row],[Propina]],Tabla13[[#This Row],[Cuentas_Pagadas]]="NO COBRADA",0)</f>
        <v>233.66</v>
      </c>
      <c r="U190" s="26">
        <f>SUMIF(Tabla1[Número de Orden],Tabla13[[#This Row],[Número_Orden]],Tabla1[Ganancia Bruta])</f>
        <v>80</v>
      </c>
      <c r="V190" s="26">
        <f>IF(Tabla13[[#This Row],[Ganancia Bruta]]&gt;0,Tabla13[[#This Row],[Ganancia Bruta]]-Tabla13[[#This Row],[IVA]],"-")</f>
        <v>60.8</v>
      </c>
      <c r="W190" s="7">
        <f>SUMIF(Tabla1[Número de Orden],Tabla13[[#This Row],[Número_Orden]],Tabla1[Tiempo_Preparación])</f>
        <v>8.1250000000000003E-2</v>
      </c>
      <c r="X190" s="7">
        <f>Tabla13[[#This Row],[Tiempo_Sala]]-Tabla13[[#This Row],[Tiempo_Preparación]]</f>
        <v>1.7361111112404612E-2</v>
      </c>
      <c r="Y190" s="1" t="str">
        <f>IF(Tabla13[[#This Row],[TS-TP]]&gt;0,"COBRADA","NO COBRADA")</f>
        <v>COBRADA</v>
      </c>
    </row>
    <row r="191" spans="1:25" x14ac:dyDescent="0.25">
      <c r="A191" s="1">
        <v>5</v>
      </c>
      <c r="B191" s="1" t="s">
        <v>346</v>
      </c>
      <c r="C191" s="1">
        <v>2</v>
      </c>
      <c r="D191" s="13">
        <v>45018.063194444447</v>
      </c>
      <c r="E191" s="13">
        <v>45018.140277777777</v>
      </c>
      <c r="F191" s="7">
        <f>IF(Tabla13[[#This Row],[Estado_Mesa]]="Ocupada",Tabla13[[#This Row],[Hora_Salida]]-Tabla13[[#This Row],[Hora_Llegada]]+TIME(0,15,0),Tabla13[[#This Row],[Hora_Salida]]-Tabla13[[#This Row],[Hora_Llegada]])</f>
        <v>7.7083333329937886E-2</v>
      </c>
      <c r="G191" s="7" t="str">
        <f>TEXT(Tabla13[[#This Row],[Hora_Salida]],"dddd,dd,mm,aaaa")</f>
        <v>domingo,02,04,2023</v>
      </c>
      <c r="H191" s="1" t="s">
        <v>79</v>
      </c>
      <c r="I191" s="1" t="s">
        <v>67</v>
      </c>
      <c r="J191" s="1" t="s">
        <v>80</v>
      </c>
      <c r="K191" s="1">
        <v>38.880000000000003</v>
      </c>
      <c r="L191" s="1" cm="1">
        <f t="array" ref="L191">_xlfn.IFS(Tabla13[[#This Row],[Cuentas_Pagadas]]="COBRADA",K191,Tabla13[[#This Row],[Cuentas_Pagadas]]="NO COBRADA","-")</f>
        <v>38.880000000000003</v>
      </c>
      <c r="M191" s="1" t="s">
        <v>81</v>
      </c>
      <c r="N191" s="1">
        <v>190</v>
      </c>
      <c r="O191" s="1" t="s">
        <v>76</v>
      </c>
      <c r="P191" s="1" t="s">
        <v>412</v>
      </c>
      <c r="Q191" s="19">
        <v>0.1</v>
      </c>
      <c r="R191" s="25">
        <f>Tabla13[[#This Row],[Monto Total]]*Tabla13[[#This Row],[IVA (%)]]</f>
        <v>20.200000000000003</v>
      </c>
      <c r="S191" s="26">
        <f>SUMIF(Tabla1[Número de Orden],Tabla13[[#This Row],[Número_Orden]],Tabla1[Total del Pedido])</f>
        <v>202</v>
      </c>
      <c r="T191" s="26" cm="1">
        <f t="array" ref="T191">_xlfn.IFS(Tabla13[[#This Row],[Cuentas_Pagadas]]="COBRADA",Tabla13[[#This Row],[Monto Total]]+Tabla13[[#This Row],[Propina]],Tabla13[[#This Row],[Cuentas_Pagadas]]="NO COBRADA",0)</f>
        <v>240.88</v>
      </c>
      <c r="U191" s="26">
        <f>SUMIF(Tabla1[Número de Orden],Tabla13[[#This Row],[Número_Orden]],Tabla1[Ganancia Bruta])</f>
        <v>79</v>
      </c>
      <c r="V191" s="26">
        <f>IF(Tabla13[[#This Row],[Ganancia Bruta]]&gt;0,Tabla13[[#This Row],[Ganancia Bruta]]-Tabla13[[#This Row],[IVA]],"-")</f>
        <v>58.8</v>
      </c>
      <c r="W191" s="7">
        <f>SUMIF(Tabla1[Número de Orden],Tabla13[[#This Row],[Número_Orden]],Tabla1[Tiempo_Preparación])</f>
        <v>7.0833333333333331E-2</v>
      </c>
      <c r="X191" s="7">
        <f>Tabla13[[#This Row],[Tiempo_Sala]]-Tabla13[[#This Row],[Tiempo_Preparación]]</f>
        <v>6.249999996604555E-3</v>
      </c>
      <c r="Y191" s="1" t="str">
        <f>IF(Tabla13[[#This Row],[TS-TP]]&gt;0,"COBRADA","NO COBRADA")</f>
        <v>COBRADA</v>
      </c>
    </row>
    <row r="192" spans="1:25" x14ac:dyDescent="0.25">
      <c r="A192" s="1">
        <v>12</v>
      </c>
      <c r="B192" s="1" t="s">
        <v>413</v>
      </c>
      <c r="C192" s="1">
        <v>6</v>
      </c>
      <c r="D192" s="13">
        <v>45018</v>
      </c>
      <c r="E192" s="13">
        <v>45018.10833333333</v>
      </c>
      <c r="F192" s="7">
        <f>IF(Tabla13[[#This Row],[Estado_Mesa]]="Ocupada",Tabla13[[#This Row],[Hora_Salida]]-Tabla13[[#This Row],[Hora_Llegada]]+TIME(0,15,0),Tabla13[[#This Row],[Hora_Salida]]-Tabla13[[#This Row],[Hora_Llegada]])</f>
        <v>0.11874999999660456</v>
      </c>
      <c r="G192" s="7" t="str">
        <f>TEXT(Tabla13[[#This Row],[Hora_Salida]],"dddd,dd,mm,aaaa")</f>
        <v>domingo,02,04,2023</v>
      </c>
      <c r="H192" s="1" t="s">
        <v>79</v>
      </c>
      <c r="I192" s="1" t="s">
        <v>67</v>
      </c>
      <c r="J192" s="1" t="s">
        <v>80</v>
      </c>
      <c r="K192" s="1">
        <v>24.36</v>
      </c>
      <c r="L192" s="1" cm="1">
        <f t="array" ref="L192">_xlfn.IFS(Tabla13[[#This Row],[Cuentas_Pagadas]]="COBRADA",K192,Tabla13[[#This Row],[Cuentas_Pagadas]]="NO COBRADA","-")</f>
        <v>24.36</v>
      </c>
      <c r="M192" s="1" t="s">
        <v>95</v>
      </c>
      <c r="N192" s="1">
        <v>191</v>
      </c>
      <c r="O192" s="1" t="s">
        <v>86</v>
      </c>
      <c r="P192" s="1" t="s">
        <v>414</v>
      </c>
      <c r="Q192" s="19">
        <v>0.1</v>
      </c>
      <c r="R192" s="25">
        <f>Tabla13[[#This Row],[Monto Total]]*Tabla13[[#This Row],[IVA (%)]]</f>
        <v>16.2</v>
      </c>
      <c r="S192" s="26">
        <f>SUMIF(Tabla1[Número de Orden],Tabla13[[#This Row],[Número_Orden]],Tabla1[Total del Pedido])</f>
        <v>162</v>
      </c>
      <c r="T192" s="26" cm="1">
        <f t="array" ref="T192">_xlfn.IFS(Tabla13[[#This Row],[Cuentas_Pagadas]]="COBRADA",Tabla13[[#This Row],[Monto Total]]+Tabla13[[#This Row],[Propina]],Tabla13[[#This Row],[Cuentas_Pagadas]]="NO COBRADA",0)</f>
        <v>186.36</v>
      </c>
      <c r="U192" s="26">
        <f>SUMIF(Tabla1[Número de Orden],Tabla13[[#This Row],[Número_Orden]],Tabla1[Ganancia Bruta])</f>
        <v>66</v>
      </c>
      <c r="V192" s="26">
        <f>IF(Tabla13[[#This Row],[Ganancia Bruta]]&gt;0,Tabla13[[#This Row],[Ganancia Bruta]]-Tabla13[[#This Row],[IVA]],"-")</f>
        <v>49.8</v>
      </c>
      <c r="W192" s="7">
        <f>SUMIF(Tabla1[Número de Orden],Tabla13[[#This Row],[Número_Orden]],Tabla1[Tiempo_Preparación])</f>
        <v>6.0416666666666674E-2</v>
      </c>
      <c r="X192" s="7">
        <f>Tabla13[[#This Row],[Tiempo_Sala]]-Tabla13[[#This Row],[Tiempo_Preparación]]</f>
        <v>5.8333333329937884E-2</v>
      </c>
      <c r="Y192" s="1" t="str">
        <f>IF(Tabla13[[#This Row],[TS-TP]]&gt;0,"COBRADA","NO COBRADA")</f>
        <v>COBRADA</v>
      </c>
    </row>
    <row r="193" spans="1:25" x14ac:dyDescent="0.25">
      <c r="A193" s="1">
        <v>17</v>
      </c>
      <c r="B193" s="1" t="s">
        <v>415</v>
      </c>
      <c r="C193" s="1">
        <v>4</v>
      </c>
      <c r="D193" s="13">
        <v>45018.10833333333</v>
      </c>
      <c r="E193" s="13">
        <v>45018.203472222223</v>
      </c>
      <c r="F193" s="7">
        <f>IF(Tabla13[[#This Row],[Estado_Mesa]]="Ocupada",Tabla13[[#This Row],[Hora_Salida]]-Tabla13[[#This Row],[Hora_Llegada]]+TIME(0,15,0),Tabla13[[#This Row],[Hora_Salida]]-Tabla13[[#This Row],[Hora_Llegada]])</f>
        <v>9.5138888893416151E-2</v>
      </c>
      <c r="G193" s="7" t="str">
        <f>TEXT(Tabla13[[#This Row],[Hora_Salida]],"dddd,dd,mm,aaaa")</f>
        <v>domingo,02,04,2023</v>
      </c>
      <c r="H193" s="1" t="s">
        <v>79</v>
      </c>
      <c r="I193" s="1" t="s">
        <v>74</v>
      </c>
      <c r="J193" s="1" t="s">
        <v>75</v>
      </c>
      <c r="K193" s="1">
        <v>15.99</v>
      </c>
      <c r="L193" s="1" cm="1">
        <f t="array" ref="L193">_xlfn.IFS(Tabla13[[#This Row],[Cuentas_Pagadas]]="COBRADA",K193,Tabla13[[#This Row],[Cuentas_Pagadas]]="NO COBRADA","-")</f>
        <v>15.99</v>
      </c>
      <c r="M193" s="1" t="s">
        <v>81</v>
      </c>
      <c r="N193" s="1">
        <v>192</v>
      </c>
      <c r="O193" s="1" t="s">
        <v>122</v>
      </c>
      <c r="P193" s="1" t="s">
        <v>23</v>
      </c>
      <c r="Q193" s="19">
        <v>0.1</v>
      </c>
      <c r="R193" s="25">
        <f>Tabla13[[#This Row],[Monto Total]]*Tabla13[[#This Row],[IVA (%)]]</f>
        <v>7.5</v>
      </c>
      <c r="S193" s="26">
        <f>SUMIF(Tabla1[Número de Orden],Tabla13[[#This Row],[Número_Orden]],Tabla1[Total del Pedido])</f>
        <v>75</v>
      </c>
      <c r="T193" s="26" cm="1">
        <f t="array" ref="T193">_xlfn.IFS(Tabla13[[#This Row],[Cuentas_Pagadas]]="COBRADA",Tabla13[[#This Row],[Monto Total]]+Tabla13[[#This Row],[Propina]],Tabla13[[#This Row],[Cuentas_Pagadas]]="NO COBRADA",0)</f>
        <v>90.99</v>
      </c>
      <c r="U193" s="26">
        <f>SUMIF(Tabla1[Número de Orden],Tabla13[[#This Row],[Número_Orden]],Tabla1[Ganancia Bruta])</f>
        <v>30</v>
      </c>
      <c r="V193" s="26">
        <f>IF(Tabla13[[#This Row],[Ganancia Bruta]]&gt;0,Tabla13[[#This Row],[Ganancia Bruta]]-Tabla13[[#This Row],[IVA]],"-")</f>
        <v>22.5</v>
      </c>
      <c r="W193" s="7">
        <f>SUMIF(Tabla1[Número de Orden],Tabla13[[#This Row],[Número_Orden]],Tabla1[Tiempo_Preparación])</f>
        <v>1.8055555555555554E-2</v>
      </c>
      <c r="X193" s="7">
        <f>Tabla13[[#This Row],[Tiempo_Sala]]-Tabla13[[#This Row],[Tiempo_Preparación]]</f>
        <v>7.7083333337860604E-2</v>
      </c>
      <c r="Y193" s="1" t="str">
        <f>IF(Tabla13[[#This Row],[TS-TP]]&gt;0,"COBRADA","NO COBRADA")</f>
        <v>COBRADA</v>
      </c>
    </row>
    <row r="194" spans="1:25" x14ac:dyDescent="0.25">
      <c r="A194" s="1">
        <v>3</v>
      </c>
      <c r="B194" s="1" t="s">
        <v>416</v>
      </c>
      <c r="C194" s="1">
        <v>5</v>
      </c>
      <c r="D194" s="13">
        <v>45018.008333333331</v>
      </c>
      <c r="E194" s="13">
        <v>45018.12777777778</v>
      </c>
      <c r="F194" s="7">
        <f>IF(Tabla13[[#This Row],[Estado_Mesa]]="Ocupada",Tabla13[[#This Row],[Hora_Salida]]-Tabla13[[#This Row],[Hora_Llegada]]+TIME(0,15,0),Tabla13[[#This Row],[Hora_Salida]]-Tabla13[[#This Row],[Hora_Llegada]])</f>
        <v>0.11944444444816327</v>
      </c>
      <c r="G194" s="7" t="str">
        <f>TEXT(Tabla13[[#This Row],[Hora_Salida]],"dddd,dd,mm,aaaa")</f>
        <v>domingo,02,04,2023</v>
      </c>
      <c r="H194" s="1" t="s">
        <v>85</v>
      </c>
      <c r="I194" s="1" t="s">
        <v>74</v>
      </c>
      <c r="J194" s="1" t="s">
        <v>80</v>
      </c>
      <c r="K194" s="1">
        <v>24.85</v>
      </c>
      <c r="L194" s="1" cm="1">
        <f t="array" ref="L194">_xlfn.IFS(Tabla13[[#This Row],[Cuentas_Pagadas]]="COBRADA",K194,Tabla13[[#This Row],[Cuentas_Pagadas]]="NO COBRADA","-")</f>
        <v>24.85</v>
      </c>
      <c r="M194" s="1" t="s">
        <v>69</v>
      </c>
      <c r="N194" s="1">
        <v>193</v>
      </c>
      <c r="O194" s="1" t="s">
        <v>139</v>
      </c>
      <c r="P194" s="1" t="s">
        <v>417</v>
      </c>
      <c r="Q194" s="19">
        <v>0.1</v>
      </c>
      <c r="R194" s="25">
        <f>Tabla13[[#This Row],[Monto Total]]*Tabla13[[#This Row],[IVA (%)]]</f>
        <v>22</v>
      </c>
      <c r="S194" s="26">
        <f>SUMIF(Tabla1[Número de Orden],Tabla13[[#This Row],[Número_Orden]],Tabla1[Total del Pedido])</f>
        <v>220</v>
      </c>
      <c r="T194" s="26" cm="1">
        <f t="array" ref="T194">_xlfn.IFS(Tabla13[[#This Row],[Cuentas_Pagadas]]="COBRADA",Tabla13[[#This Row],[Monto Total]]+Tabla13[[#This Row],[Propina]],Tabla13[[#This Row],[Cuentas_Pagadas]]="NO COBRADA",0)</f>
        <v>244.85</v>
      </c>
      <c r="U194" s="26">
        <f>SUMIF(Tabla1[Número de Orden],Tabla13[[#This Row],[Número_Orden]],Tabla1[Ganancia Bruta])</f>
        <v>88</v>
      </c>
      <c r="V194" s="26">
        <f>IF(Tabla13[[#This Row],[Ganancia Bruta]]&gt;0,Tabla13[[#This Row],[Ganancia Bruta]]-Tabla13[[#This Row],[IVA]],"-")</f>
        <v>66</v>
      </c>
      <c r="W194" s="7">
        <f>SUMIF(Tabla1[Número de Orden],Tabla13[[#This Row],[Número_Orden]],Tabla1[Tiempo_Preparación])</f>
        <v>0.11874999999999999</v>
      </c>
      <c r="X194" s="7">
        <f>Tabla13[[#This Row],[Tiempo_Sala]]-Tabla13[[#This Row],[Tiempo_Preparación]]</f>
        <v>6.9444444816327278E-4</v>
      </c>
      <c r="Y194" s="1" t="str">
        <f>IF(Tabla13[[#This Row],[TS-TP]]&gt;0,"COBRADA","NO COBRADA")</f>
        <v>COBRADA</v>
      </c>
    </row>
    <row r="195" spans="1:25" x14ac:dyDescent="0.25">
      <c r="A195" s="1">
        <v>3</v>
      </c>
      <c r="B195" s="1" t="s">
        <v>418</v>
      </c>
      <c r="C195" s="1">
        <v>6</v>
      </c>
      <c r="D195" s="13">
        <v>45018.111111111109</v>
      </c>
      <c r="E195" s="13">
        <v>45018.163888888892</v>
      </c>
      <c r="F195" s="7">
        <f>IF(Tabla13[[#This Row],[Estado_Mesa]]="Ocupada",Tabla13[[#This Row],[Hora_Salida]]-Tabla13[[#This Row],[Hora_Llegada]]+TIME(0,15,0),Tabla13[[#This Row],[Hora_Salida]]-Tabla13[[#This Row],[Hora_Llegada]])</f>
        <v>5.2777777782466728E-2</v>
      </c>
      <c r="G195" s="7" t="str">
        <f>TEXT(Tabla13[[#This Row],[Hora_Salida]],"dddd,dd,mm,aaaa")</f>
        <v>domingo,02,04,2023</v>
      </c>
      <c r="H195" s="1" t="s">
        <v>85</v>
      </c>
      <c r="I195" s="1" t="s">
        <v>67</v>
      </c>
      <c r="J195" s="1" t="s">
        <v>68</v>
      </c>
      <c r="K195" s="1">
        <v>11.41</v>
      </c>
      <c r="L195" s="1" cm="1">
        <f t="array" ref="L195">_xlfn.IFS(Tabla13[[#This Row],[Cuentas_Pagadas]]="COBRADA",K195,Tabla13[[#This Row],[Cuentas_Pagadas]]="NO COBRADA","-")</f>
        <v>11.41</v>
      </c>
      <c r="M195" s="1" t="s">
        <v>69</v>
      </c>
      <c r="N195" s="1">
        <v>194</v>
      </c>
      <c r="O195" s="1" t="s">
        <v>90</v>
      </c>
      <c r="P195" s="1" t="s">
        <v>419</v>
      </c>
      <c r="Q195" s="19">
        <v>0.1</v>
      </c>
      <c r="R195" s="25">
        <f>Tabla13[[#This Row],[Monto Total]]*Tabla13[[#This Row],[IVA (%)]]</f>
        <v>9.6000000000000014</v>
      </c>
      <c r="S195" s="26">
        <f>SUMIF(Tabla1[Número de Orden],Tabla13[[#This Row],[Número_Orden]],Tabla1[Total del Pedido])</f>
        <v>96</v>
      </c>
      <c r="T195" s="26" cm="1">
        <f t="array" ref="T195">_xlfn.IFS(Tabla13[[#This Row],[Cuentas_Pagadas]]="COBRADA",Tabla13[[#This Row],[Monto Total]]+Tabla13[[#This Row],[Propina]],Tabla13[[#This Row],[Cuentas_Pagadas]]="NO COBRADA",0)</f>
        <v>107.41</v>
      </c>
      <c r="U195" s="26">
        <f>SUMIF(Tabla1[Número de Orden],Tabla13[[#This Row],[Número_Orden]],Tabla1[Ganancia Bruta])</f>
        <v>38</v>
      </c>
      <c r="V195" s="26">
        <f>IF(Tabla13[[#This Row],[Ganancia Bruta]]&gt;0,Tabla13[[#This Row],[Ganancia Bruta]]-Tabla13[[#This Row],[IVA]],"-")</f>
        <v>28.4</v>
      </c>
      <c r="W195" s="7">
        <f>SUMIF(Tabla1[Número de Orden],Tabla13[[#This Row],[Número_Orden]],Tabla1[Tiempo_Preparación])</f>
        <v>4.7222222222222221E-2</v>
      </c>
      <c r="X195" s="7">
        <f>Tabla13[[#This Row],[Tiempo_Sala]]-Tabla13[[#This Row],[Tiempo_Preparación]]</f>
        <v>5.5555555602445073E-3</v>
      </c>
      <c r="Y195" s="1" t="str">
        <f>IF(Tabla13[[#This Row],[TS-TP]]&gt;0,"COBRADA","NO COBRADA")</f>
        <v>COBRADA</v>
      </c>
    </row>
    <row r="196" spans="1:25" x14ac:dyDescent="0.25">
      <c r="A196" s="1">
        <v>2</v>
      </c>
      <c r="B196" s="1" t="s">
        <v>420</v>
      </c>
      <c r="C196" s="1">
        <v>1</v>
      </c>
      <c r="D196" s="13">
        <v>45018.12777777778</v>
      </c>
      <c r="E196" s="13">
        <v>45018.17291666667</v>
      </c>
      <c r="F196" s="7">
        <f>IF(Tabla13[[#This Row],[Estado_Mesa]]="Ocupada",Tabla13[[#This Row],[Hora_Salida]]-Tabla13[[#This Row],[Hora_Llegada]]+TIME(0,15,0),Tabla13[[#This Row],[Hora_Salida]]-Tabla13[[#This Row],[Hora_Llegada]])</f>
        <v>5.5555555557172433E-2</v>
      </c>
      <c r="G196" s="7" t="str">
        <f>TEXT(Tabla13[[#This Row],[Hora_Salida]],"dddd,dd,mm,aaaa")</f>
        <v>domingo,02,04,2023</v>
      </c>
      <c r="H196" s="1" t="s">
        <v>66</v>
      </c>
      <c r="I196" s="1" t="s">
        <v>67</v>
      </c>
      <c r="J196" s="1" t="s">
        <v>68</v>
      </c>
      <c r="K196" s="1">
        <v>10.06</v>
      </c>
      <c r="L196" s="1" cm="1">
        <f t="array" ref="L196">_xlfn.IFS(Tabla13[[#This Row],[Cuentas_Pagadas]]="COBRADA",K196,Tabla13[[#This Row],[Cuentas_Pagadas]]="NO COBRADA","-")</f>
        <v>10.06</v>
      </c>
      <c r="M196" s="1" t="s">
        <v>95</v>
      </c>
      <c r="N196" s="1">
        <v>195</v>
      </c>
      <c r="O196" s="1" t="s">
        <v>76</v>
      </c>
      <c r="P196" s="1" t="s">
        <v>23</v>
      </c>
      <c r="Q196" s="19">
        <v>0.1</v>
      </c>
      <c r="R196" s="25">
        <f>Tabla13[[#This Row],[Monto Total]]*Tabla13[[#This Row],[IVA (%)]]</f>
        <v>5</v>
      </c>
      <c r="S196" s="26">
        <f>SUMIF(Tabla1[Número de Orden],Tabla13[[#This Row],[Número_Orden]],Tabla1[Total del Pedido])</f>
        <v>50</v>
      </c>
      <c r="T196" s="26" cm="1">
        <f t="array" ref="T196">_xlfn.IFS(Tabla13[[#This Row],[Cuentas_Pagadas]]="COBRADA",Tabla13[[#This Row],[Monto Total]]+Tabla13[[#This Row],[Propina]],Tabla13[[#This Row],[Cuentas_Pagadas]]="NO COBRADA",0)</f>
        <v>60.06</v>
      </c>
      <c r="U196" s="26">
        <f>SUMIF(Tabla1[Número de Orden],Tabla13[[#This Row],[Número_Orden]],Tabla1[Ganancia Bruta])</f>
        <v>20</v>
      </c>
      <c r="V196" s="26">
        <f>IF(Tabla13[[#This Row],[Ganancia Bruta]]&gt;0,Tabla13[[#This Row],[Ganancia Bruta]]-Tabla13[[#This Row],[IVA]],"-")</f>
        <v>15</v>
      </c>
      <c r="W196" s="7">
        <f>SUMIF(Tabla1[Número de Orden],Tabla13[[#This Row],[Número_Orden]],Tabla1[Tiempo_Preparación])</f>
        <v>3.5416666666666666E-2</v>
      </c>
      <c r="X196" s="7">
        <f>Tabla13[[#This Row],[Tiempo_Sala]]-Tabla13[[#This Row],[Tiempo_Preparación]]</f>
        <v>2.0138888890505767E-2</v>
      </c>
      <c r="Y196" s="1" t="str">
        <f>IF(Tabla13[[#This Row],[TS-TP]]&gt;0,"COBRADA","NO COBRADA")</f>
        <v>COBRADA</v>
      </c>
    </row>
    <row r="197" spans="1:25" x14ac:dyDescent="0.25">
      <c r="A197" s="1">
        <v>4</v>
      </c>
      <c r="B197" s="1" t="s">
        <v>92</v>
      </c>
      <c r="C197" s="1">
        <v>3</v>
      </c>
      <c r="D197" s="13">
        <v>45018.007638888892</v>
      </c>
      <c r="E197" s="13">
        <v>45018.173611111109</v>
      </c>
      <c r="F197" s="7">
        <f>IF(Tabla13[[#This Row],[Estado_Mesa]]="Ocupada",Tabla13[[#This Row],[Hora_Salida]]-Tabla13[[#This Row],[Hora_Llegada]]+TIME(0,15,0),Tabla13[[#This Row],[Hora_Salida]]-Tabla13[[#This Row],[Hora_Llegada]])</f>
        <v>0.16597222221753327</v>
      </c>
      <c r="G197" s="7" t="str">
        <f>TEXT(Tabla13[[#This Row],[Hora_Salida]],"dddd,dd,mm,aaaa")</f>
        <v>domingo,02,04,2023</v>
      </c>
      <c r="H197" s="1" t="s">
        <v>79</v>
      </c>
      <c r="I197" s="1" t="s">
        <v>67</v>
      </c>
      <c r="J197" s="1" t="s">
        <v>80</v>
      </c>
      <c r="K197" s="1">
        <v>42.65</v>
      </c>
      <c r="L197" s="1" cm="1">
        <f t="array" ref="L197">_xlfn.IFS(Tabla13[[#This Row],[Cuentas_Pagadas]]="COBRADA",K197,Tabla13[[#This Row],[Cuentas_Pagadas]]="NO COBRADA","-")</f>
        <v>42.65</v>
      </c>
      <c r="M197" s="1" t="s">
        <v>69</v>
      </c>
      <c r="N197" s="1">
        <v>196</v>
      </c>
      <c r="O197" s="1" t="s">
        <v>70</v>
      </c>
      <c r="P197" s="1" t="s">
        <v>421</v>
      </c>
      <c r="Q197" s="19">
        <v>0.1</v>
      </c>
      <c r="R197" s="25">
        <f>Tabla13[[#This Row],[Monto Total]]*Tabla13[[#This Row],[IVA (%)]]</f>
        <v>19.100000000000001</v>
      </c>
      <c r="S197" s="26">
        <f>SUMIF(Tabla1[Número de Orden],Tabla13[[#This Row],[Número_Orden]],Tabla1[Total del Pedido])</f>
        <v>191</v>
      </c>
      <c r="T197" s="26" cm="1">
        <f t="array" ref="T197">_xlfn.IFS(Tabla13[[#This Row],[Cuentas_Pagadas]]="COBRADA",Tabla13[[#This Row],[Monto Total]]+Tabla13[[#This Row],[Propina]],Tabla13[[#This Row],[Cuentas_Pagadas]]="NO COBRADA",0)</f>
        <v>233.65</v>
      </c>
      <c r="U197" s="26">
        <f>SUMIF(Tabla1[Número de Orden],Tabla13[[#This Row],[Número_Orden]],Tabla1[Ganancia Bruta])</f>
        <v>78</v>
      </c>
      <c r="V197" s="26">
        <f>IF(Tabla13[[#This Row],[Ganancia Bruta]]&gt;0,Tabla13[[#This Row],[Ganancia Bruta]]-Tabla13[[#This Row],[IVA]],"-")</f>
        <v>58.9</v>
      </c>
      <c r="W197" s="7">
        <f>SUMIF(Tabla1[Número de Orden],Tabla13[[#This Row],[Número_Orden]],Tabla1[Tiempo_Preparación])</f>
        <v>0.12222222222222223</v>
      </c>
      <c r="X197" s="7">
        <f>Tabla13[[#This Row],[Tiempo_Sala]]-Tabla13[[#This Row],[Tiempo_Preparación]]</f>
        <v>4.374999999531104E-2</v>
      </c>
      <c r="Y197" s="1" t="str">
        <f>IF(Tabla13[[#This Row],[TS-TP]]&gt;0,"COBRADA","NO COBRADA")</f>
        <v>COBRADA</v>
      </c>
    </row>
    <row r="198" spans="1:25" x14ac:dyDescent="0.25">
      <c r="A198" s="1">
        <v>5</v>
      </c>
      <c r="B198" s="1" t="s">
        <v>422</v>
      </c>
      <c r="C198" s="1">
        <v>6</v>
      </c>
      <c r="D198" s="13">
        <v>45018.115277777775</v>
      </c>
      <c r="E198" s="13">
        <v>45018.20416666667</v>
      </c>
      <c r="F198" s="7">
        <f>IF(Tabla13[[#This Row],[Estado_Mesa]]="Ocupada",Tabla13[[#This Row],[Hora_Salida]]-Tabla13[[#This Row],[Hora_Llegada]]+TIME(0,15,0),Tabla13[[#This Row],[Hora_Salida]]-Tabla13[[#This Row],[Hora_Llegada]])</f>
        <v>9.9305555561538014E-2</v>
      </c>
      <c r="G198" s="7" t="str">
        <f>TEXT(Tabla13[[#This Row],[Hora_Salida]],"dddd,dd,mm,aaaa")</f>
        <v>domingo,02,04,2023</v>
      </c>
      <c r="H198" s="1" t="s">
        <v>79</v>
      </c>
      <c r="I198" s="1" t="s">
        <v>74</v>
      </c>
      <c r="J198" s="1" t="s">
        <v>68</v>
      </c>
      <c r="K198" s="1">
        <v>20.11</v>
      </c>
      <c r="L198" s="1" cm="1">
        <f t="array" ref="L198">_xlfn.IFS(Tabla13[[#This Row],[Cuentas_Pagadas]]="COBRADA",K198,Tabla13[[#This Row],[Cuentas_Pagadas]]="NO COBRADA","-")</f>
        <v>20.11</v>
      </c>
      <c r="M198" s="1" t="s">
        <v>95</v>
      </c>
      <c r="N198" s="1">
        <v>197</v>
      </c>
      <c r="O198" s="1" t="s">
        <v>76</v>
      </c>
      <c r="P198" s="1" t="s">
        <v>423</v>
      </c>
      <c r="Q198" s="19">
        <v>0.1</v>
      </c>
      <c r="R198" s="25">
        <f>Tabla13[[#This Row],[Monto Total]]*Tabla13[[#This Row],[IVA (%)]]</f>
        <v>12.9</v>
      </c>
      <c r="S198" s="26">
        <f>SUMIF(Tabla1[Número de Orden],Tabla13[[#This Row],[Número_Orden]],Tabla1[Total del Pedido])</f>
        <v>129</v>
      </c>
      <c r="T198" s="26" cm="1">
        <f t="array" ref="T198">_xlfn.IFS(Tabla13[[#This Row],[Cuentas_Pagadas]]="COBRADA",Tabla13[[#This Row],[Monto Total]]+Tabla13[[#This Row],[Propina]],Tabla13[[#This Row],[Cuentas_Pagadas]]="NO COBRADA",0)</f>
        <v>149.11000000000001</v>
      </c>
      <c r="U198" s="26">
        <f>SUMIF(Tabla1[Número de Orden],Tabla13[[#This Row],[Número_Orden]],Tabla1[Ganancia Bruta])</f>
        <v>53</v>
      </c>
      <c r="V198" s="26">
        <f>IF(Tabla13[[#This Row],[Ganancia Bruta]]&gt;0,Tabla13[[#This Row],[Ganancia Bruta]]-Tabla13[[#This Row],[IVA]],"-")</f>
        <v>40.1</v>
      </c>
      <c r="W198" s="7">
        <f>SUMIF(Tabla1[Número de Orden],Tabla13[[#This Row],[Número_Orden]],Tabla1[Tiempo_Preparación])</f>
        <v>0.05</v>
      </c>
      <c r="X198" s="7">
        <f>Tabla13[[#This Row],[Tiempo_Sala]]-Tabla13[[#This Row],[Tiempo_Preparación]]</f>
        <v>4.9305555561538011E-2</v>
      </c>
      <c r="Y198" s="1" t="str">
        <f>IF(Tabla13[[#This Row],[TS-TP]]&gt;0,"COBRADA","NO COBRADA")</f>
        <v>COBRADA</v>
      </c>
    </row>
    <row r="199" spans="1:25" x14ac:dyDescent="0.25">
      <c r="A199" s="1">
        <v>9</v>
      </c>
      <c r="B199" s="1" t="s">
        <v>424</v>
      </c>
      <c r="C199" s="1">
        <v>4</v>
      </c>
      <c r="D199" s="13">
        <v>45018.025000000001</v>
      </c>
      <c r="E199" s="13">
        <v>45018.128472222219</v>
      </c>
      <c r="F199" s="7">
        <f>IF(Tabla13[[#This Row],[Estado_Mesa]]="Ocupada",Tabla13[[#This Row],[Hora_Salida]]-Tabla13[[#This Row],[Hora_Llegada]]+TIME(0,15,0),Tabla13[[#This Row],[Hora_Salida]]-Tabla13[[#This Row],[Hora_Llegada]])</f>
        <v>0.10347222221753327</v>
      </c>
      <c r="G199" s="7" t="str">
        <f>TEXT(Tabla13[[#This Row],[Hora_Salida]],"dddd,dd,mm,aaaa")</f>
        <v>domingo,02,04,2023</v>
      </c>
      <c r="H199" s="1" t="s">
        <v>73</v>
      </c>
      <c r="I199" s="1" t="s">
        <v>67</v>
      </c>
      <c r="J199" s="1" t="s">
        <v>80</v>
      </c>
      <c r="K199" s="1">
        <v>36.72</v>
      </c>
      <c r="L199" s="1" cm="1">
        <f t="array" ref="L199">_xlfn.IFS(Tabla13[[#This Row],[Cuentas_Pagadas]]="COBRADA",K199,Tabla13[[#This Row],[Cuentas_Pagadas]]="NO COBRADA","-")</f>
        <v>36.72</v>
      </c>
      <c r="M199" s="1" t="s">
        <v>69</v>
      </c>
      <c r="N199" s="1">
        <v>198</v>
      </c>
      <c r="O199" s="1" t="s">
        <v>70</v>
      </c>
      <c r="P199" s="1" t="s">
        <v>7</v>
      </c>
      <c r="Q199" s="19">
        <v>0.1</v>
      </c>
      <c r="R199" s="25">
        <f>Tabla13[[#This Row],[Monto Total]]*Tabla13[[#This Row],[IVA (%)]]</f>
        <v>5.4</v>
      </c>
      <c r="S199" s="26">
        <f>SUMIF(Tabla1[Número de Orden],Tabla13[[#This Row],[Número_Orden]],Tabla1[Total del Pedido])</f>
        <v>54</v>
      </c>
      <c r="T199" s="26" cm="1">
        <f t="array" ref="T199">_xlfn.IFS(Tabla13[[#This Row],[Cuentas_Pagadas]]="COBRADA",Tabla13[[#This Row],[Monto Total]]+Tabla13[[#This Row],[Propina]],Tabla13[[#This Row],[Cuentas_Pagadas]]="NO COBRADA",0)</f>
        <v>90.72</v>
      </c>
      <c r="U199" s="26">
        <f>SUMIF(Tabla1[Número de Orden],Tabla13[[#This Row],[Número_Orden]],Tabla1[Ganancia Bruta])</f>
        <v>22</v>
      </c>
      <c r="V199" s="26">
        <f>IF(Tabla13[[#This Row],[Ganancia Bruta]]&gt;0,Tabla13[[#This Row],[Ganancia Bruta]]-Tabla13[[#This Row],[IVA]],"-")</f>
        <v>16.600000000000001</v>
      </c>
      <c r="W199" s="7">
        <f>SUMIF(Tabla1[Número de Orden],Tabla13[[#This Row],[Número_Orden]],Tabla1[Tiempo_Preparación])</f>
        <v>2.2916666666666665E-2</v>
      </c>
      <c r="X199" s="7">
        <f>Tabla13[[#This Row],[Tiempo_Sala]]-Tabla13[[#This Row],[Tiempo_Preparación]]</f>
        <v>8.0555555550866603E-2</v>
      </c>
      <c r="Y199" s="1" t="str">
        <f>IF(Tabla13[[#This Row],[TS-TP]]&gt;0,"COBRADA","NO COBRADA")</f>
        <v>COBRADA</v>
      </c>
    </row>
    <row r="200" spans="1:25" x14ac:dyDescent="0.25">
      <c r="A200" s="1">
        <v>11</v>
      </c>
      <c r="B200" s="1" t="s">
        <v>425</v>
      </c>
      <c r="C200" s="1">
        <v>5</v>
      </c>
      <c r="D200" s="13">
        <v>45018.080555555556</v>
      </c>
      <c r="E200" s="13">
        <v>45018.236111111109</v>
      </c>
      <c r="F200" s="7">
        <f>IF(Tabla13[[#This Row],[Estado_Mesa]]="Ocupada",Tabla13[[#This Row],[Hora_Salida]]-Tabla13[[#This Row],[Hora_Llegada]]+TIME(0,15,0),Tabla13[[#This Row],[Hora_Salida]]-Tabla13[[#This Row],[Hora_Llegada]])</f>
        <v>0.15555555555329192</v>
      </c>
      <c r="G200" s="7" t="str">
        <f>TEXT(Tabla13[[#This Row],[Hora_Salida]],"dddd,dd,mm,aaaa")</f>
        <v>domingo,02,04,2023</v>
      </c>
      <c r="H200" s="1" t="s">
        <v>79</v>
      </c>
      <c r="I200" s="1" t="s">
        <v>93</v>
      </c>
      <c r="J200" s="1" t="s">
        <v>68</v>
      </c>
      <c r="K200" s="1">
        <v>13.26</v>
      </c>
      <c r="L200" s="1" cm="1">
        <f t="array" ref="L200">_xlfn.IFS(Tabla13[[#This Row],[Cuentas_Pagadas]]="COBRADA",K200,Tabla13[[#This Row],[Cuentas_Pagadas]]="NO COBRADA","-")</f>
        <v>13.26</v>
      </c>
      <c r="M200" s="1" t="s">
        <v>81</v>
      </c>
      <c r="N200" s="1">
        <v>199</v>
      </c>
      <c r="O200" s="1" t="s">
        <v>86</v>
      </c>
      <c r="P200" s="1" t="s">
        <v>426</v>
      </c>
      <c r="Q200" s="19">
        <v>0.1</v>
      </c>
      <c r="R200" s="25">
        <f>Tabla13[[#This Row],[Monto Total]]*Tabla13[[#This Row],[IVA (%)]]</f>
        <v>26.1</v>
      </c>
      <c r="S200" s="26">
        <f>SUMIF(Tabla1[Número de Orden],Tabla13[[#This Row],[Número_Orden]],Tabla1[Total del Pedido])</f>
        <v>261</v>
      </c>
      <c r="T200" s="26" cm="1">
        <f t="array" ref="T200">_xlfn.IFS(Tabla13[[#This Row],[Cuentas_Pagadas]]="COBRADA",Tabla13[[#This Row],[Monto Total]]+Tabla13[[#This Row],[Propina]],Tabla13[[#This Row],[Cuentas_Pagadas]]="NO COBRADA",0)</f>
        <v>274.26</v>
      </c>
      <c r="U200" s="26">
        <f>SUMIF(Tabla1[Número de Orden],Tabla13[[#This Row],[Número_Orden]],Tabla1[Ganancia Bruta])</f>
        <v>105</v>
      </c>
      <c r="V200" s="26">
        <f>IF(Tabla13[[#This Row],[Ganancia Bruta]]&gt;0,Tabla13[[#This Row],[Ganancia Bruta]]-Tabla13[[#This Row],[IVA]],"-")</f>
        <v>78.900000000000006</v>
      </c>
      <c r="W200" s="7">
        <f>SUMIF(Tabla1[Número de Orden],Tabla13[[#This Row],[Número_Orden]],Tabla1[Tiempo_Preparación])</f>
        <v>9.8611111111111108E-2</v>
      </c>
      <c r="X200" s="7">
        <f>Tabla13[[#This Row],[Tiempo_Sala]]-Tabla13[[#This Row],[Tiempo_Preparación]]</f>
        <v>5.6944444442180817E-2</v>
      </c>
      <c r="Y200" s="1" t="str">
        <f>IF(Tabla13[[#This Row],[TS-TP]]&gt;0,"COBRADA","NO COBRADA")</f>
        <v>COBRADA</v>
      </c>
    </row>
    <row r="201" spans="1:25" x14ac:dyDescent="0.25">
      <c r="A201" s="1">
        <v>11</v>
      </c>
      <c r="B201" s="1" t="s">
        <v>427</v>
      </c>
      <c r="C201" s="1">
        <v>4</v>
      </c>
      <c r="D201" s="13">
        <v>45018.107638888891</v>
      </c>
      <c r="E201" s="13">
        <v>45018.226388888892</v>
      </c>
      <c r="F201" s="7">
        <f>IF(Tabla13[[#This Row],[Estado_Mesa]]="Ocupada",Tabla13[[#This Row],[Hora_Salida]]-Tabla13[[#This Row],[Hora_Llegada]]+TIME(0,15,0),Tabla13[[#This Row],[Hora_Salida]]-Tabla13[[#This Row],[Hora_Llegada]])</f>
        <v>0.11875000000145519</v>
      </c>
      <c r="G201" s="7" t="str">
        <f>TEXT(Tabla13[[#This Row],[Hora_Salida]],"dddd,dd,mm,aaaa")</f>
        <v>domingo,02,04,2023</v>
      </c>
      <c r="H201" s="1" t="s">
        <v>66</v>
      </c>
      <c r="I201" s="1" t="s">
        <v>67</v>
      </c>
      <c r="J201" s="1" t="s">
        <v>80</v>
      </c>
      <c r="K201" s="1">
        <v>48.73</v>
      </c>
      <c r="L201" s="1" cm="1">
        <f t="array" ref="L201">_xlfn.IFS(Tabla13[[#This Row],[Cuentas_Pagadas]]="COBRADA",K201,Tabla13[[#This Row],[Cuentas_Pagadas]]="NO COBRADA","-")</f>
        <v>48.73</v>
      </c>
      <c r="M201" s="1" t="s">
        <v>69</v>
      </c>
      <c r="N201" s="1">
        <v>200</v>
      </c>
      <c r="O201" s="1" t="s">
        <v>76</v>
      </c>
      <c r="P201" s="1" t="s">
        <v>428</v>
      </c>
      <c r="Q201" s="19">
        <v>0.1</v>
      </c>
      <c r="R201" s="25">
        <f>Tabla13[[#This Row],[Monto Total]]*Tabla13[[#This Row],[IVA (%)]]</f>
        <v>8.8000000000000007</v>
      </c>
      <c r="S201" s="26">
        <f>SUMIF(Tabla1[Número de Orden],Tabla13[[#This Row],[Número_Orden]],Tabla1[Total del Pedido])</f>
        <v>88</v>
      </c>
      <c r="T201" s="26" cm="1">
        <f t="array" ref="T201">_xlfn.IFS(Tabla13[[#This Row],[Cuentas_Pagadas]]="COBRADA",Tabla13[[#This Row],[Monto Total]]+Tabla13[[#This Row],[Propina]],Tabla13[[#This Row],[Cuentas_Pagadas]]="NO COBRADA",0)</f>
        <v>136.72999999999999</v>
      </c>
      <c r="U201" s="26">
        <f>SUMIF(Tabla1[Número de Orden],Tabla13[[#This Row],[Número_Orden]],Tabla1[Ganancia Bruta])</f>
        <v>36</v>
      </c>
      <c r="V201" s="26">
        <f>IF(Tabla13[[#This Row],[Ganancia Bruta]]&gt;0,Tabla13[[#This Row],[Ganancia Bruta]]-Tabla13[[#This Row],[IVA]],"-")</f>
        <v>27.2</v>
      </c>
      <c r="W201" s="7">
        <f>SUMIF(Tabla1[Número de Orden],Tabla13[[#This Row],[Número_Orden]],Tabla1[Tiempo_Preparación])</f>
        <v>4.6527777777777779E-2</v>
      </c>
      <c r="X201" s="7">
        <f>Tabla13[[#This Row],[Tiempo_Sala]]-Tabla13[[#This Row],[Tiempo_Preparación]]</f>
        <v>7.2222222223677413E-2</v>
      </c>
      <c r="Y201" s="1" t="str">
        <f>IF(Tabla13[[#This Row],[TS-TP]]&gt;0,"COBRADA","NO COBRADA")</f>
        <v>COBRADA</v>
      </c>
    </row>
    <row r="202" spans="1:25" x14ac:dyDescent="0.25">
      <c r="A202" s="1">
        <v>3</v>
      </c>
      <c r="B202" s="1" t="s">
        <v>429</v>
      </c>
      <c r="C202" s="1">
        <v>5</v>
      </c>
      <c r="D202" s="13">
        <v>45018.012499999997</v>
      </c>
      <c r="E202" s="13">
        <v>45018.076388888891</v>
      </c>
      <c r="F202" s="7">
        <f>IF(Tabla13[[#This Row],[Estado_Mesa]]="Ocupada",Tabla13[[#This Row],[Hora_Salida]]-Tabla13[[#This Row],[Hora_Llegada]]+TIME(0,15,0),Tabla13[[#This Row],[Hora_Salida]]-Tabla13[[#This Row],[Hora_Llegada]])</f>
        <v>6.3888888893416151E-2</v>
      </c>
      <c r="G202" s="7" t="str">
        <f>TEXT(Tabla13[[#This Row],[Hora_Salida]],"dddd,dd,mm,aaaa")</f>
        <v>domingo,02,04,2023</v>
      </c>
      <c r="H202" s="1" t="s">
        <v>73</v>
      </c>
      <c r="I202" s="1" t="s">
        <v>93</v>
      </c>
      <c r="J202" s="1" t="s">
        <v>80</v>
      </c>
      <c r="K202" s="1">
        <v>19.84</v>
      </c>
      <c r="L202" s="1" cm="1">
        <f t="array" ref="L202">_xlfn.IFS(Tabla13[[#This Row],[Cuentas_Pagadas]]="COBRADA",K202,Tabla13[[#This Row],[Cuentas_Pagadas]]="NO COBRADA","-")</f>
        <v>19.84</v>
      </c>
      <c r="M202" s="1" t="s">
        <v>69</v>
      </c>
      <c r="N202" s="1">
        <v>201</v>
      </c>
      <c r="O202" s="1" t="s">
        <v>90</v>
      </c>
      <c r="P202" s="1" t="s">
        <v>4</v>
      </c>
      <c r="Q202" s="19">
        <v>0.1</v>
      </c>
      <c r="R202" s="25">
        <f>Tabla13[[#This Row],[Monto Total]]*Tabla13[[#This Row],[IVA (%)]]</f>
        <v>7.2</v>
      </c>
      <c r="S202" s="26">
        <f>SUMIF(Tabla1[Número de Orden],Tabla13[[#This Row],[Número_Orden]],Tabla1[Total del Pedido])</f>
        <v>72</v>
      </c>
      <c r="T202" s="26" cm="1">
        <f t="array" ref="T202">_xlfn.IFS(Tabla13[[#This Row],[Cuentas_Pagadas]]="COBRADA",Tabla13[[#This Row],[Monto Total]]+Tabla13[[#This Row],[Propina]],Tabla13[[#This Row],[Cuentas_Pagadas]]="NO COBRADA",0)</f>
        <v>91.84</v>
      </c>
      <c r="U202" s="26">
        <f>SUMIF(Tabla1[Número de Orden],Tabla13[[#This Row],[Número_Orden]],Tabla1[Ganancia Bruta])</f>
        <v>30</v>
      </c>
      <c r="V202" s="26">
        <f>IF(Tabla13[[#This Row],[Ganancia Bruta]]&gt;0,Tabla13[[#This Row],[Ganancia Bruta]]-Tabla13[[#This Row],[IVA]],"-")</f>
        <v>22.8</v>
      </c>
      <c r="W202" s="7">
        <f>SUMIF(Tabla1[Número de Orden],Tabla13[[#This Row],[Número_Orden]],Tabla1[Tiempo_Preparación])</f>
        <v>4.027777777777778E-2</v>
      </c>
      <c r="X202" s="7">
        <f>Tabla13[[#This Row],[Tiempo_Sala]]-Tabla13[[#This Row],[Tiempo_Preparación]]</f>
        <v>2.3611111115638371E-2</v>
      </c>
      <c r="Y202" s="1" t="str">
        <f>IF(Tabla13[[#This Row],[TS-TP]]&gt;0,"COBRADA","NO COBRADA")</f>
        <v>COBRADA</v>
      </c>
    </row>
    <row r="203" spans="1:25" x14ac:dyDescent="0.25">
      <c r="A203" s="1">
        <v>16</v>
      </c>
      <c r="B203" s="1" t="s">
        <v>430</v>
      </c>
      <c r="C203" s="1">
        <v>5</v>
      </c>
      <c r="D203" s="13">
        <v>45018.040277777778</v>
      </c>
      <c r="E203" s="13">
        <v>45018.083333333336</v>
      </c>
      <c r="F203" s="7">
        <f>IF(Tabla13[[#This Row],[Estado_Mesa]]="Ocupada",Tabla13[[#This Row],[Hora_Salida]]-Tabla13[[#This Row],[Hora_Llegada]]+TIME(0,15,0),Tabla13[[#This Row],[Hora_Salida]]-Tabla13[[#This Row],[Hora_Llegada]])</f>
        <v>5.3472222224324163E-2</v>
      </c>
      <c r="G203" s="7" t="str">
        <f>TEXT(Tabla13[[#This Row],[Hora_Salida]],"dddd,dd,mm,aaaa")</f>
        <v>domingo,02,04,2023</v>
      </c>
      <c r="H203" s="1" t="s">
        <v>66</v>
      </c>
      <c r="I203" s="1" t="s">
        <v>67</v>
      </c>
      <c r="J203" s="1" t="s">
        <v>80</v>
      </c>
      <c r="K203" s="1">
        <v>24.19</v>
      </c>
      <c r="L203" s="1" t="str" cm="1">
        <f t="array" ref="L203">_xlfn.IFS(Tabla13[[#This Row],[Cuentas_Pagadas]]="COBRADA",K203,Tabla13[[#This Row],[Cuentas_Pagadas]]="NO COBRADA","-")</f>
        <v>-</v>
      </c>
      <c r="M203" s="1" t="s">
        <v>95</v>
      </c>
      <c r="N203" s="1">
        <v>202</v>
      </c>
      <c r="O203" s="1" t="s">
        <v>101</v>
      </c>
      <c r="P203" s="1" t="s">
        <v>431</v>
      </c>
      <c r="Q203" s="19">
        <v>0.1</v>
      </c>
      <c r="R203" s="25">
        <f>Tabla13[[#This Row],[Monto Total]]*Tabla13[[#This Row],[IVA (%)]]</f>
        <v>20.6</v>
      </c>
      <c r="S203" s="26">
        <f>SUMIF(Tabla1[Número de Orden],Tabla13[[#This Row],[Número_Orden]],Tabla1[Total del Pedido])</f>
        <v>206</v>
      </c>
      <c r="T203" s="26" cm="1">
        <f t="array" ref="T203">_xlfn.IFS(Tabla13[[#This Row],[Cuentas_Pagadas]]="COBRADA",Tabla13[[#This Row],[Monto Total]]+Tabla13[[#This Row],[Propina]],Tabla13[[#This Row],[Cuentas_Pagadas]]="NO COBRADA",0)</f>
        <v>0</v>
      </c>
      <c r="U203" s="26">
        <v>0</v>
      </c>
      <c r="V203" s="27" t="str">
        <f>IF(Tabla13[[#This Row],[Ganancia Bruta]]&gt;0,Tabla13[[#This Row],[Ganancia Bruta]]-Tabla13[[#This Row],[IVA]],"-")</f>
        <v>-</v>
      </c>
      <c r="W203" s="7">
        <f>SUMIF(Tabla1[Número de Orden],Tabla13[[#This Row],[Número_Orden]],Tabla1[Tiempo_Preparación])</f>
        <v>0.10833333333333334</v>
      </c>
      <c r="X203" s="7">
        <f>Tabla13[[#This Row],[Tiempo_Sala]]-Tabla13[[#This Row],[Tiempo_Preparación]]</f>
        <v>-5.4861111109009174E-2</v>
      </c>
      <c r="Y203" s="1" t="str">
        <f>IF(Tabla13[[#This Row],[TS-TP]]&gt;0,"COBRADA","NO COBRADA")</f>
        <v>NO COBRADA</v>
      </c>
    </row>
    <row r="204" spans="1:25" x14ac:dyDescent="0.25">
      <c r="A204" s="1">
        <v>5</v>
      </c>
      <c r="B204" s="1" t="s">
        <v>432</v>
      </c>
      <c r="C204" s="1">
        <v>2</v>
      </c>
      <c r="D204" s="13">
        <v>45018.164583333331</v>
      </c>
      <c r="E204" s="13">
        <v>45018.222916666666</v>
      </c>
      <c r="F204" s="7">
        <f>IF(Tabla13[[#This Row],[Estado_Mesa]]="Ocupada",Tabla13[[#This Row],[Hora_Salida]]-Tabla13[[#This Row],[Hora_Llegada]]+TIME(0,15,0),Tabla13[[#This Row],[Hora_Salida]]-Tabla13[[#This Row],[Hora_Llegada]])</f>
        <v>5.8333333334303461E-2</v>
      </c>
      <c r="G204" s="7" t="str">
        <f>TEXT(Tabla13[[#This Row],[Hora_Salida]],"dddd,dd,mm,aaaa")</f>
        <v>domingo,02,04,2023</v>
      </c>
      <c r="H204" s="1" t="s">
        <v>73</v>
      </c>
      <c r="I204" s="1" t="s">
        <v>67</v>
      </c>
      <c r="J204" s="1" t="s">
        <v>80</v>
      </c>
      <c r="K204" s="1">
        <v>40.19</v>
      </c>
      <c r="L204" s="1" t="str" cm="1">
        <f t="array" ref="L204">_xlfn.IFS(Tabla13[[#This Row],[Cuentas_Pagadas]]="COBRADA",K204,Tabla13[[#This Row],[Cuentas_Pagadas]]="NO COBRADA","-")</f>
        <v>-</v>
      </c>
      <c r="M204" s="1" t="s">
        <v>81</v>
      </c>
      <c r="N204" s="1">
        <v>203</v>
      </c>
      <c r="O204" s="1" t="s">
        <v>90</v>
      </c>
      <c r="P204" s="1" t="s">
        <v>433</v>
      </c>
      <c r="Q204" s="19">
        <v>0.1</v>
      </c>
      <c r="R204" s="25">
        <f>Tabla13[[#This Row],[Monto Total]]*Tabla13[[#This Row],[IVA (%)]]</f>
        <v>15.600000000000001</v>
      </c>
      <c r="S204" s="26">
        <f>SUMIF(Tabla1[Número de Orden],Tabla13[[#This Row],[Número_Orden]],Tabla1[Total del Pedido])</f>
        <v>156</v>
      </c>
      <c r="T204" s="26" cm="1">
        <f t="array" ref="T204">_xlfn.IFS(Tabla13[[#This Row],[Cuentas_Pagadas]]="COBRADA",Tabla13[[#This Row],[Monto Total]]+Tabla13[[#This Row],[Propina]],Tabla13[[#This Row],[Cuentas_Pagadas]]="NO COBRADA",0)</f>
        <v>0</v>
      </c>
      <c r="U204" s="26">
        <v>0</v>
      </c>
      <c r="V204" s="27" t="str">
        <f>IF(Tabla13[[#This Row],[Ganancia Bruta]]&gt;0,Tabla13[[#This Row],[Ganancia Bruta]]-Tabla13[[#This Row],[IVA]],"-")</f>
        <v>-</v>
      </c>
      <c r="W204" s="7">
        <f>SUMIF(Tabla1[Número de Orden],Tabla13[[#This Row],[Número_Orden]],Tabla1[Tiempo_Preparación])</f>
        <v>5.9027777777777776E-2</v>
      </c>
      <c r="X204" s="7">
        <f>Tabla13[[#This Row],[Tiempo_Sala]]-Tabla13[[#This Row],[Tiempo_Preparación]]</f>
        <v>-6.9444444347431522E-4</v>
      </c>
      <c r="Y204" s="1" t="str">
        <f>IF(Tabla13[[#This Row],[TS-TP]]&gt;0,"COBRADA","NO COBRADA")</f>
        <v>NO COBRADA</v>
      </c>
    </row>
    <row r="205" spans="1:25" x14ac:dyDescent="0.25">
      <c r="A205" s="1">
        <v>16</v>
      </c>
      <c r="B205" s="1" t="s">
        <v>434</v>
      </c>
      <c r="C205" s="1">
        <v>5</v>
      </c>
      <c r="D205" s="13">
        <v>45018.011805555558</v>
      </c>
      <c r="E205" s="13">
        <v>45018.100694444445</v>
      </c>
      <c r="F205" s="7">
        <f>IF(Tabla13[[#This Row],[Estado_Mesa]]="Ocupada",Tabla13[[#This Row],[Hora_Salida]]-Tabla13[[#This Row],[Hora_Llegada]]+TIME(0,15,0),Tabla13[[#This Row],[Hora_Salida]]-Tabla13[[#This Row],[Hora_Llegada]])</f>
        <v>8.8888888887595385E-2</v>
      </c>
      <c r="G205" s="7" t="str">
        <f>TEXT(Tabla13[[#This Row],[Hora_Salida]],"dddd,dd,mm,aaaa")</f>
        <v>domingo,02,04,2023</v>
      </c>
      <c r="H205" s="1" t="s">
        <v>73</v>
      </c>
      <c r="I205" s="1" t="s">
        <v>67</v>
      </c>
      <c r="J205" s="1" t="s">
        <v>75</v>
      </c>
      <c r="K205" s="1">
        <v>49.56</v>
      </c>
      <c r="L205" s="1" cm="1">
        <f t="array" ref="L205">_xlfn.IFS(Tabla13[[#This Row],[Cuentas_Pagadas]]="COBRADA",K205,Tabla13[[#This Row],[Cuentas_Pagadas]]="NO COBRADA","-")</f>
        <v>49.56</v>
      </c>
      <c r="M205" s="1" t="s">
        <v>81</v>
      </c>
      <c r="N205" s="1">
        <v>204</v>
      </c>
      <c r="O205" s="1" t="s">
        <v>104</v>
      </c>
      <c r="P205" s="1" t="s">
        <v>4</v>
      </c>
      <c r="Q205" s="19">
        <v>0.1</v>
      </c>
      <c r="R205" s="25">
        <f>Tabla13[[#This Row],[Monto Total]]*Tabla13[[#This Row],[IVA (%)]]</f>
        <v>4.8000000000000007</v>
      </c>
      <c r="S205" s="26">
        <f>SUMIF(Tabla1[Número de Orden],Tabla13[[#This Row],[Número_Orden]],Tabla1[Total del Pedido])</f>
        <v>48</v>
      </c>
      <c r="T205" s="26" cm="1">
        <f t="array" ref="T205">_xlfn.IFS(Tabla13[[#This Row],[Cuentas_Pagadas]]="COBRADA",Tabla13[[#This Row],[Monto Total]]+Tabla13[[#This Row],[Propina]],Tabla13[[#This Row],[Cuentas_Pagadas]]="NO COBRADA",0)</f>
        <v>97.56</v>
      </c>
      <c r="U205" s="26">
        <f>SUMIF(Tabla1[Número de Orden],Tabla13[[#This Row],[Número_Orden]],Tabla1[Ganancia Bruta])</f>
        <v>20</v>
      </c>
      <c r="V205" s="26">
        <f>IF(Tabla13[[#This Row],[Ganancia Bruta]]&gt;0,Tabla13[[#This Row],[Ganancia Bruta]]-Tabla13[[#This Row],[IVA]],"-")</f>
        <v>15.2</v>
      </c>
      <c r="W205" s="7">
        <f>SUMIF(Tabla1[Número de Orden],Tabla13[[#This Row],[Número_Orden]],Tabla1[Tiempo_Preparación])</f>
        <v>1.4583333333333334E-2</v>
      </c>
      <c r="X205" s="7">
        <f>Tabla13[[#This Row],[Tiempo_Sala]]-Tabla13[[#This Row],[Tiempo_Preparación]]</f>
        <v>7.4305555554262048E-2</v>
      </c>
      <c r="Y205" s="1" t="str">
        <f>IF(Tabla13[[#This Row],[TS-TP]]&gt;0,"COBRADA","NO COBRADA")</f>
        <v>COBRADA</v>
      </c>
    </row>
    <row r="206" spans="1:25" x14ac:dyDescent="0.25">
      <c r="A206" s="1">
        <v>14</v>
      </c>
      <c r="B206" s="1" t="s">
        <v>435</v>
      </c>
      <c r="C206" s="1">
        <v>1</v>
      </c>
      <c r="D206" s="13">
        <v>45018.09375</v>
      </c>
      <c r="E206" s="13">
        <v>45018.259722222225</v>
      </c>
      <c r="F206" s="7">
        <f>IF(Tabla13[[#This Row],[Estado_Mesa]]="Ocupada",Tabla13[[#This Row],[Hora_Salida]]-Tabla13[[#This Row],[Hora_Llegada]]+TIME(0,15,0),Tabla13[[#This Row],[Hora_Salida]]-Tabla13[[#This Row],[Hora_Llegada]])</f>
        <v>0.16597222222480923</v>
      </c>
      <c r="G206" s="7" t="str">
        <f>TEXT(Tabla13[[#This Row],[Hora_Salida]],"dddd,dd,mm,aaaa")</f>
        <v>domingo,02,04,2023</v>
      </c>
      <c r="H206" s="1" t="s">
        <v>79</v>
      </c>
      <c r="I206" s="1" t="s">
        <v>67</v>
      </c>
      <c r="J206" s="1" t="s">
        <v>68</v>
      </c>
      <c r="K206" s="1">
        <v>26.49</v>
      </c>
      <c r="L206" s="1" cm="1">
        <f t="array" ref="L206">_xlfn.IFS(Tabla13[[#This Row],[Cuentas_Pagadas]]="COBRADA",K206,Tabla13[[#This Row],[Cuentas_Pagadas]]="NO COBRADA","-")</f>
        <v>26.49</v>
      </c>
      <c r="M206" s="1" t="s">
        <v>81</v>
      </c>
      <c r="N206" s="1">
        <v>205</v>
      </c>
      <c r="O206" s="1" t="s">
        <v>122</v>
      </c>
      <c r="P206" s="1" t="s">
        <v>436</v>
      </c>
      <c r="Q206" s="19">
        <v>0.1</v>
      </c>
      <c r="R206" s="25">
        <f>Tabla13[[#This Row],[Monto Total]]*Tabla13[[#This Row],[IVA (%)]]</f>
        <v>6.1000000000000005</v>
      </c>
      <c r="S206" s="26">
        <f>SUMIF(Tabla1[Número de Orden],Tabla13[[#This Row],[Número_Orden]],Tabla1[Total del Pedido])</f>
        <v>61</v>
      </c>
      <c r="T206" s="26" cm="1">
        <f t="array" ref="T206">_xlfn.IFS(Tabla13[[#This Row],[Cuentas_Pagadas]]="COBRADA",Tabla13[[#This Row],[Monto Total]]+Tabla13[[#This Row],[Propina]],Tabla13[[#This Row],[Cuentas_Pagadas]]="NO COBRADA",0)</f>
        <v>87.49</v>
      </c>
      <c r="U206" s="26">
        <f>SUMIF(Tabla1[Número de Orden],Tabla13[[#This Row],[Número_Orden]],Tabla1[Ganancia Bruta])</f>
        <v>25</v>
      </c>
      <c r="V206" s="26">
        <f>IF(Tabla13[[#This Row],[Ganancia Bruta]]&gt;0,Tabla13[[#This Row],[Ganancia Bruta]]-Tabla13[[#This Row],[IVA]],"-")</f>
        <v>18.899999999999999</v>
      </c>
      <c r="W206" s="7">
        <f>SUMIF(Tabla1[Número de Orden],Tabla13[[#This Row],[Número_Orden]],Tabla1[Tiempo_Preparación])</f>
        <v>5.9722222222222218E-2</v>
      </c>
      <c r="X206" s="7">
        <f>Tabla13[[#This Row],[Tiempo_Sala]]-Tabla13[[#This Row],[Tiempo_Preparación]]</f>
        <v>0.10625000000258701</v>
      </c>
      <c r="Y206" s="1" t="str">
        <f>IF(Tabla13[[#This Row],[TS-TP]]&gt;0,"COBRADA","NO COBRADA")</f>
        <v>COBRADA</v>
      </c>
    </row>
    <row r="207" spans="1:25" x14ac:dyDescent="0.25">
      <c r="A207" s="1">
        <v>4</v>
      </c>
      <c r="B207" s="1" t="s">
        <v>437</v>
      </c>
      <c r="C207" s="1">
        <v>6</v>
      </c>
      <c r="D207" s="13">
        <v>45018.143750000003</v>
      </c>
      <c r="E207" s="13">
        <v>45018.256249999999</v>
      </c>
      <c r="F207" s="7">
        <f>IF(Tabla13[[#This Row],[Estado_Mesa]]="Ocupada",Tabla13[[#This Row],[Hora_Salida]]-Tabla13[[#This Row],[Hora_Llegada]]+TIME(0,15,0),Tabla13[[#This Row],[Hora_Salida]]-Tabla13[[#This Row],[Hora_Llegada]])</f>
        <v>0.1229166666623011</v>
      </c>
      <c r="G207" s="7" t="str">
        <f>TEXT(Tabla13[[#This Row],[Hora_Salida]],"dddd,dd,mm,aaaa")</f>
        <v>domingo,02,04,2023</v>
      </c>
      <c r="H207" s="1" t="s">
        <v>89</v>
      </c>
      <c r="I207" s="1" t="s">
        <v>67</v>
      </c>
      <c r="J207" s="1" t="s">
        <v>80</v>
      </c>
      <c r="K207" s="1">
        <v>36.96</v>
      </c>
      <c r="L207" s="1" cm="1">
        <f t="array" ref="L207">_xlfn.IFS(Tabla13[[#This Row],[Cuentas_Pagadas]]="COBRADA",K207,Tabla13[[#This Row],[Cuentas_Pagadas]]="NO COBRADA","-")</f>
        <v>36.96</v>
      </c>
      <c r="M207" s="1" t="s">
        <v>95</v>
      </c>
      <c r="N207" s="1">
        <v>206</v>
      </c>
      <c r="O207" s="1" t="s">
        <v>101</v>
      </c>
      <c r="P207" s="1" t="s">
        <v>5</v>
      </c>
      <c r="Q207" s="19">
        <v>0.1</v>
      </c>
      <c r="R207" s="25">
        <f>Tabla13[[#This Row],[Monto Total]]*Tabla13[[#This Row],[IVA (%)]]</f>
        <v>3</v>
      </c>
      <c r="S207" s="26">
        <f>SUMIF(Tabla1[Número de Orden],Tabla13[[#This Row],[Número_Orden]],Tabla1[Total del Pedido])</f>
        <v>30</v>
      </c>
      <c r="T207" s="26" cm="1">
        <f t="array" ref="T207">_xlfn.IFS(Tabla13[[#This Row],[Cuentas_Pagadas]]="COBRADA",Tabla13[[#This Row],[Monto Total]]+Tabla13[[#This Row],[Propina]],Tabla13[[#This Row],[Cuentas_Pagadas]]="NO COBRADA",0)</f>
        <v>66.960000000000008</v>
      </c>
      <c r="U207" s="26">
        <f>SUMIF(Tabla1[Número de Orden],Tabla13[[#This Row],[Número_Orden]],Tabla1[Ganancia Bruta])</f>
        <v>12</v>
      </c>
      <c r="V207" s="26">
        <f>IF(Tabla13[[#This Row],[Ganancia Bruta]]&gt;0,Tabla13[[#This Row],[Ganancia Bruta]]-Tabla13[[#This Row],[IVA]],"-")</f>
        <v>9</v>
      </c>
      <c r="W207" s="7">
        <f>SUMIF(Tabla1[Número de Orden],Tabla13[[#This Row],[Número_Orden]],Tabla1[Tiempo_Preparación])</f>
        <v>4.027777777777778E-2</v>
      </c>
      <c r="X207" s="7">
        <f>Tabla13[[#This Row],[Tiempo_Sala]]-Tabla13[[#This Row],[Tiempo_Preparación]]</f>
        <v>8.2638888884523309E-2</v>
      </c>
      <c r="Y207" s="1" t="str">
        <f>IF(Tabla13[[#This Row],[TS-TP]]&gt;0,"COBRADA","NO COBRADA")</f>
        <v>COBRADA</v>
      </c>
    </row>
    <row r="208" spans="1:25" x14ac:dyDescent="0.25">
      <c r="A208" s="1">
        <v>20</v>
      </c>
      <c r="B208" s="1" t="s">
        <v>438</v>
      </c>
      <c r="C208" s="1">
        <v>3</v>
      </c>
      <c r="D208" s="13">
        <v>45018.117361111108</v>
      </c>
      <c r="E208" s="13">
        <v>45018.168055555558</v>
      </c>
      <c r="F208" s="7">
        <f>IF(Tabla13[[#This Row],[Estado_Mesa]]="Ocupada",Tabla13[[#This Row],[Hora_Salida]]-Tabla13[[#This Row],[Hora_Llegada]]+TIME(0,15,0),Tabla13[[#This Row],[Hora_Salida]]-Tabla13[[#This Row],[Hora_Llegada]])</f>
        <v>5.0694444449618459E-2</v>
      </c>
      <c r="G208" s="7" t="str">
        <f>TEXT(Tabla13[[#This Row],[Hora_Salida]],"dddd,dd,mm,aaaa")</f>
        <v>domingo,02,04,2023</v>
      </c>
      <c r="H208" s="1" t="s">
        <v>85</v>
      </c>
      <c r="I208" s="1" t="s">
        <v>93</v>
      </c>
      <c r="J208" s="1" t="s">
        <v>80</v>
      </c>
      <c r="K208" s="1">
        <v>46.54</v>
      </c>
      <c r="L208" s="1" t="str" cm="1">
        <f t="array" ref="L208">_xlfn.IFS(Tabla13[[#This Row],[Cuentas_Pagadas]]="COBRADA",K208,Tabla13[[#This Row],[Cuentas_Pagadas]]="NO COBRADA","-")</f>
        <v>-</v>
      </c>
      <c r="M208" s="1" t="s">
        <v>69</v>
      </c>
      <c r="N208" s="1">
        <v>207</v>
      </c>
      <c r="O208" s="1" t="s">
        <v>82</v>
      </c>
      <c r="P208" s="1" t="s">
        <v>439</v>
      </c>
      <c r="Q208" s="19">
        <v>0.1</v>
      </c>
      <c r="R208" s="25">
        <f>Tabla13[[#This Row],[Monto Total]]*Tabla13[[#This Row],[IVA (%)]]</f>
        <v>18</v>
      </c>
      <c r="S208" s="26">
        <f>SUMIF(Tabla1[Número de Orden],Tabla13[[#This Row],[Número_Orden]],Tabla1[Total del Pedido])</f>
        <v>180</v>
      </c>
      <c r="T208" s="26" cm="1">
        <f t="array" ref="T208">_xlfn.IFS(Tabla13[[#This Row],[Cuentas_Pagadas]]="COBRADA",Tabla13[[#This Row],[Monto Total]]+Tabla13[[#This Row],[Propina]],Tabla13[[#This Row],[Cuentas_Pagadas]]="NO COBRADA",0)</f>
        <v>0</v>
      </c>
      <c r="U208" s="26">
        <v>0</v>
      </c>
      <c r="V208" s="27" t="str">
        <f>IF(Tabla13[[#This Row],[Ganancia Bruta]]&gt;0,Tabla13[[#This Row],[Ganancia Bruta]]-Tabla13[[#This Row],[IVA]],"-")</f>
        <v>-</v>
      </c>
      <c r="W208" s="7">
        <f>SUMIF(Tabla1[Número de Orden],Tabla13[[#This Row],[Número_Orden]],Tabla1[Tiempo_Preparación])</f>
        <v>7.7083333333333323E-2</v>
      </c>
      <c r="X208" s="7">
        <f>Tabla13[[#This Row],[Tiempo_Sala]]-Tabla13[[#This Row],[Tiempo_Preparación]]</f>
        <v>-2.6388888883714864E-2</v>
      </c>
      <c r="Y208" s="1" t="str">
        <f>IF(Tabla13[[#This Row],[TS-TP]]&gt;0,"COBRADA","NO COBRADA")</f>
        <v>NO COBRADA</v>
      </c>
    </row>
    <row r="209" spans="1:25" x14ac:dyDescent="0.25">
      <c r="A209" s="1">
        <v>16</v>
      </c>
      <c r="B209" s="1" t="s">
        <v>440</v>
      </c>
      <c r="C209" s="1">
        <v>4</v>
      </c>
      <c r="D209" s="13">
        <v>45018.147916666669</v>
      </c>
      <c r="E209" s="13">
        <v>45018.275000000001</v>
      </c>
      <c r="F209" s="7">
        <f>IF(Tabla13[[#This Row],[Estado_Mesa]]="Ocupada",Tabla13[[#This Row],[Hora_Salida]]-Tabla13[[#This Row],[Hora_Llegada]]+TIME(0,15,0),Tabla13[[#This Row],[Hora_Salida]]-Tabla13[[#This Row],[Hora_Llegada]])</f>
        <v>0.13749999999951493</v>
      </c>
      <c r="G209" s="7" t="str">
        <f>TEXT(Tabla13[[#This Row],[Hora_Salida]],"dddd,dd,mm,aaaa")</f>
        <v>domingo,02,04,2023</v>
      </c>
      <c r="H209" s="1" t="s">
        <v>73</v>
      </c>
      <c r="I209" s="1" t="s">
        <v>67</v>
      </c>
      <c r="J209" s="1" t="s">
        <v>68</v>
      </c>
      <c r="K209" s="1">
        <v>36.700000000000003</v>
      </c>
      <c r="L209" s="1" cm="1">
        <f t="array" ref="L209">_xlfn.IFS(Tabla13[[#This Row],[Cuentas_Pagadas]]="COBRADA",K209,Tabla13[[#This Row],[Cuentas_Pagadas]]="NO COBRADA","-")</f>
        <v>36.700000000000003</v>
      </c>
      <c r="M209" s="1" t="s">
        <v>95</v>
      </c>
      <c r="N209" s="1">
        <v>208</v>
      </c>
      <c r="O209" s="1" t="s">
        <v>90</v>
      </c>
      <c r="P209" s="1" t="s">
        <v>441</v>
      </c>
      <c r="Q209" s="19">
        <v>0.1</v>
      </c>
      <c r="R209" s="25">
        <f>Tabla13[[#This Row],[Monto Total]]*Tabla13[[#This Row],[IVA (%)]]</f>
        <v>18</v>
      </c>
      <c r="S209" s="26">
        <f>SUMIF(Tabla1[Número de Orden],Tabla13[[#This Row],[Número_Orden]],Tabla1[Total del Pedido])</f>
        <v>180</v>
      </c>
      <c r="T209" s="26" cm="1">
        <f t="array" ref="T209">_xlfn.IFS(Tabla13[[#This Row],[Cuentas_Pagadas]]="COBRADA",Tabla13[[#This Row],[Monto Total]]+Tabla13[[#This Row],[Propina]],Tabla13[[#This Row],[Cuentas_Pagadas]]="NO COBRADA",0)</f>
        <v>216.7</v>
      </c>
      <c r="U209" s="26">
        <f>SUMIF(Tabla1[Número de Orden],Tabla13[[#This Row],[Número_Orden]],Tabla1[Ganancia Bruta])</f>
        <v>71</v>
      </c>
      <c r="V209" s="26">
        <f>IF(Tabla13[[#This Row],[Ganancia Bruta]]&gt;0,Tabla13[[#This Row],[Ganancia Bruta]]-Tabla13[[#This Row],[IVA]],"-")</f>
        <v>53</v>
      </c>
      <c r="W209" s="7">
        <f>SUMIF(Tabla1[Número de Orden],Tabla13[[#This Row],[Número_Orden]],Tabla1[Tiempo_Preparación])</f>
        <v>6.9444444444444448E-2</v>
      </c>
      <c r="X209" s="7">
        <f>Tabla13[[#This Row],[Tiempo_Sala]]-Tabla13[[#This Row],[Tiempo_Preparación]]</f>
        <v>6.8055555555070479E-2</v>
      </c>
      <c r="Y209" s="1" t="str">
        <f>IF(Tabla13[[#This Row],[TS-TP]]&gt;0,"COBRADA","NO COBRADA")</f>
        <v>COBRADA</v>
      </c>
    </row>
    <row r="210" spans="1:25" x14ac:dyDescent="0.25">
      <c r="A210" s="1">
        <v>9</v>
      </c>
      <c r="B210" s="1" t="s">
        <v>442</v>
      </c>
      <c r="C210" s="1">
        <v>6</v>
      </c>
      <c r="D210" s="13">
        <v>45018.063194444447</v>
      </c>
      <c r="E210" s="13">
        <v>45018.17083333333</v>
      </c>
      <c r="F210" s="7">
        <f>IF(Tabla13[[#This Row],[Estado_Mesa]]="Ocupada",Tabla13[[#This Row],[Hora_Salida]]-Tabla13[[#This Row],[Hora_Llegada]]+TIME(0,15,0),Tabla13[[#This Row],[Hora_Salida]]-Tabla13[[#This Row],[Hora_Llegada]])</f>
        <v>0.10763888888322981</v>
      </c>
      <c r="G210" s="7" t="str">
        <f>TEXT(Tabla13[[#This Row],[Hora_Salida]],"dddd,dd,mm,aaaa")</f>
        <v>domingo,02,04,2023</v>
      </c>
      <c r="H210" s="1" t="s">
        <v>73</v>
      </c>
      <c r="I210" s="1" t="s">
        <v>93</v>
      </c>
      <c r="J210" s="1" t="s">
        <v>75</v>
      </c>
      <c r="K210" s="1">
        <v>34.49</v>
      </c>
      <c r="L210" s="1" t="str" cm="1">
        <f t="array" ref="L210">_xlfn.IFS(Tabla13[[#This Row],[Cuentas_Pagadas]]="COBRADA",K210,Tabla13[[#This Row],[Cuentas_Pagadas]]="NO COBRADA","-")</f>
        <v>-</v>
      </c>
      <c r="M210" s="1" t="s">
        <v>69</v>
      </c>
      <c r="N210" s="1">
        <v>209</v>
      </c>
      <c r="O210" s="1" t="s">
        <v>101</v>
      </c>
      <c r="P210" s="1" t="s">
        <v>443</v>
      </c>
      <c r="Q210" s="19">
        <v>0.1</v>
      </c>
      <c r="R210" s="25">
        <f>Tabla13[[#This Row],[Monto Total]]*Tabla13[[#This Row],[IVA (%)]]</f>
        <v>21.400000000000002</v>
      </c>
      <c r="S210" s="26">
        <f>SUMIF(Tabla1[Número de Orden],Tabla13[[#This Row],[Número_Orden]],Tabla1[Total del Pedido])</f>
        <v>214</v>
      </c>
      <c r="T210" s="26" cm="1">
        <f t="array" ref="T210">_xlfn.IFS(Tabla13[[#This Row],[Cuentas_Pagadas]]="COBRADA",Tabla13[[#This Row],[Monto Total]]+Tabla13[[#This Row],[Propina]],Tabla13[[#This Row],[Cuentas_Pagadas]]="NO COBRADA",0)</f>
        <v>0</v>
      </c>
      <c r="U210" s="26">
        <v>0</v>
      </c>
      <c r="V210" s="27" t="str">
        <f>IF(Tabla13[[#This Row],[Ganancia Bruta]]&gt;0,Tabla13[[#This Row],[Ganancia Bruta]]-Tabla13[[#This Row],[IVA]],"-")</f>
        <v>-</v>
      </c>
      <c r="W210" s="7">
        <f>SUMIF(Tabla1[Número de Orden],Tabla13[[#This Row],[Número_Orden]],Tabla1[Tiempo_Preparación])</f>
        <v>0.11874999999999999</v>
      </c>
      <c r="X210" s="7">
        <f>Tabla13[[#This Row],[Tiempo_Sala]]-Tabla13[[#This Row],[Tiempo_Preparación]]</f>
        <v>-1.1111111116770184E-2</v>
      </c>
      <c r="Y210" s="1" t="str">
        <f>IF(Tabla13[[#This Row],[TS-TP]]&gt;0,"COBRADA","NO COBRADA")</f>
        <v>NO COBRADA</v>
      </c>
    </row>
    <row r="211" spans="1:25" x14ac:dyDescent="0.25">
      <c r="A211" s="1">
        <v>10</v>
      </c>
      <c r="B211" s="1" t="s">
        <v>444</v>
      </c>
      <c r="C211" s="1">
        <v>4</v>
      </c>
      <c r="D211" s="13">
        <v>45018.113194444442</v>
      </c>
      <c r="E211" s="13">
        <v>45018.186805555553</v>
      </c>
      <c r="F211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211" s="7" t="str">
        <f>TEXT(Tabla13[[#This Row],[Hora_Salida]],"dddd,dd,mm,aaaa")</f>
        <v>domingo,02,04,2023</v>
      </c>
      <c r="H211" s="1" t="s">
        <v>79</v>
      </c>
      <c r="I211" s="1" t="s">
        <v>74</v>
      </c>
      <c r="J211" s="1" t="s">
        <v>80</v>
      </c>
      <c r="K211" s="1">
        <v>14.67</v>
      </c>
      <c r="L211" s="1" t="str" cm="1">
        <f t="array" ref="L211">_xlfn.IFS(Tabla13[[#This Row],[Cuentas_Pagadas]]="COBRADA",K211,Tabla13[[#This Row],[Cuentas_Pagadas]]="NO COBRADA","-")</f>
        <v>-</v>
      </c>
      <c r="M211" s="1" t="s">
        <v>81</v>
      </c>
      <c r="N211" s="1">
        <v>210</v>
      </c>
      <c r="O211" s="1" t="s">
        <v>96</v>
      </c>
      <c r="P211" s="1" t="s">
        <v>445</v>
      </c>
      <c r="Q211" s="19">
        <v>0.1</v>
      </c>
      <c r="R211" s="25">
        <f>Tabla13[[#This Row],[Monto Total]]*Tabla13[[#This Row],[IVA (%)]]</f>
        <v>19.5</v>
      </c>
      <c r="S211" s="26">
        <f>SUMIF(Tabla1[Número de Orden],Tabla13[[#This Row],[Número_Orden]],Tabla1[Total del Pedido])</f>
        <v>195</v>
      </c>
      <c r="T211" s="26" cm="1">
        <f t="array" ref="T211">_xlfn.IFS(Tabla13[[#This Row],[Cuentas_Pagadas]]="COBRADA",Tabla13[[#This Row],[Monto Total]]+Tabla13[[#This Row],[Propina]],Tabla13[[#This Row],[Cuentas_Pagadas]]="NO COBRADA",0)</f>
        <v>0</v>
      </c>
      <c r="U211" s="26">
        <v>0</v>
      </c>
      <c r="V211" s="27" t="str">
        <f>IF(Tabla13[[#This Row],[Ganancia Bruta]]&gt;0,Tabla13[[#This Row],[Ganancia Bruta]]-Tabla13[[#This Row],[IVA]],"-")</f>
        <v>-</v>
      </c>
      <c r="W211" s="7">
        <f>SUMIF(Tabla1[Número de Orden],Tabla13[[#This Row],[Número_Orden]],Tabla1[Tiempo_Preparación])</f>
        <v>0.10972222222222222</v>
      </c>
      <c r="X211" s="7">
        <f>Tabla13[[#This Row],[Tiempo_Sala]]-Tabla13[[#This Row],[Tiempo_Preparación]]</f>
        <v>-3.6111111111272798E-2</v>
      </c>
      <c r="Y211" s="1" t="str">
        <f>IF(Tabla13[[#This Row],[TS-TP]]&gt;0,"COBRADA","NO COBRADA")</f>
        <v>NO COBRADA</v>
      </c>
    </row>
    <row r="212" spans="1:25" x14ac:dyDescent="0.25">
      <c r="A212" s="1">
        <v>1</v>
      </c>
      <c r="B212" s="1" t="s">
        <v>446</v>
      </c>
      <c r="C212" s="1">
        <v>2</v>
      </c>
      <c r="D212" s="13">
        <v>45018.152777777781</v>
      </c>
      <c r="E212" s="13">
        <v>45018.226388888892</v>
      </c>
      <c r="F212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212" s="7" t="str">
        <f>TEXT(Tabla13[[#This Row],[Hora_Salida]],"dddd,dd,mm,aaaa")</f>
        <v>domingo,02,04,2023</v>
      </c>
      <c r="H212" s="1" t="s">
        <v>73</v>
      </c>
      <c r="I212" s="1" t="s">
        <v>67</v>
      </c>
      <c r="J212" s="1" t="s">
        <v>68</v>
      </c>
      <c r="K212" s="1">
        <v>11.13</v>
      </c>
      <c r="L212" s="1" t="str" cm="1">
        <f t="array" ref="L212">_xlfn.IFS(Tabla13[[#This Row],[Cuentas_Pagadas]]="COBRADA",K212,Tabla13[[#This Row],[Cuentas_Pagadas]]="NO COBRADA","-")</f>
        <v>-</v>
      </c>
      <c r="M212" s="1" t="s">
        <v>69</v>
      </c>
      <c r="N212" s="1">
        <v>211</v>
      </c>
      <c r="O212" s="1" t="s">
        <v>139</v>
      </c>
      <c r="P212" s="1" t="s">
        <v>447</v>
      </c>
      <c r="Q212" s="19">
        <v>0.1</v>
      </c>
      <c r="R212" s="25">
        <f>Tabla13[[#This Row],[Monto Total]]*Tabla13[[#This Row],[IVA (%)]]</f>
        <v>16.900000000000002</v>
      </c>
      <c r="S212" s="26">
        <f>SUMIF(Tabla1[Número de Orden],Tabla13[[#This Row],[Número_Orden]],Tabla1[Total del Pedido])</f>
        <v>169</v>
      </c>
      <c r="T212" s="26" cm="1">
        <f t="array" ref="T212">_xlfn.IFS(Tabla13[[#This Row],[Cuentas_Pagadas]]="COBRADA",Tabla13[[#This Row],[Monto Total]]+Tabla13[[#This Row],[Propina]],Tabla13[[#This Row],[Cuentas_Pagadas]]="NO COBRADA",0)</f>
        <v>0</v>
      </c>
      <c r="U212" s="26">
        <v>0</v>
      </c>
      <c r="V212" s="27" t="str">
        <f>IF(Tabla13[[#This Row],[Ganancia Bruta]]&gt;0,Tabla13[[#This Row],[Ganancia Bruta]]-Tabla13[[#This Row],[IVA]],"-")</f>
        <v>-</v>
      </c>
      <c r="W212" s="7">
        <f>SUMIF(Tabla1[Número de Orden],Tabla13[[#This Row],[Número_Orden]],Tabla1[Tiempo_Preparación])</f>
        <v>9.3750000000000014E-2</v>
      </c>
      <c r="X212" s="7">
        <f>Tabla13[[#This Row],[Tiempo_Sala]]-Tabla13[[#This Row],[Tiempo_Preparación]]</f>
        <v>-2.0138888889050591E-2</v>
      </c>
      <c r="Y212" s="1" t="str">
        <f>IF(Tabla13[[#This Row],[TS-TP]]&gt;0,"COBRADA","NO COBRADA")</f>
        <v>NO COBRADA</v>
      </c>
    </row>
    <row r="213" spans="1:25" x14ac:dyDescent="0.25">
      <c r="A213" s="1">
        <v>14</v>
      </c>
      <c r="B213" s="1" t="s">
        <v>246</v>
      </c>
      <c r="C213" s="1">
        <v>6</v>
      </c>
      <c r="D213" s="13">
        <v>45018.107638888891</v>
      </c>
      <c r="E213" s="13">
        <v>45018.152777777781</v>
      </c>
      <c r="F213" s="7">
        <f>IF(Tabla13[[#This Row],[Estado_Mesa]]="Ocupada",Tabla13[[#This Row],[Hora_Salida]]-Tabla13[[#This Row],[Hora_Llegada]]+TIME(0,15,0),Tabla13[[#This Row],[Hora_Salida]]-Tabla13[[#This Row],[Hora_Llegada]])</f>
        <v>5.5555555557172433E-2</v>
      </c>
      <c r="G213" s="7" t="str">
        <f>TEXT(Tabla13[[#This Row],[Hora_Salida]],"dddd,dd,mm,aaaa")</f>
        <v>domingo,02,04,2023</v>
      </c>
      <c r="H213" s="1" t="s">
        <v>89</v>
      </c>
      <c r="I213" s="1" t="s">
        <v>67</v>
      </c>
      <c r="J213" s="1" t="s">
        <v>68</v>
      </c>
      <c r="K213" s="1">
        <v>18.850000000000001</v>
      </c>
      <c r="L213" s="1" t="str" cm="1">
        <f t="array" ref="L213">_xlfn.IFS(Tabla13[[#This Row],[Cuentas_Pagadas]]="COBRADA",K213,Tabla13[[#This Row],[Cuentas_Pagadas]]="NO COBRADA","-")</f>
        <v>-</v>
      </c>
      <c r="M213" s="1" t="s">
        <v>95</v>
      </c>
      <c r="N213" s="1">
        <v>212</v>
      </c>
      <c r="O213" s="1" t="s">
        <v>90</v>
      </c>
      <c r="P213" s="1" t="s">
        <v>448</v>
      </c>
      <c r="Q213" s="19">
        <v>0.1</v>
      </c>
      <c r="R213" s="25">
        <f>Tabla13[[#This Row],[Monto Total]]*Tabla13[[#This Row],[IVA (%)]]</f>
        <v>24.5</v>
      </c>
      <c r="S213" s="26">
        <f>SUMIF(Tabla1[Número de Orden],Tabla13[[#This Row],[Número_Orden]],Tabla1[Total del Pedido])</f>
        <v>245</v>
      </c>
      <c r="T213" s="26" cm="1">
        <f t="array" ref="T213">_xlfn.IFS(Tabla13[[#This Row],[Cuentas_Pagadas]]="COBRADA",Tabla13[[#This Row],[Monto Total]]+Tabla13[[#This Row],[Propina]],Tabla13[[#This Row],[Cuentas_Pagadas]]="NO COBRADA",0)</f>
        <v>0</v>
      </c>
      <c r="U213" s="26">
        <v>0</v>
      </c>
      <c r="V213" s="27" t="str">
        <f>IF(Tabla13[[#This Row],[Ganancia Bruta]]&gt;0,Tabla13[[#This Row],[Ganancia Bruta]]-Tabla13[[#This Row],[IVA]],"-")</f>
        <v>-</v>
      </c>
      <c r="W213" s="7">
        <f>SUMIF(Tabla1[Número de Orden],Tabla13[[#This Row],[Número_Orden]],Tabla1[Tiempo_Preparación])</f>
        <v>0.1138888888888889</v>
      </c>
      <c r="X213" s="7">
        <f>Tabla13[[#This Row],[Tiempo_Sala]]-Tabla13[[#This Row],[Tiempo_Preparación]]</f>
        <v>-5.8333333331716468E-2</v>
      </c>
      <c r="Y213" s="1" t="str">
        <f>IF(Tabla13[[#This Row],[TS-TP]]&gt;0,"COBRADA","NO COBRADA")</f>
        <v>NO COBRADA</v>
      </c>
    </row>
    <row r="214" spans="1:25" x14ac:dyDescent="0.25">
      <c r="A214" s="1">
        <v>13</v>
      </c>
      <c r="B214" s="1" t="s">
        <v>449</v>
      </c>
      <c r="C214" s="1">
        <v>6</v>
      </c>
      <c r="D214" s="13">
        <v>45018.073611111111</v>
      </c>
      <c r="E214" s="13">
        <v>45018.206944444442</v>
      </c>
      <c r="F214" s="7">
        <f>IF(Tabla13[[#This Row],[Estado_Mesa]]="Ocupada",Tabla13[[#This Row],[Hora_Salida]]-Tabla13[[#This Row],[Hora_Llegada]]+TIME(0,15,0),Tabla13[[#This Row],[Hora_Salida]]-Tabla13[[#This Row],[Hora_Llegada]])</f>
        <v>0.13333333333139308</v>
      </c>
      <c r="G214" s="7" t="str">
        <f>TEXT(Tabla13[[#This Row],[Hora_Salida]],"dddd,dd,mm,aaaa")</f>
        <v>domingo,02,04,2023</v>
      </c>
      <c r="H214" s="1" t="s">
        <v>85</v>
      </c>
      <c r="I214" s="1" t="s">
        <v>67</v>
      </c>
      <c r="J214" s="1" t="s">
        <v>80</v>
      </c>
      <c r="K214" s="1">
        <v>28.1</v>
      </c>
      <c r="L214" s="1" cm="1">
        <f t="array" ref="L214">_xlfn.IFS(Tabla13[[#This Row],[Cuentas_Pagadas]]="COBRADA",K214,Tabla13[[#This Row],[Cuentas_Pagadas]]="NO COBRADA","-")</f>
        <v>28.1</v>
      </c>
      <c r="M214" s="1" t="s">
        <v>81</v>
      </c>
      <c r="N214" s="1">
        <v>213</v>
      </c>
      <c r="O214" s="1" t="s">
        <v>90</v>
      </c>
      <c r="P214" s="1" t="s">
        <v>450</v>
      </c>
      <c r="Q214" s="19">
        <v>0.1</v>
      </c>
      <c r="R214" s="25">
        <f>Tabla13[[#This Row],[Monto Total]]*Tabla13[[#This Row],[IVA (%)]]</f>
        <v>8.7000000000000011</v>
      </c>
      <c r="S214" s="26">
        <f>SUMIF(Tabla1[Número de Orden],Tabla13[[#This Row],[Número_Orden]],Tabla1[Total del Pedido])</f>
        <v>87</v>
      </c>
      <c r="T214" s="26" cm="1">
        <f t="array" ref="T214">_xlfn.IFS(Tabla13[[#This Row],[Cuentas_Pagadas]]="COBRADA",Tabla13[[#This Row],[Monto Total]]+Tabla13[[#This Row],[Propina]],Tabla13[[#This Row],[Cuentas_Pagadas]]="NO COBRADA",0)</f>
        <v>115.1</v>
      </c>
      <c r="U214" s="26">
        <f>SUMIF(Tabla1[Número de Orden],Tabla13[[#This Row],[Número_Orden]],Tabla1[Ganancia Bruta])</f>
        <v>35</v>
      </c>
      <c r="V214" s="26">
        <f>IF(Tabla13[[#This Row],[Ganancia Bruta]]&gt;0,Tabla13[[#This Row],[Ganancia Bruta]]-Tabla13[[#This Row],[IVA]],"-")</f>
        <v>26.299999999999997</v>
      </c>
      <c r="W214" s="7">
        <f>SUMIF(Tabla1[Número de Orden],Tabla13[[#This Row],[Número_Orden]],Tabla1[Tiempo_Preparación])</f>
        <v>6.9444444444444448E-2</v>
      </c>
      <c r="X214" s="7">
        <f>Tabla13[[#This Row],[Tiempo_Sala]]-Tabla13[[#This Row],[Tiempo_Preparación]]</f>
        <v>6.388888888694863E-2</v>
      </c>
      <c r="Y214" s="1" t="str">
        <f>IF(Tabla13[[#This Row],[TS-TP]]&gt;0,"COBRADA","NO COBRADA")</f>
        <v>COBRADA</v>
      </c>
    </row>
    <row r="215" spans="1:25" x14ac:dyDescent="0.25">
      <c r="A215" s="1">
        <v>2</v>
      </c>
      <c r="B215" s="1" t="s">
        <v>451</v>
      </c>
      <c r="C215" s="1">
        <v>4</v>
      </c>
      <c r="D215" s="13">
        <v>45018.137499999997</v>
      </c>
      <c r="E215" s="13">
        <v>45018.214583333334</v>
      </c>
      <c r="F215" s="7">
        <f>IF(Tabla13[[#This Row],[Estado_Mesa]]="Ocupada",Tabla13[[#This Row],[Hora_Salida]]-Tabla13[[#This Row],[Hora_Llegada]]+TIME(0,15,0),Tabla13[[#This Row],[Hora_Salida]]-Tabla13[[#This Row],[Hora_Llegada]])</f>
        <v>8.7500000003880515E-2</v>
      </c>
      <c r="G215" s="7" t="str">
        <f>TEXT(Tabla13[[#This Row],[Hora_Salida]],"dddd,dd,mm,aaaa")</f>
        <v>domingo,02,04,2023</v>
      </c>
      <c r="H215" s="1" t="s">
        <v>73</v>
      </c>
      <c r="I215" s="1" t="s">
        <v>67</v>
      </c>
      <c r="J215" s="1" t="s">
        <v>68</v>
      </c>
      <c r="K215" s="1">
        <v>33.39</v>
      </c>
      <c r="L215" s="1" cm="1">
        <f t="array" ref="L215">_xlfn.IFS(Tabla13[[#This Row],[Cuentas_Pagadas]]="COBRADA",K215,Tabla13[[#This Row],[Cuentas_Pagadas]]="NO COBRADA","-")</f>
        <v>33.39</v>
      </c>
      <c r="M215" s="1" t="s">
        <v>95</v>
      </c>
      <c r="N215" s="1">
        <v>214</v>
      </c>
      <c r="O215" s="1" t="s">
        <v>139</v>
      </c>
      <c r="P215" s="1" t="s">
        <v>452</v>
      </c>
      <c r="Q215" s="19">
        <v>0.1</v>
      </c>
      <c r="R215" s="25">
        <f>Tabla13[[#This Row],[Monto Total]]*Tabla13[[#This Row],[IVA (%)]]</f>
        <v>22.8</v>
      </c>
      <c r="S215" s="26">
        <f>SUMIF(Tabla1[Número de Orden],Tabla13[[#This Row],[Número_Orden]],Tabla1[Total del Pedido])</f>
        <v>228</v>
      </c>
      <c r="T215" s="26" cm="1">
        <f t="array" ref="T215">_xlfn.IFS(Tabla13[[#This Row],[Cuentas_Pagadas]]="COBRADA",Tabla13[[#This Row],[Monto Total]]+Tabla13[[#This Row],[Propina]],Tabla13[[#This Row],[Cuentas_Pagadas]]="NO COBRADA",0)</f>
        <v>261.39</v>
      </c>
      <c r="U215" s="26">
        <f>SUMIF(Tabla1[Número de Orden],Tabla13[[#This Row],[Número_Orden]],Tabla1[Ganancia Bruta])</f>
        <v>89</v>
      </c>
      <c r="V215" s="26">
        <f>IF(Tabla13[[#This Row],[Ganancia Bruta]]&gt;0,Tabla13[[#This Row],[Ganancia Bruta]]-Tabla13[[#This Row],[IVA]],"-")</f>
        <v>66.2</v>
      </c>
      <c r="W215" s="7">
        <f>SUMIF(Tabla1[Número de Orden],Tabla13[[#This Row],[Número_Orden]],Tabla1[Tiempo_Preparación])</f>
        <v>2.6388888888888885E-2</v>
      </c>
      <c r="X215" s="7">
        <f>Tabla13[[#This Row],[Tiempo_Sala]]-Tabla13[[#This Row],[Tiempo_Preparación]]</f>
        <v>6.111111111499163E-2</v>
      </c>
      <c r="Y215" s="1" t="str">
        <f>IF(Tabla13[[#This Row],[TS-TP]]&gt;0,"COBRADA","NO COBRADA")</f>
        <v>COBRADA</v>
      </c>
    </row>
    <row r="216" spans="1:25" x14ac:dyDescent="0.25">
      <c r="A216" s="1">
        <v>6</v>
      </c>
      <c r="B216" s="1" t="s">
        <v>453</v>
      </c>
      <c r="C216" s="1">
        <v>4</v>
      </c>
      <c r="D216" s="13">
        <v>45018.161111111112</v>
      </c>
      <c r="E216" s="13">
        <v>45018.267361111109</v>
      </c>
      <c r="F216" s="7">
        <f>IF(Tabla13[[#This Row],[Estado_Mesa]]="Ocupada",Tabla13[[#This Row],[Hora_Salida]]-Tabla13[[#This Row],[Hora_Llegada]]+TIME(0,15,0),Tabla13[[#This Row],[Hora_Salida]]-Tabla13[[#This Row],[Hora_Llegada]])</f>
        <v>0.11666666666375629</v>
      </c>
      <c r="G216" s="7" t="str">
        <f>TEXT(Tabla13[[#This Row],[Hora_Salida]],"dddd,dd,mm,aaaa")</f>
        <v>domingo,02,04,2023</v>
      </c>
      <c r="H216" s="1" t="s">
        <v>66</v>
      </c>
      <c r="I216" s="1" t="s">
        <v>67</v>
      </c>
      <c r="J216" s="1" t="s">
        <v>68</v>
      </c>
      <c r="K216" s="1">
        <v>35.64</v>
      </c>
      <c r="L216" s="1" cm="1">
        <f t="array" ref="L216">_xlfn.IFS(Tabla13[[#This Row],[Cuentas_Pagadas]]="COBRADA",K216,Tabla13[[#This Row],[Cuentas_Pagadas]]="NO COBRADA","-")</f>
        <v>35.64</v>
      </c>
      <c r="M216" s="1" t="s">
        <v>95</v>
      </c>
      <c r="N216" s="1">
        <v>215</v>
      </c>
      <c r="O216" s="1" t="s">
        <v>104</v>
      </c>
      <c r="P216" s="1" t="s">
        <v>454</v>
      </c>
      <c r="Q216" s="19">
        <v>0.1</v>
      </c>
      <c r="R216" s="25">
        <f>Tabla13[[#This Row],[Monto Total]]*Tabla13[[#This Row],[IVA (%)]]</f>
        <v>15.8</v>
      </c>
      <c r="S216" s="26">
        <f>SUMIF(Tabla1[Número de Orden],Tabla13[[#This Row],[Número_Orden]],Tabla1[Total del Pedido])</f>
        <v>158</v>
      </c>
      <c r="T216" s="26" cm="1">
        <f t="array" ref="T216">_xlfn.IFS(Tabla13[[#This Row],[Cuentas_Pagadas]]="COBRADA",Tabla13[[#This Row],[Monto Total]]+Tabla13[[#This Row],[Propina]],Tabla13[[#This Row],[Cuentas_Pagadas]]="NO COBRADA",0)</f>
        <v>193.64</v>
      </c>
      <c r="U216" s="26">
        <f>SUMIF(Tabla1[Número de Orden],Tabla13[[#This Row],[Número_Orden]],Tabla1[Ganancia Bruta])</f>
        <v>64</v>
      </c>
      <c r="V216" s="26">
        <f>IF(Tabla13[[#This Row],[Ganancia Bruta]]&gt;0,Tabla13[[#This Row],[Ganancia Bruta]]-Tabla13[[#This Row],[IVA]],"-")</f>
        <v>48.2</v>
      </c>
      <c r="W216" s="7">
        <f>SUMIF(Tabla1[Número de Orden],Tabla13[[#This Row],[Número_Orden]],Tabla1[Tiempo_Preparación])</f>
        <v>3.1944444444444442E-2</v>
      </c>
      <c r="X216" s="7">
        <f>Tabla13[[#This Row],[Tiempo_Sala]]-Tabla13[[#This Row],[Tiempo_Preparación]]</f>
        <v>8.4722222219311846E-2</v>
      </c>
      <c r="Y216" s="1" t="str">
        <f>IF(Tabla13[[#This Row],[TS-TP]]&gt;0,"COBRADA","NO COBRADA")</f>
        <v>COBRADA</v>
      </c>
    </row>
    <row r="217" spans="1:25" x14ac:dyDescent="0.25">
      <c r="A217" s="1">
        <v>17</v>
      </c>
      <c r="B217" s="1" t="s">
        <v>455</v>
      </c>
      <c r="C217" s="1">
        <v>6</v>
      </c>
      <c r="D217" s="13">
        <v>45018.073611111111</v>
      </c>
      <c r="E217" s="13">
        <v>45018.23333333333</v>
      </c>
      <c r="F217" s="7">
        <f>IF(Tabla13[[#This Row],[Estado_Mesa]]="Ocupada",Tabla13[[#This Row],[Hora_Salida]]-Tabla13[[#This Row],[Hora_Llegada]]+TIME(0,15,0),Tabla13[[#This Row],[Hora_Salida]]-Tabla13[[#This Row],[Hora_Llegada]])</f>
        <v>0.15972222221898846</v>
      </c>
      <c r="G217" s="7" t="str">
        <f>TEXT(Tabla13[[#This Row],[Hora_Salida]],"dddd,dd,mm,aaaa")</f>
        <v>domingo,02,04,2023</v>
      </c>
      <c r="H217" s="1" t="s">
        <v>79</v>
      </c>
      <c r="I217" s="1" t="s">
        <v>67</v>
      </c>
      <c r="J217" s="1" t="s">
        <v>80</v>
      </c>
      <c r="K217" s="1">
        <v>35.69</v>
      </c>
      <c r="L217" s="1" cm="1">
        <f t="array" ref="L217">_xlfn.IFS(Tabla13[[#This Row],[Cuentas_Pagadas]]="COBRADA",K217,Tabla13[[#This Row],[Cuentas_Pagadas]]="NO COBRADA","-")</f>
        <v>35.69</v>
      </c>
      <c r="M217" s="1" t="s">
        <v>81</v>
      </c>
      <c r="N217" s="1">
        <v>216</v>
      </c>
      <c r="O217" s="1" t="s">
        <v>104</v>
      </c>
      <c r="P217" s="1" t="s">
        <v>456</v>
      </c>
      <c r="Q217" s="19">
        <v>0.1</v>
      </c>
      <c r="R217" s="25">
        <f>Tabla13[[#This Row],[Monto Total]]*Tabla13[[#This Row],[IVA (%)]]</f>
        <v>14.200000000000001</v>
      </c>
      <c r="S217" s="26">
        <f>SUMIF(Tabla1[Número de Orden],Tabla13[[#This Row],[Número_Orden]],Tabla1[Total del Pedido])</f>
        <v>142</v>
      </c>
      <c r="T217" s="26" cm="1">
        <f t="array" ref="T217">_xlfn.IFS(Tabla13[[#This Row],[Cuentas_Pagadas]]="COBRADA",Tabla13[[#This Row],[Monto Total]]+Tabla13[[#This Row],[Propina]],Tabla13[[#This Row],[Cuentas_Pagadas]]="NO COBRADA",0)</f>
        <v>177.69</v>
      </c>
      <c r="U217" s="26">
        <f>SUMIF(Tabla1[Número de Orden],Tabla13[[#This Row],[Número_Orden]],Tabla1[Ganancia Bruta])</f>
        <v>56</v>
      </c>
      <c r="V217" s="26">
        <f>IF(Tabla13[[#This Row],[Ganancia Bruta]]&gt;0,Tabla13[[#This Row],[Ganancia Bruta]]-Tabla13[[#This Row],[IVA]],"-")</f>
        <v>41.8</v>
      </c>
      <c r="W217" s="7">
        <f>SUMIF(Tabla1[Número de Orden],Tabla13[[#This Row],[Número_Orden]],Tabla1[Tiempo_Preparación])</f>
        <v>8.3333333333333343E-2</v>
      </c>
      <c r="X217" s="7">
        <f>Tabla13[[#This Row],[Tiempo_Sala]]-Tabla13[[#This Row],[Tiempo_Preparación]]</f>
        <v>7.6388888885655121E-2</v>
      </c>
      <c r="Y217" s="1" t="str">
        <f>IF(Tabla13[[#This Row],[TS-TP]]&gt;0,"COBRADA","NO COBRADA")</f>
        <v>COBRADA</v>
      </c>
    </row>
    <row r="218" spans="1:25" x14ac:dyDescent="0.25">
      <c r="A218" s="1">
        <v>1</v>
      </c>
      <c r="B218" s="1" t="s">
        <v>388</v>
      </c>
      <c r="C218" s="1">
        <v>2</v>
      </c>
      <c r="D218" s="13">
        <v>45018.037499999999</v>
      </c>
      <c r="E218" s="13">
        <v>45018.197916666664</v>
      </c>
      <c r="F218" s="7">
        <f>IF(Tabla13[[#This Row],[Estado_Mesa]]="Ocupada",Tabla13[[#This Row],[Hora_Salida]]-Tabla13[[#This Row],[Hora_Llegada]]+TIME(0,15,0),Tabla13[[#This Row],[Hora_Salida]]-Tabla13[[#This Row],[Hora_Llegada]])</f>
        <v>0.1708333333323632</v>
      </c>
      <c r="G218" s="7" t="str">
        <f>TEXT(Tabla13[[#This Row],[Hora_Salida]],"dddd,dd,mm,aaaa")</f>
        <v>domingo,02,04,2023</v>
      </c>
      <c r="H218" s="1" t="s">
        <v>66</v>
      </c>
      <c r="I218" s="1" t="s">
        <v>93</v>
      </c>
      <c r="J218" s="1" t="s">
        <v>80</v>
      </c>
      <c r="K218" s="1">
        <v>31.17</v>
      </c>
      <c r="L218" s="1" cm="1">
        <f t="array" ref="L218">_xlfn.IFS(Tabla13[[#This Row],[Cuentas_Pagadas]]="COBRADA",K218,Tabla13[[#This Row],[Cuentas_Pagadas]]="NO COBRADA","-")</f>
        <v>31.17</v>
      </c>
      <c r="M218" s="1" t="s">
        <v>95</v>
      </c>
      <c r="N218" s="1">
        <v>217</v>
      </c>
      <c r="O218" s="1" t="s">
        <v>76</v>
      </c>
      <c r="P218" s="1" t="s">
        <v>15</v>
      </c>
      <c r="Q218" s="19">
        <v>0.1</v>
      </c>
      <c r="R218" s="25">
        <f>Tabla13[[#This Row],[Monto Total]]*Tabla13[[#This Row],[IVA (%)]]</f>
        <v>9.6000000000000014</v>
      </c>
      <c r="S218" s="26">
        <f>SUMIF(Tabla1[Número de Orden],Tabla13[[#This Row],[Número_Orden]],Tabla1[Total del Pedido])</f>
        <v>96</v>
      </c>
      <c r="T218" s="26" cm="1">
        <f t="array" ref="T218">_xlfn.IFS(Tabla13[[#This Row],[Cuentas_Pagadas]]="COBRADA",Tabla13[[#This Row],[Monto Total]]+Tabla13[[#This Row],[Propina]],Tabla13[[#This Row],[Cuentas_Pagadas]]="NO COBRADA",0)</f>
        <v>127.17</v>
      </c>
      <c r="U218" s="26">
        <f>SUMIF(Tabla1[Número de Orden],Tabla13[[#This Row],[Número_Orden]],Tabla1[Ganancia Bruta])</f>
        <v>39</v>
      </c>
      <c r="V218" s="26">
        <f>IF(Tabla13[[#This Row],[Ganancia Bruta]]&gt;0,Tabla13[[#This Row],[Ganancia Bruta]]-Tabla13[[#This Row],[IVA]],"-")</f>
        <v>29.4</v>
      </c>
      <c r="W218" s="7">
        <f>SUMIF(Tabla1[Número de Orden],Tabla13[[#This Row],[Número_Orden]],Tabla1[Tiempo_Preparación])</f>
        <v>9.0277777777777769E-3</v>
      </c>
      <c r="X218" s="7">
        <f>Tabla13[[#This Row],[Tiempo_Sala]]-Tabla13[[#This Row],[Tiempo_Preparación]]</f>
        <v>0.16180555555458542</v>
      </c>
      <c r="Y218" s="1" t="str">
        <f>IF(Tabla13[[#This Row],[TS-TP]]&gt;0,"COBRADA","NO COBRADA")</f>
        <v>COBRADA</v>
      </c>
    </row>
    <row r="219" spans="1:25" x14ac:dyDescent="0.25">
      <c r="A219" s="1">
        <v>13</v>
      </c>
      <c r="B219" s="1" t="s">
        <v>457</v>
      </c>
      <c r="C219" s="1">
        <v>3</v>
      </c>
      <c r="D219" s="13">
        <v>45018.018750000003</v>
      </c>
      <c r="E219" s="13">
        <v>45018.15347222222</v>
      </c>
      <c r="F219" s="7">
        <f>IF(Tabla13[[#This Row],[Estado_Mesa]]="Ocupada",Tabla13[[#This Row],[Hora_Salida]]-Tabla13[[#This Row],[Hora_Llegada]]+TIME(0,15,0),Tabla13[[#This Row],[Hora_Salida]]-Tabla13[[#This Row],[Hora_Llegada]])</f>
        <v>0.14513888888419993</v>
      </c>
      <c r="G219" s="7" t="str">
        <f>TEXT(Tabla13[[#This Row],[Hora_Salida]],"dddd,dd,mm,aaaa")</f>
        <v>domingo,02,04,2023</v>
      </c>
      <c r="H219" s="1" t="s">
        <v>85</v>
      </c>
      <c r="I219" s="1" t="s">
        <v>67</v>
      </c>
      <c r="J219" s="1" t="s">
        <v>80</v>
      </c>
      <c r="K219" s="1">
        <v>23.34</v>
      </c>
      <c r="L219" s="1" cm="1">
        <f t="array" ref="L219">_xlfn.IFS(Tabla13[[#This Row],[Cuentas_Pagadas]]="COBRADA",K219,Tabla13[[#This Row],[Cuentas_Pagadas]]="NO COBRADA","-")</f>
        <v>23.34</v>
      </c>
      <c r="M219" s="1" t="s">
        <v>95</v>
      </c>
      <c r="N219" s="1">
        <v>218</v>
      </c>
      <c r="O219" s="1" t="s">
        <v>139</v>
      </c>
      <c r="P219" s="1" t="s">
        <v>458</v>
      </c>
      <c r="Q219" s="19">
        <v>0.1</v>
      </c>
      <c r="R219" s="25">
        <f>Tabla13[[#This Row],[Monto Total]]*Tabla13[[#This Row],[IVA (%)]]</f>
        <v>18.400000000000002</v>
      </c>
      <c r="S219" s="26">
        <f>SUMIF(Tabla1[Número de Orden],Tabla13[[#This Row],[Número_Orden]],Tabla1[Total del Pedido])</f>
        <v>184</v>
      </c>
      <c r="T219" s="26" cm="1">
        <f t="array" ref="T219">_xlfn.IFS(Tabla13[[#This Row],[Cuentas_Pagadas]]="COBRADA",Tabla13[[#This Row],[Monto Total]]+Tabla13[[#This Row],[Propina]],Tabla13[[#This Row],[Cuentas_Pagadas]]="NO COBRADA",0)</f>
        <v>207.34</v>
      </c>
      <c r="U219" s="26">
        <f>SUMIF(Tabla1[Número de Orden],Tabla13[[#This Row],[Número_Orden]],Tabla1[Ganancia Bruta])</f>
        <v>75</v>
      </c>
      <c r="V219" s="26">
        <f>IF(Tabla13[[#This Row],[Ganancia Bruta]]&gt;0,Tabla13[[#This Row],[Ganancia Bruta]]-Tabla13[[#This Row],[IVA]],"-")</f>
        <v>56.599999999999994</v>
      </c>
      <c r="W219" s="7">
        <f>SUMIF(Tabla1[Número de Orden],Tabla13[[#This Row],[Número_Orden]],Tabla1[Tiempo_Preparación])</f>
        <v>3.1944444444444442E-2</v>
      </c>
      <c r="X219" s="7">
        <f>Tabla13[[#This Row],[Tiempo_Sala]]-Tabla13[[#This Row],[Tiempo_Preparación]]</f>
        <v>0.11319444443975549</v>
      </c>
      <c r="Y219" s="1" t="str">
        <f>IF(Tabla13[[#This Row],[TS-TP]]&gt;0,"COBRADA","NO COBRADA")</f>
        <v>COBRADA</v>
      </c>
    </row>
    <row r="220" spans="1:25" x14ac:dyDescent="0.25">
      <c r="A220" s="1">
        <v>1</v>
      </c>
      <c r="B220" s="1" t="s">
        <v>459</v>
      </c>
      <c r="C220" s="1">
        <v>5</v>
      </c>
      <c r="D220" s="13">
        <v>45018.106249999997</v>
      </c>
      <c r="E220" s="13">
        <v>45018.200694444444</v>
      </c>
      <c r="F220" s="7">
        <f>IF(Tabla13[[#This Row],[Estado_Mesa]]="Ocupada",Tabla13[[#This Row],[Hora_Salida]]-Tabla13[[#This Row],[Hora_Llegada]]+TIME(0,15,0),Tabla13[[#This Row],[Hora_Salida]]-Tabla13[[#This Row],[Hora_Llegada]])</f>
        <v>9.4444444446708076E-2</v>
      </c>
      <c r="G220" s="7" t="str">
        <f>TEXT(Tabla13[[#This Row],[Hora_Salida]],"dddd,dd,mm,aaaa")</f>
        <v>domingo,02,04,2023</v>
      </c>
      <c r="H220" s="1" t="s">
        <v>66</v>
      </c>
      <c r="I220" s="1" t="s">
        <v>67</v>
      </c>
      <c r="J220" s="1" t="s">
        <v>80</v>
      </c>
      <c r="K220" s="1">
        <v>46.96</v>
      </c>
      <c r="L220" s="1" cm="1">
        <f t="array" ref="L220">_xlfn.IFS(Tabla13[[#This Row],[Cuentas_Pagadas]]="COBRADA",K220,Tabla13[[#This Row],[Cuentas_Pagadas]]="NO COBRADA","-")</f>
        <v>46.96</v>
      </c>
      <c r="M220" s="1" t="s">
        <v>81</v>
      </c>
      <c r="N220" s="1">
        <v>219</v>
      </c>
      <c r="O220" s="1" t="s">
        <v>96</v>
      </c>
      <c r="P220" s="1" t="s">
        <v>274</v>
      </c>
      <c r="Q220" s="19">
        <v>0.1</v>
      </c>
      <c r="R220" s="25">
        <f>Tabla13[[#This Row],[Monto Total]]*Tabla13[[#This Row],[IVA (%)]]</f>
        <v>13.9</v>
      </c>
      <c r="S220" s="26">
        <f>SUMIF(Tabla1[Número de Orden],Tabla13[[#This Row],[Número_Orden]],Tabla1[Total del Pedido])</f>
        <v>139</v>
      </c>
      <c r="T220" s="26" cm="1">
        <f t="array" ref="T220">_xlfn.IFS(Tabla13[[#This Row],[Cuentas_Pagadas]]="COBRADA",Tabla13[[#This Row],[Monto Total]]+Tabla13[[#This Row],[Propina]],Tabla13[[#This Row],[Cuentas_Pagadas]]="NO COBRADA",0)</f>
        <v>185.96</v>
      </c>
      <c r="U220" s="26">
        <f>SUMIF(Tabla1[Número de Orden],Tabla13[[#This Row],[Número_Orden]],Tabla1[Ganancia Bruta])</f>
        <v>54</v>
      </c>
      <c r="V220" s="26">
        <f>IF(Tabla13[[#This Row],[Ganancia Bruta]]&gt;0,Tabla13[[#This Row],[Ganancia Bruta]]-Tabla13[[#This Row],[IVA]],"-")</f>
        <v>40.1</v>
      </c>
      <c r="W220" s="7">
        <f>SUMIF(Tabla1[Número de Orden],Tabla13[[#This Row],[Número_Orden]],Tabla1[Tiempo_Preparación])</f>
        <v>1.5972222222222221E-2</v>
      </c>
      <c r="X220" s="7">
        <f>Tabla13[[#This Row],[Tiempo_Sala]]-Tabla13[[#This Row],[Tiempo_Preparación]]</f>
        <v>7.8472222224485855E-2</v>
      </c>
      <c r="Y220" s="1" t="str">
        <f>IF(Tabla13[[#This Row],[TS-TP]]&gt;0,"COBRADA","NO COBRADA")</f>
        <v>COBRADA</v>
      </c>
    </row>
    <row r="221" spans="1:25" x14ac:dyDescent="0.25">
      <c r="A221" s="1">
        <v>15</v>
      </c>
      <c r="B221" s="1" t="s">
        <v>418</v>
      </c>
      <c r="C221" s="1">
        <v>6</v>
      </c>
      <c r="D221" s="13">
        <v>45018.042361111111</v>
      </c>
      <c r="E221" s="13">
        <v>45018.206250000003</v>
      </c>
      <c r="F221" s="7">
        <f>IF(Tabla13[[#This Row],[Estado_Mesa]]="Ocupada",Tabla13[[#This Row],[Hora_Salida]]-Tabla13[[#This Row],[Hora_Llegada]]+TIME(0,15,0),Tabla13[[#This Row],[Hora_Salida]]-Tabla13[[#This Row],[Hora_Llegada]])</f>
        <v>0.16388888889196096</v>
      </c>
      <c r="G221" s="7" t="str">
        <f>TEXT(Tabla13[[#This Row],[Hora_Salida]],"dddd,dd,mm,aaaa")</f>
        <v>domingo,02,04,2023</v>
      </c>
      <c r="H221" s="1" t="s">
        <v>85</v>
      </c>
      <c r="I221" s="1" t="s">
        <v>67</v>
      </c>
      <c r="J221" s="1" t="s">
        <v>80</v>
      </c>
      <c r="K221" s="1">
        <v>48.5</v>
      </c>
      <c r="L221" s="1" cm="1">
        <f t="array" ref="L221">_xlfn.IFS(Tabla13[[#This Row],[Cuentas_Pagadas]]="COBRADA",K221,Tabla13[[#This Row],[Cuentas_Pagadas]]="NO COBRADA","-")</f>
        <v>48.5</v>
      </c>
      <c r="M221" s="1" t="s">
        <v>69</v>
      </c>
      <c r="N221" s="1">
        <v>220</v>
      </c>
      <c r="O221" s="1" t="s">
        <v>117</v>
      </c>
      <c r="P221" s="1" t="s">
        <v>4</v>
      </c>
      <c r="Q221" s="19">
        <v>0.1</v>
      </c>
      <c r="R221" s="25">
        <f>Tabla13[[#This Row],[Monto Total]]*Tabla13[[#This Row],[IVA (%)]]</f>
        <v>2.4000000000000004</v>
      </c>
      <c r="S221" s="26">
        <f>SUMIF(Tabla1[Número de Orden],Tabla13[[#This Row],[Número_Orden]],Tabla1[Total del Pedido])</f>
        <v>24</v>
      </c>
      <c r="T221" s="26" cm="1">
        <f t="array" ref="T221">_xlfn.IFS(Tabla13[[#This Row],[Cuentas_Pagadas]]="COBRADA",Tabla13[[#This Row],[Monto Total]]+Tabla13[[#This Row],[Propina]],Tabla13[[#This Row],[Cuentas_Pagadas]]="NO COBRADA",0)</f>
        <v>72.5</v>
      </c>
      <c r="U221" s="26">
        <f>SUMIF(Tabla1[Número de Orden],Tabla13[[#This Row],[Número_Orden]],Tabla1[Ganancia Bruta])</f>
        <v>10</v>
      </c>
      <c r="V221" s="26">
        <f>IF(Tabla13[[#This Row],[Ganancia Bruta]]&gt;0,Tabla13[[#This Row],[Ganancia Bruta]]-Tabla13[[#This Row],[IVA]],"-")</f>
        <v>7.6</v>
      </c>
      <c r="W221" s="7">
        <f>SUMIF(Tabla1[Número de Orden],Tabla13[[#This Row],[Número_Orden]],Tabla1[Tiempo_Preparación])</f>
        <v>9.0277777777777769E-3</v>
      </c>
      <c r="X221" s="7">
        <f>Tabla13[[#This Row],[Tiempo_Sala]]-Tabla13[[#This Row],[Tiempo_Preparación]]</f>
        <v>0.15486111111418319</v>
      </c>
      <c r="Y221" s="1" t="str">
        <f>IF(Tabla13[[#This Row],[TS-TP]]&gt;0,"COBRADA","NO COBRADA")</f>
        <v>COBRADA</v>
      </c>
    </row>
    <row r="222" spans="1:25" x14ac:dyDescent="0.25">
      <c r="A222" s="1">
        <v>16</v>
      </c>
      <c r="B222" s="1" t="s">
        <v>460</v>
      </c>
      <c r="C222" s="1">
        <v>1</v>
      </c>
      <c r="D222" s="13">
        <v>45018.07708333333</v>
      </c>
      <c r="E222" s="13">
        <v>45018.128472222219</v>
      </c>
      <c r="F222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222" s="7" t="str">
        <f>TEXT(Tabla13[[#This Row],[Hora_Salida]],"dddd,dd,mm,aaaa")</f>
        <v>domingo,02,04,2023</v>
      </c>
      <c r="H222" s="1" t="s">
        <v>66</v>
      </c>
      <c r="I222" s="1" t="s">
        <v>67</v>
      </c>
      <c r="J222" s="1" t="s">
        <v>80</v>
      </c>
      <c r="K222" s="1">
        <v>17.829999999999998</v>
      </c>
      <c r="L222" s="1" t="str" cm="1">
        <f t="array" ref="L222">_xlfn.IFS(Tabla13[[#This Row],[Cuentas_Pagadas]]="COBRADA",K222,Tabla13[[#This Row],[Cuentas_Pagadas]]="NO COBRADA","-")</f>
        <v>-</v>
      </c>
      <c r="M222" s="1" t="s">
        <v>81</v>
      </c>
      <c r="N222" s="1">
        <v>221</v>
      </c>
      <c r="O222" s="1" t="s">
        <v>122</v>
      </c>
      <c r="P222" s="1" t="s">
        <v>461</v>
      </c>
      <c r="Q222" s="19">
        <v>0.1</v>
      </c>
      <c r="R222" s="25">
        <f>Tabla13[[#This Row],[Monto Total]]*Tabla13[[#This Row],[IVA (%)]]</f>
        <v>19.3</v>
      </c>
      <c r="S222" s="26">
        <f>SUMIF(Tabla1[Número de Orden],Tabla13[[#This Row],[Número_Orden]],Tabla1[Total del Pedido])</f>
        <v>193</v>
      </c>
      <c r="T222" s="26" cm="1">
        <f t="array" ref="T222">_xlfn.IFS(Tabla13[[#This Row],[Cuentas_Pagadas]]="COBRADA",Tabla13[[#This Row],[Monto Total]]+Tabla13[[#This Row],[Propina]],Tabla13[[#This Row],[Cuentas_Pagadas]]="NO COBRADA",0)</f>
        <v>0</v>
      </c>
      <c r="U222" s="26">
        <v>0</v>
      </c>
      <c r="V222" s="27" t="str">
        <f>IF(Tabla13[[#This Row],[Ganancia Bruta]]&gt;0,Tabla13[[#This Row],[Ganancia Bruta]]-Tabla13[[#This Row],[IVA]],"-")</f>
        <v>-</v>
      </c>
      <c r="W222" s="7">
        <f>SUMIF(Tabla1[Número de Orden],Tabla13[[#This Row],[Número_Orden]],Tabla1[Tiempo_Preparación])</f>
        <v>7.5000000000000011E-2</v>
      </c>
      <c r="X222" s="7">
        <f>Tabla13[[#This Row],[Tiempo_Sala]]-Tabla13[[#This Row],[Tiempo_Preparación]]</f>
        <v>-2.3611111110949434E-2</v>
      </c>
      <c r="Y222" s="1" t="str">
        <f>IF(Tabla13[[#This Row],[TS-TP]]&gt;0,"COBRADA","NO COBRADA")</f>
        <v>NO COBRADA</v>
      </c>
    </row>
    <row r="223" spans="1:25" x14ac:dyDescent="0.25">
      <c r="A223" s="1">
        <v>3</v>
      </c>
      <c r="B223" s="1" t="s">
        <v>462</v>
      </c>
      <c r="C223" s="1">
        <v>3</v>
      </c>
      <c r="D223" s="13">
        <v>45018.151388888888</v>
      </c>
      <c r="E223" s="13">
        <v>45018.279166666667</v>
      </c>
      <c r="F223" s="7">
        <f>IF(Tabla13[[#This Row],[Estado_Mesa]]="Ocupada",Tabla13[[#This Row],[Hora_Salida]]-Tabla13[[#This Row],[Hora_Llegada]]+TIME(0,15,0),Tabla13[[#This Row],[Hora_Salida]]-Tabla13[[#This Row],[Hora_Llegada]])</f>
        <v>0.12777777777955635</v>
      </c>
      <c r="G223" s="7" t="str">
        <f>TEXT(Tabla13[[#This Row],[Hora_Salida]],"dddd,dd,mm,aaaa")</f>
        <v>domingo,02,04,2023</v>
      </c>
      <c r="H223" s="1" t="s">
        <v>85</v>
      </c>
      <c r="I223" s="1" t="s">
        <v>93</v>
      </c>
      <c r="J223" s="1" t="s">
        <v>68</v>
      </c>
      <c r="K223" s="1">
        <v>32.58</v>
      </c>
      <c r="L223" s="1" cm="1">
        <f t="array" ref="L223">_xlfn.IFS(Tabla13[[#This Row],[Cuentas_Pagadas]]="COBRADA",K223,Tabla13[[#This Row],[Cuentas_Pagadas]]="NO COBRADA","-")</f>
        <v>32.58</v>
      </c>
      <c r="M223" s="1" t="s">
        <v>81</v>
      </c>
      <c r="N223" s="1">
        <v>222</v>
      </c>
      <c r="O223" s="1" t="s">
        <v>117</v>
      </c>
      <c r="P223" s="1" t="s">
        <v>463</v>
      </c>
      <c r="Q223" s="19">
        <v>0.1</v>
      </c>
      <c r="R223" s="25">
        <f>Tabla13[[#This Row],[Monto Total]]*Tabla13[[#This Row],[IVA (%)]]</f>
        <v>9.7000000000000011</v>
      </c>
      <c r="S223" s="26">
        <f>SUMIF(Tabla1[Número de Orden],Tabla13[[#This Row],[Número_Orden]],Tabla1[Total del Pedido])</f>
        <v>97</v>
      </c>
      <c r="T223" s="26" cm="1">
        <f t="array" ref="T223">_xlfn.IFS(Tabla13[[#This Row],[Cuentas_Pagadas]]="COBRADA",Tabla13[[#This Row],[Monto Total]]+Tabla13[[#This Row],[Propina]],Tabla13[[#This Row],[Cuentas_Pagadas]]="NO COBRADA",0)</f>
        <v>129.57999999999998</v>
      </c>
      <c r="U223" s="26">
        <f>SUMIF(Tabla1[Número de Orden],Tabla13[[#This Row],[Número_Orden]],Tabla1[Ganancia Bruta])</f>
        <v>39</v>
      </c>
      <c r="V223" s="26">
        <f>IF(Tabla13[[#This Row],[Ganancia Bruta]]&gt;0,Tabla13[[#This Row],[Ganancia Bruta]]-Tabla13[[#This Row],[IVA]],"-")</f>
        <v>29.299999999999997</v>
      </c>
      <c r="W223" s="7">
        <f>SUMIF(Tabla1[Número de Orden],Tabla13[[#This Row],[Número_Orden]],Tabla1[Tiempo_Preparación])</f>
        <v>5.9027777777777776E-2</v>
      </c>
      <c r="X223" s="7">
        <f>Tabla13[[#This Row],[Tiempo_Sala]]-Tabla13[[#This Row],[Tiempo_Preparación]]</f>
        <v>6.8750000001778569E-2</v>
      </c>
      <c r="Y223" s="1" t="str">
        <f>IF(Tabla13[[#This Row],[TS-TP]]&gt;0,"COBRADA","NO COBRADA")</f>
        <v>COBRADA</v>
      </c>
    </row>
    <row r="224" spans="1:25" x14ac:dyDescent="0.25">
      <c r="A224" s="1">
        <v>19</v>
      </c>
      <c r="B224" s="1" t="s">
        <v>464</v>
      </c>
      <c r="C224" s="1">
        <v>2</v>
      </c>
      <c r="D224" s="13">
        <v>45018.052777777775</v>
      </c>
      <c r="E224" s="13">
        <v>45018.118055555555</v>
      </c>
      <c r="F224" s="7">
        <f>IF(Tabla13[[#This Row],[Estado_Mesa]]="Ocupada",Tabla13[[#This Row],[Hora_Salida]]-Tabla13[[#This Row],[Hora_Llegada]]+TIME(0,15,0),Tabla13[[#This Row],[Hora_Salida]]-Tabla13[[#This Row],[Hora_Llegada]])</f>
        <v>6.5277777779556345E-2</v>
      </c>
      <c r="G224" s="7" t="str">
        <f>TEXT(Tabla13[[#This Row],[Hora_Salida]],"dddd,dd,mm,aaaa")</f>
        <v>domingo,02,04,2023</v>
      </c>
      <c r="H224" s="1" t="s">
        <v>85</v>
      </c>
      <c r="I224" s="1" t="s">
        <v>93</v>
      </c>
      <c r="J224" s="1" t="s">
        <v>80</v>
      </c>
      <c r="K224" s="1">
        <v>49.62</v>
      </c>
      <c r="L224" s="1" cm="1">
        <f t="array" ref="L224">_xlfn.IFS(Tabla13[[#This Row],[Cuentas_Pagadas]]="COBRADA",K224,Tabla13[[#This Row],[Cuentas_Pagadas]]="NO COBRADA","-")</f>
        <v>49.62</v>
      </c>
      <c r="M224" s="1" t="s">
        <v>69</v>
      </c>
      <c r="N224" s="1">
        <v>223</v>
      </c>
      <c r="O224" s="1" t="s">
        <v>139</v>
      </c>
      <c r="P224" s="1" t="s">
        <v>15</v>
      </c>
      <c r="Q224" s="19">
        <v>0.1</v>
      </c>
      <c r="R224" s="25">
        <f>Tabla13[[#This Row],[Monto Total]]*Tabla13[[#This Row],[IVA (%)]]</f>
        <v>3.2</v>
      </c>
      <c r="S224" s="26">
        <f>SUMIF(Tabla1[Número de Orden],Tabla13[[#This Row],[Número_Orden]],Tabla1[Total del Pedido])</f>
        <v>32</v>
      </c>
      <c r="T224" s="26" cm="1">
        <f t="array" ref="T224">_xlfn.IFS(Tabla13[[#This Row],[Cuentas_Pagadas]]="COBRADA",Tabla13[[#This Row],[Monto Total]]+Tabla13[[#This Row],[Propina]],Tabla13[[#This Row],[Cuentas_Pagadas]]="NO COBRADA",0)</f>
        <v>81.62</v>
      </c>
      <c r="U224" s="26">
        <f>SUMIF(Tabla1[Número de Orden],Tabla13[[#This Row],[Número_Orden]],Tabla1[Ganancia Bruta])</f>
        <v>13</v>
      </c>
      <c r="V224" s="26">
        <f>IF(Tabla13[[#This Row],[Ganancia Bruta]]&gt;0,Tabla13[[#This Row],[Ganancia Bruta]]-Tabla13[[#This Row],[IVA]],"-")</f>
        <v>9.8000000000000007</v>
      </c>
      <c r="W224" s="7">
        <f>SUMIF(Tabla1[Número de Orden],Tabla13[[#This Row],[Número_Orden]],Tabla1[Tiempo_Preparación])</f>
        <v>3.6805555555555557E-2</v>
      </c>
      <c r="X224" s="7">
        <f>Tabla13[[#This Row],[Tiempo_Sala]]-Tabla13[[#This Row],[Tiempo_Preparación]]</f>
        <v>2.8472222224000789E-2</v>
      </c>
      <c r="Y224" s="1" t="str">
        <f>IF(Tabla13[[#This Row],[TS-TP]]&gt;0,"COBRADA","NO COBRADA")</f>
        <v>COBRADA</v>
      </c>
    </row>
    <row r="225" spans="1:25" x14ac:dyDescent="0.25">
      <c r="A225" s="1">
        <v>7</v>
      </c>
      <c r="B225" s="1" t="s">
        <v>465</v>
      </c>
      <c r="C225" s="1">
        <v>6</v>
      </c>
      <c r="D225" s="13">
        <v>45018.088194444441</v>
      </c>
      <c r="E225" s="13">
        <v>45018.240972222222</v>
      </c>
      <c r="F225" s="7">
        <f>IF(Tabla13[[#This Row],[Estado_Mesa]]="Ocupada",Tabla13[[#This Row],[Hora_Salida]]-Tabla13[[#This Row],[Hora_Llegada]]+TIME(0,15,0),Tabla13[[#This Row],[Hora_Salida]]-Tabla13[[#This Row],[Hora_Llegada]])</f>
        <v>0.16319444444767819</v>
      </c>
      <c r="G225" s="7" t="str">
        <f>TEXT(Tabla13[[#This Row],[Hora_Salida]],"dddd,dd,mm,aaaa")</f>
        <v>domingo,02,04,2023</v>
      </c>
      <c r="H225" s="1" t="s">
        <v>66</v>
      </c>
      <c r="I225" s="1" t="s">
        <v>67</v>
      </c>
      <c r="J225" s="1" t="s">
        <v>80</v>
      </c>
      <c r="K225" s="1">
        <v>17.61</v>
      </c>
      <c r="L225" s="1" cm="1">
        <f t="array" ref="L225">_xlfn.IFS(Tabla13[[#This Row],[Cuentas_Pagadas]]="COBRADA",K225,Tabla13[[#This Row],[Cuentas_Pagadas]]="NO COBRADA","-")</f>
        <v>17.61</v>
      </c>
      <c r="M225" s="1" t="s">
        <v>95</v>
      </c>
      <c r="N225" s="1">
        <v>224</v>
      </c>
      <c r="O225" s="1" t="s">
        <v>101</v>
      </c>
      <c r="P225" s="1" t="s">
        <v>22</v>
      </c>
      <c r="Q225" s="19">
        <v>0.1</v>
      </c>
      <c r="R225" s="25">
        <f>Tabla13[[#This Row],[Monto Total]]*Tabla13[[#This Row],[IVA (%)]]</f>
        <v>5.2</v>
      </c>
      <c r="S225" s="26">
        <f>SUMIF(Tabla1[Número de Orden],Tabla13[[#This Row],[Número_Orden]],Tabla1[Total del Pedido])</f>
        <v>52</v>
      </c>
      <c r="T225" s="26" cm="1">
        <f t="array" ref="T225">_xlfn.IFS(Tabla13[[#This Row],[Cuentas_Pagadas]]="COBRADA",Tabla13[[#This Row],[Monto Total]]+Tabla13[[#This Row],[Propina]],Tabla13[[#This Row],[Cuentas_Pagadas]]="NO COBRADA",0)</f>
        <v>69.61</v>
      </c>
      <c r="U225" s="26">
        <f>SUMIF(Tabla1[Número de Orden],Tabla13[[#This Row],[Número_Orden]],Tabla1[Ganancia Bruta])</f>
        <v>22</v>
      </c>
      <c r="V225" s="26">
        <f>IF(Tabla13[[#This Row],[Ganancia Bruta]]&gt;0,Tabla13[[#This Row],[Ganancia Bruta]]-Tabla13[[#This Row],[IVA]],"-")</f>
        <v>16.8</v>
      </c>
      <c r="W225" s="7">
        <f>SUMIF(Tabla1[Número de Orden],Tabla13[[#This Row],[Número_Orden]],Tabla1[Tiempo_Preparación])</f>
        <v>1.3888888888888888E-2</v>
      </c>
      <c r="X225" s="7">
        <f>Tabla13[[#This Row],[Tiempo_Sala]]-Tabla13[[#This Row],[Tiempo_Preparación]]</f>
        <v>0.1493055555587893</v>
      </c>
      <c r="Y225" s="1" t="str">
        <f>IF(Tabla13[[#This Row],[TS-TP]]&gt;0,"COBRADA","NO COBRADA")</f>
        <v>COBRADA</v>
      </c>
    </row>
    <row r="226" spans="1:25" x14ac:dyDescent="0.25">
      <c r="A226" s="1">
        <v>19</v>
      </c>
      <c r="B226" s="1" t="s">
        <v>466</v>
      </c>
      <c r="C226" s="1">
        <v>4</v>
      </c>
      <c r="D226" s="13">
        <v>45018.009722222225</v>
      </c>
      <c r="E226" s="13">
        <v>45018.058333333334</v>
      </c>
      <c r="F226" s="7">
        <f>IF(Tabla13[[#This Row],[Estado_Mesa]]="Ocupada",Tabla13[[#This Row],[Hora_Salida]]-Tabla13[[#This Row],[Hora_Llegada]]+TIME(0,15,0),Tabla13[[#This Row],[Hora_Salida]]-Tabla13[[#This Row],[Hora_Llegada]])</f>
        <v>4.8611111109494232E-2</v>
      </c>
      <c r="G226" s="7" t="str">
        <f>TEXT(Tabla13[[#This Row],[Hora_Salida]],"dddd,dd,mm,aaaa")</f>
        <v>domingo,02,04,2023</v>
      </c>
      <c r="H226" s="1" t="s">
        <v>66</v>
      </c>
      <c r="I226" s="1" t="s">
        <v>74</v>
      </c>
      <c r="J226" s="1" t="s">
        <v>80</v>
      </c>
      <c r="K226" s="1">
        <v>35.020000000000003</v>
      </c>
      <c r="L226" s="1" t="str" cm="1">
        <f t="array" ref="L226">_xlfn.IFS(Tabla13[[#This Row],[Cuentas_Pagadas]]="COBRADA",K226,Tabla13[[#This Row],[Cuentas_Pagadas]]="NO COBRADA","-")</f>
        <v>-</v>
      </c>
      <c r="M226" s="1" t="s">
        <v>69</v>
      </c>
      <c r="N226" s="1">
        <v>225</v>
      </c>
      <c r="O226" s="1" t="s">
        <v>90</v>
      </c>
      <c r="P226" s="1" t="s">
        <v>467</v>
      </c>
      <c r="Q226" s="19">
        <v>0.1</v>
      </c>
      <c r="R226" s="25">
        <f>Tabla13[[#This Row],[Monto Total]]*Tabla13[[#This Row],[IVA (%)]]</f>
        <v>16.8</v>
      </c>
      <c r="S226" s="26">
        <f>SUMIF(Tabla1[Número de Orden],Tabla13[[#This Row],[Número_Orden]],Tabla1[Total del Pedido])</f>
        <v>168</v>
      </c>
      <c r="T226" s="26" cm="1">
        <f t="array" ref="T226">_xlfn.IFS(Tabla13[[#This Row],[Cuentas_Pagadas]]="COBRADA",Tabla13[[#This Row],[Monto Total]]+Tabla13[[#This Row],[Propina]],Tabla13[[#This Row],[Cuentas_Pagadas]]="NO COBRADA",0)</f>
        <v>0</v>
      </c>
      <c r="U226" s="26">
        <v>0</v>
      </c>
      <c r="V226" s="27" t="str">
        <f>IF(Tabla13[[#This Row],[Ganancia Bruta]]&gt;0,Tabla13[[#This Row],[Ganancia Bruta]]-Tabla13[[#This Row],[IVA]],"-")</f>
        <v>-</v>
      </c>
      <c r="W226" s="7">
        <f>SUMIF(Tabla1[Número de Orden],Tabla13[[#This Row],[Número_Orden]],Tabla1[Tiempo_Preparación])</f>
        <v>6.5277777777777782E-2</v>
      </c>
      <c r="X226" s="7">
        <f>Tabla13[[#This Row],[Tiempo_Sala]]-Tabla13[[#This Row],[Tiempo_Preparación]]</f>
        <v>-1.666666666828355E-2</v>
      </c>
      <c r="Y226" s="1" t="str">
        <f>IF(Tabla13[[#This Row],[TS-TP]]&gt;0,"COBRADA","NO COBRADA")</f>
        <v>NO COBRADA</v>
      </c>
    </row>
    <row r="227" spans="1:25" x14ac:dyDescent="0.25">
      <c r="A227" s="1">
        <v>7</v>
      </c>
      <c r="B227" s="1" t="s">
        <v>468</v>
      </c>
      <c r="C227" s="1">
        <v>6</v>
      </c>
      <c r="D227" s="13">
        <v>45018.040277777778</v>
      </c>
      <c r="E227" s="13">
        <v>45018.17291666667</v>
      </c>
      <c r="F227" s="7">
        <f>IF(Tabla13[[#This Row],[Estado_Mesa]]="Ocupada",Tabla13[[#This Row],[Hora_Salida]]-Tabla13[[#This Row],[Hora_Llegada]]+TIME(0,15,0),Tabla13[[#This Row],[Hora_Salida]]-Tabla13[[#This Row],[Hora_Llegada]])</f>
        <v>0.13263888889196096</v>
      </c>
      <c r="G227" s="7" t="str">
        <f>TEXT(Tabla13[[#This Row],[Hora_Salida]],"dddd,dd,mm,aaaa")</f>
        <v>domingo,02,04,2023</v>
      </c>
      <c r="H227" s="1" t="s">
        <v>73</v>
      </c>
      <c r="I227" s="1" t="s">
        <v>93</v>
      </c>
      <c r="J227" s="1" t="s">
        <v>80</v>
      </c>
      <c r="K227" s="1">
        <v>39.479999999999997</v>
      </c>
      <c r="L227" s="1" cm="1">
        <f t="array" ref="L227">_xlfn.IFS(Tabla13[[#This Row],[Cuentas_Pagadas]]="COBRADA",K227,Tabla13[[#This Row],[Cuentas_Pagadas]]="NO COBRADA","-")</f>
        <v>39.479999999999997</v>
      </c>
      <c r="M227" s="1" t="s">
        <v>69</v>
      </c>
      <c r="N227" s="1">
        <v>226</v>
      </c>
      <c r="O227" s="1" t="s">
        <v>96</v>
      </c>
      <c r="P227" s="1" t="s">
        <v>469</v>
      </c>
      <c r="Q227" s="19">
        <v>0.1</v>
      </c>
      <c r="R227" s="25">
        <f>Tabla13[[#This Row],[Monto Total]]*Tabla13[[#This Row],[IVA (%)]]</f>
        <v>17.100000000000001</v>
      </c>
      <c r="S227" s="26">
        <f>SUMIF(Tabla1[Número de Orden],Tabla13[[#This Row],[Número_Orden]],Tabla1[Total del Pedido])</f>
        <v>171</v>
      </c>
      <c r="T227" s="26" cm="1">
        <f t="array" ref="T227">_xlfn.IFS(Tabla13[[#This Row],[Cuentas_Pagadas]]="COBRADA",Tabla13[[#This Row],[Monto Total]]+Tabla13[[#This Row],[Propina]],Tabla13[[#This Row],[Cuentas_Pagadas]]="NO COBRADA",0)</f>
        <v>210.48</v>
      </c>
      <c r="U227" s="26">
        <f>SUMIF(Tabla1[Número de Orden],Tabla13[[#This Row],[Número_Orden]],Tabla1[Ganancia Bruta])</f>
        <v>69</v>
      </c>
      <c r="V227" s="26">
        <f>IF(Tabla13[[#This Row],[Ganancia Bruta]]&gt;0,Tabla13[[#This Row],[Ganancia Bruta]]-Tabla13[[#This Row],[IVA]],"-")</f>
        <v>51.9</v>
      </c>
      <c r="W227" s="7">
        <f>SUMIF(Tabla1[Número de Orden],Tabla13[[#This Row],[Número_Orden]],Tabla1[Tiempo_Preparación])</f>
        <v>0.10138888888888889</v>
      </c>
      <c r="X227" s="7">
        <f>Tabla13[[#This Row],[Tiempo_Sala]]-Tabla13[[#This Row],[Tiempo_Preparación]]</f>
        <v>3.125000000307207E-2</v>
      </c>
      <c r="Y227" s="1" t="str">
        <f>IF(Tabla13[[#This Row],[TS-TP]]&gt;0,"COBRADA","NO COBRADA")</f>
        <v>COBRADA</v>
      </c>
    </row>
    <row r="228" spans="1:25" x14ac:dyDescent="0.25">
      <c r="A228" s="1">
        <v>17</v>
      </c>
      <c r="B228" s="1" t="s">
        <v>252</v>
      </c>
      <c r="C228" s="1">
        <v>6</v>
      </c>
      <c r="D228" s="13">
        <v>45018.075694444444</v>
      </c>
      <c r="E228" s="13">
        <v>45018.202777777777</v>
      </c>
      <c r="F228" s="7">
        <f>IF(Tabla13[[#This Row],[Estado_Mesa]]="Ocupada",Tabla13[[#This Row],[Hora_Salida]]-Tabla13[[#This Row],[Hora_Llegada]]+TIME(0,15,0),Tabla13[[#This Row],[Hora_Salida]]-Tabla13[[#This Row],[Hora_Llegada]])</f>
        <v>0.12708333333284827</v>
      </c>
      <c r="G228" s="7" t="str">
        <f>TEXT(Tabla13[[#This Row],[Hora_Salida]],"dddd,dd,mm,aaaa")</f>
        <v>domingo,02,04,2023</v>
      </c>
      <c r="H228" s="1" t="s">
        <v>85</v>
      </c>
      <c r="I228" s="1" t="s">
        <v>67</v>
      </c>
      <c r="J228" s="1" t="s">
        <v>80</v>
      </c>
      <c r="K228" s="1">
        <v>41.05</v>
      </c>
      <c r="L228" s="1" cm="1">
        <f t="array" ref="L228">_xlfn.IFS(Tabla13[[#This Row],[Cuentas_Pagadas]]="COBRADA",K228,Tabla13[[#This Row],[Cuentas_Pagadas]]="NO COBRADA","-")</f>
        <v>41.05</v>
      </c>
      <c r="M228" s="1" t="s">
        <v>81</v>
      </c>
      <c r="N228" s="1">
        <v>227</v>
      </c>
      <c r="O228" s="1" t="s">
        <v>122</v>
      </c>
      <c r="P228" s="1" t="s">
        <v>470</v>
      </c>
      <c r="Q228" s="19">
        <v>0.1</v>
      </c>
      <c r="R228" s="25">
        <f>Tabla13[[#This Row],[Monto Total]]*Tabla13[[#This Row],[IVA (%)]]</f>
        <v>21.1</v>
      </c>
      <c r="S228" s="26">
        <f>SUMIF(Tabla1[Número de Orden],Tabla13[[#This Row],[Número_Orden]],Tabla1[Total del Pedido])</f>
        <v>211</v>
      </c>
      <c r="T228" s="26" cm="1">
        <f t="array" ref="T228">_xlfn.IFS(Tabla13[[#This Row],[Cuentas_Pagadas]]="COBRADA",Tabla13[[#This Row],[Monto Total]]+Tabla13[[#This Row],[Propina]],Tabla13[[#This Row],[Cuentas_Pagadas]]="NO COBRADA",0)</f>
        <v>252.05</v>
      </c>
      <c r="U228" s="26">
        <f>SUMIF(Tabla1[Número de Orden],Tabla13[[#This Row],[Número_Orden]],Tabla1[Ganancia Bruta])</f>
        <v>84</v>
      </c>
      <c r="V228" s="26">
        <f>IF(Tabla13[[#This Row],[Ganancia Bruta]]&gt;0,Tabla13[[#This Row],[Ganancia Bruta]]-Tabla13[[#This Row],[IVA]],"-")</f>
        <v>62.9</v>
      </c>
      <c r="W228" s="7">
        <f>SUMIF(Tabla1[Número de Orden],Tabla13[[#This Row],[Número_Orden]],Tabla1[Tiempo_Preparación])</f>
        <v>8.2638888888888887E-2</v>
      </c>
      <c r="X228" s="7">
        <f>Tabla13[[#This Row],[Tiempo_Sala]]-Tabla13[[#This Row],[Tiempo_Preparación]]</f>
        <v>4.4444444443959383E-2</v>
      </c>
      <c r="Y228" s="1" t="str">
        <f>IF(Tabla13[[#This Row],[TS-TP]]&gt;0,"COBRADA","NO COBRADA")</f>
        <v>COBRADA</v>
      </c>
    </row>
    <row r="229" spans="1:25" x14ac:dyDescent="0.25">
      <c r="A229" s="1">
        <v>16</v>
      </c>
      <c r="B229" s="1" t="s">
        <v>471</v>
      </c>
      <c r="C229" s="1">
        <v>4</v>
      </c>
      <c r="D229" s="13">
        <v>45018.069444444445</v>
      </c>
      <c r="E229" s="13">
        <v>45018.168055555558</v>
      </c>
      <c r="F229" s="7">
        <f>IF(Tabla13[[#This Row],[Estado_Mesa]]="Ocupada",Tabla13[[#This Row],[Hora_Salida]]-Tabla13[[#This Row],[Hora_Llegada]]+TIME(0,15,0),Tabla13[[#This Row],[Hora_Salida]]-Tabla13[[#This Row],[Hora_Llegada]])</f>
        <v>0.10902777777907129</v>
      </c>
      <c r="G229" s="7" t="str">
        <f>TEXT(Tabla13[[#This Row],[Hora_Salida]],"dddd,dd,mm,aaaa")</f>
        <v>domingo,02,04,2023</v>
      </c>
      <c r="H229" s="1" t="s">
        <v>66</v>
      </c>
      <c r="I229" s="1" t="s">
        <v>67</v>
      </c>
      <c r="J229" s="1" t="s">
        <v>80</v>
      </c>
      <c r="K229" s="1">
        <v>10.66</v>
      </c>
      <c r="L229" s="1" cm="1">
        <f t="array" ref="L229">_xlfn.IFS(Tabla13[[#This Row],[Cuentas_Pagadas]]="COBRADA",K229,Tabla13[[#This Row],[Cuentas_Pagadas]]="NO COBRADA","-")</f>
        <v>10.66</v>
      </c>
      <c r="M229" s="1" t="s">
        <v>95</v>
      </c>
      <c r="N229" s="1">
        <v>228</v>
      </c>
      <c r="O229" s="1" t="s">
        <v>117</v>
      </c>
      <c r="P229" s="1" t="s">
        <v>19</v>
      </c>
      <c r="Q229" s="19">
        <v>0.1</v>
      </c>
      <c r="R229" s="25">
        <f>Tabla13[[#This Row],[Monto Total]]*Tabla13[[#This Row],[IVA (%)]]</f>
        <v>6.9</v>
      </c>
      <c r="S229" s="26">
        <f>SUMIF(Tabla1[Número de Orden],Tabla13[[#This Row],[Número_Orden]],Tabla1[Total del Pedido])</f>
        <v>69</v>
      </c>
      <c r="T229" s="26" cm="1">
        <f t="array" ref="T229">_xlfn.IFS(Tabla13[[#This Row],[Cuentas_Pagadas]]="COBRADA",Tabla13[[#This Row],[Monto Total]]+Tabla13[[#This Row],[Propina]],Tabla13[[#This Row],[Cuentas_Pagadas]]="NO COBRADA",0)</f>
        <v>79.66</v>
      </c>
      <c r="U229" s="26">
        <f>SUMIF(Tabla1[Número de Orden],Tabla13[[#This Row],[Número_Orden]],Tabla1[Ganancia Bruta])</f>
        <v>27</v>
      </c>
      <c r="V229" s="26">
        <f>IF(Tabla13[[#This Row],[Ganancia Bruta]]&gt;0,Tabla13[[#This Row],[Ganancia Bruta]]-Tabla13[[#This Row],[IVA]],"-")</f>
        <v>20.100000000000001</v>
      </c>
      <c r="W229" s="7">
        <f>SUMIF(Tabla1[Número de Orden],Tabla13[[#This Row],[Número_Orden]],Tabla1[Tiempo_Preparación])</f>
        <v>2.4305555555555556E-2</v>
      </c>
      <c r="X229" s="7">
        <f>Tabla13[[#This Row],[Tiempo_Sala]]-Tabla13[[#This Row],[Tiempo_Preparación]]</f>
        <v>8.4722222223515734E-2</v>
      </c>
      <c r="Y229" s="1" t="str">
        <f>IF(Tabla13[[#This Row],[TS-TP]]&gt;0,"COBRADA","NO COBRADA")</f>
        <v>COBRADA</v>
      </c>
    </row>
    <row r="230" spans="1:25" x14ac:dyDescent="0.25">
      <c r="A230" s="1">
        <v>14</v>
      </c>
      <c r="B230" s="1" t="s">
        <v>472</v>
      </c>
      <c r="C230" s="1">
        <v>3</v>
      </c>
      <c r="D230" s="13">
        <v>45018.106944444444</v>
      </c>
      <c r="E230" s="13">
        <v>45018.1875</v>
      </c>
      <c r="F230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230" s="7" t="str">
        <f>TEXT(Tabla13[[#This Row],[Hora_Salida]],"dddd,dd,mm,aaaa")</f>
        <v>domingo,02,04,2023</v>
      </c>
      <c r="H230" s="1" t="s">
        <v>79</v>
      </c>
      <c r="I230" s="1" t="s">
        <v>93</v>
      </c>
      <c r="J230" s="1" t="s">
        <v>80</v>
      </c>
      <c r="K230" s="1">
        <v>28.58</v>
      </c>
      <c r="L230" s="1" t="str" cm="1">
        <f t="array" ref="L230">_xlfn.IFS(Tabla13[[#This Row],[Cuentas_Pagadas]]="COBRADA",K230,Tabla13[[#This Row],[Cuentas_Pagadas]]="NO COBRADA","-")</f>
        <v>-</v>
      </c>
      <c r="M230" s="1" t="s">
        <v>69</v>
      </c>
      <c r="N230" s="1">
        <v>229</v>
      </c>
      <c r="O230" s="1" t="s">
        <v>101</v>
      </c>
      <c r="P230" s="1" t="s">
        <v>473</v>
      </c>
      <c r="Q230" s="19">
        <v>0.1</v>
      </c>
      <c r="R230" s="25">
        <f>Tabla13[[#This Row],[Monto Total]]*Tabla13[[#This Row],[IVA (%)]]</f>
        <v>12.4</v>
      </c>
      <c r="S230" s="26">
        <f>SUMIF(Tabla1[Número de Orden],Tabla13[[#This Row],[Número_Orden]],Tabla1[Total del Pedido])</f>
        <v>124</v>
      </c>
      <c r="T230" s="26" cm="1">
        <f t="array" ref="T230">_xlfn.IFS(Tabla13[[#This Row],[Cuentas_Pagadas]]="COBRADA",Tabla13[[#This Row],[Monto Total]]+Tabla13[[#This Row],[Propina]],Tabla13[[#This Row],[Cuentas_Pagadas]]="NO COBRADA",0)</f>
        <v>0</v>
      </c>
      <c r="U230" s="26">
        <v>0</v>
      </c>
      <c r="V230" s="27" t="str">
        <f>IF(Tabla13[[#This Row],[Ganancia Bruta]]&gt;0,Tabla13[[#This Row],[Ganancia Bruta]]-Tabla13[[#This Row],[IVA]],"-")</f>
        <v>-</v>
      </c>
      <c r="W230" s="7">
        <f>SUMIF(Tabla1[Número de Orden],Tabla13[[#This Row],[Número_Orden]],Tabla1[Tiempo_Preparación])</f>
        <v>8.1250000000000003E-2</v>
      </c>
      <c r="X230" s="7">
        <f>Tabla13[[#This Row],[Tiempo_Sala]]-Tabla13[[#This Row],[Tiempo_Preparación]]</f>
        <v>-6.9444444379769543E-4</v>
      </c>
      <c r="Y230" s="1" t="str">
        <f>IF(Tabla13[[#This Row],[TS-TP]]&gt;0,"COBRADA","NO COBRADA")</f>
        <v>NO COBRADA</v>
      </c>
    </row>
    <row r="231" spans="1:25" x14ac:dyDescent="0.25">
      <c r="A231" s="1">
        <v>5</v>
      </c>
      <c r="B231" s="1" t="s">
        <v>157</v>
      </c>
      <c r="C231" s="1">
        <v>5</v>
      </c>
      <c r="D231" s="13">
        <v>45018.09375</v>
      </c>
      <c r="E231" s="13">
        <v>45018.2</v>
      </c>
      <c r="F231" s="7">
        <f>IF(Tabla13[[#This Row],[Estado_Mesa]]="Ocupada",Tabla13[[#This Row],[Hora_Salida]]-Tabla13[[#This Row],[Hora_Llegada]]+TIME(0,15,0),Tabla13[[#This Row],[Hora_Salida]]-Tabla13[[#This Row],[Hora_Llegada]])</f>
        <v>0.10624999999708962</v>
      </c>
      <c r="G231" s="7" t="str">
        <f>TEXT(Tabla13[[#This Row],[Hora_Salida]],"dddd,dd,mm,aaaa")</f>
        <v>domingo,02,04,2023</v>
      </c>
      <c r="H231" s="1" t="s">
        <v>79</v>
      </c>
      <c r="I231" s="1" t="s">
        <v>67</v>
      </c>
      <c r="J231" s="1" t="s">
        <v>80</v>
      </c>
      <c r="K231" s="1">
        <v>15.84</v>
      </c>
      <c r="L231" s="1" cm="1">
        <f t="array" ref="L231">_xlfn.IFS(Tabla13[[#This Row],[Cuentas_Pagadas]]="COBRADA",K231,Tabla13[[#This Row],[Cuentas_Pagadas]]="NO COBRADA","-")</f>
        <v>15.84</v>
      </c>
      <c r="M231" s="1" t="s">
        <v>81</v>
      </c>
      <c r="N231" s="1">
        <v>230</v>
      </c>
      <c r="O231" s="1" t="s">
        <v>96</v>
      </c>
      <c r="P231" s="1" t="s">
        <v>474</v>
      </c>
      <c r="Q231" s="19">
        <v>0.1</v>
      </c>
      <c r="R231" s="25">
        <f>Tabla13[[#This Row],[Monto Total]]*Tabla13[[#This Row],[IVA (%)]]</f>
        <v>21.400000000000002</v>
      </c>
      <c r="S231" s="26">
        <f>SUMIF(Tabla1[Número de Orden],Tabla13[[#This Row],[Número_Orden]],Tabla1[Total del Pedido])</f>
        <v>214</v>
      </c>
      <c r="T231" s="26" cm="1">
        <f t="array" ref="T231">_xlfn.IFS(Tabla13[[#This Row],[Cuentas_Pagadas]]="COBRADA",Tabla13[[#This Row],[Monto Total]]+Tabla13[[#This Row],[Propina]],Tabla13[[#This Row],[Cuentas_Pagadas]]="NO COBRADA",0)</f>
        <v>229.84</v>
      </c>
      <c r="U231" s="26">
        <f>SUMIF(Tabla1[Número de Orden],Tabla13[[#This Row],[Número_Orden]],Tabla1[Ganancia Bruta])</f>
        <v>87</v>
      </c>
      <c r="V231" s="26">
        <f>IF(Tabla13[[#This Row],[Ganancia Bruta]]&gt;0,Tabla13[[#This Row],[Ganancia Bruta]]-Tabla13[[#This Row],[IVA]],"-")</f>
        <v>65.599999999999994</v>
      </c>
      <c r="W231" s="7">
        <f>SUMIF(Tabla1[Número de Orden],Tabla13[[#This Row],[Número_Orden]],Tabla1[Tiempo_Preparación])</f>
        <v>6.3194444444444442E-2</v>
      </c>
      <c r="X231" s="7">
        <f>Tabla13[[#This Row],[Tiempo_Sala]]-Tabla13[[#This Row],[Tiempo_Preparación]]</f>
        <v>4.3055555552645175E-2</v>
      </c>
      <c r="Y231" s="1" t="str">
        <f>IF(Tabla13[[#This Row],[TS-TP]]&gt;0,"COBRADA","NO COBRADA")</f>
        <v>COBRADA</v>
      </c>
    </row>
    <row r="232" spans="1:25" x14ac:dyDescent="0.25">
      <c r="A232" s="1">
        <v>8</v>
      </c>
      <c r="B232" s="1" t="s">
        <v>475</v>
      </c>
      <c r="C232" s="1">
        <v>2</v>
      </c>
      <c r="D232" s="13">
        <v>45018.05</v>
      </c>
      <c r="E232" s="13">
        <v>45018.131944444445</v>
      </c>
      <c r="F232" s="7">
        <f>IF(Tabla13[[#This Row],[Estado_Mesa]]="Ocupada",Tabla13[[#This Row],[Hora_Salida]]-Tabla13[[#This Row],[Hora_Llegada]]+TIME(0,15,0),Tabla13[[#This Row],[Hora_Salida]]-Tabla13[[#This Row],[Hora_Llegada]])</f>
        <v>9.2361111109009172E-2</v>
      </c>
      <c r="G232" s="7" t="str">
        <f>TEXT(Tabla13[[#This Row],[Hora_Salida]],"dddd,dd,mm,aaaa")</f>
        <v>domingo,02,04,2023</v>
      </c>
      <c r="H232" s="1" t="s">
        <v>79</v>
      </c>
      <c r="I232" s="1" t="s">
        <v>67</v>
      </c>
      <c r="J232" s="1" t="s">
        <v>80</v>
      </c>
      <c r="K232" s="1">
        <v>49.1</v>
      </c>
      <c r="L232" s="1" t="str" cm="1">
        <f t="array" ref="L232">_xlfn.IFS(Tabla13[[#This Row],[Cuentas_Pagadas]]="COBRADA",K232,Tabla13[[#This Row],[Cuentas_Pagadas]]="NO COBRADA","-")</f>
        <v>-</v>
      </c>
      <c r="M232" s="1" t="s">
        <v>95</v>
      </c>
      <c r="N232" s="1">
        <v>231</v>
      </c>
      <c r="O232" s="1" t="s">
        <v>90</v>
      </c>
      <c r="P232" s="1" t="s">
        <v>476</v>
      </c>
      <c r="Q232" s="19">
        <v>0.1</v>
      </c>
      <c r="R232" s="25">
        <f>Tabla13[[#This Row],[Monto Total]]*Tabla13[[#This Row],[IVA (%)]]</f>
        <v>20.8</v>
      </c>
      <c r="S232" s="26">
        <f>SUMIF(Tabla1[Número de Orden],Tabla13[[#This Row],[Número_Orden]],Tabla1[Total del Pedido])</f>
        <v>208</v>
      </c>
      <c r="T232" s="26" cm="1">
        <f t="array" ref="T232">_xlfn.IFS(Tabla13[[#This Row],[Cuentas_Pagadas]]="COBRADA",Tabla13[[#This Row],[Monto Total]]+Tabla13[[#This Row],[Propina]],Tabla13[[#This Row],[Cuentas_Pagadas]]="NO COBRADA",0)</f>
        <v>0</v>
      </c>
      <c r="U232" s="26">
        <v>0</v>
      </c>
      <c r="V232" s="27" t="str">
        <f>IF(Tabla13[[#This Row],[Ganancia Bruta]]&gt;0,Tabla13[[#This Row],[Ganancia Bruta]]-Tabla13[[#This Row],[IVA]],"-")</f>
        <v>-</v>
      </c>
      <c r="W232" s="7">
        <f>SUMIF(Tabla1[Número de Orden],Tabla13[[#This Row],[Número_Orden]],Tabla1[Tiempo_Preparación])</f>
        <v>0.10416666666666667</v>
      </c>
      <c r="X232" s="7">
        <f>Tabla13[[#This Row],[Tiempo_Sala]]-Tabla13[[#This Row],[Tiempo_Preparación]]</f>
        <v>-1.1805555557657499E-2</v>
      </c>
      <c r="Y232" s="1" t="str">
        <f>IF(Tabla13[[#This Row],[TS-TP]]&gt;0,"COBRADA","NO COBRADA")</f>
        <v>NO COBRADA</v>
      </c>
    </row>
    <row r="233" spans="1:25" x14ac:dyDescent="0.25">
      <c r="A233" s="1">
        <v>2</v>
      </c>
      <c r="B233" s="1" t="s">
        <v>477</v>
      </c>
      <c r="C233" s="1">
        <v>2</v>
      </c>
      <c r="D233" s="13">
        <v>45018.086111111108</v>
      </c>
      <c r="E233" s="13">
        <v>45018.142361111109</v>
      </c>
      <c r="F233" s="7">
        <f>IF(Tabla13[[#This Row],[Estado_Mesa]]="Ocupada",Tabla13[[#This Row],[Hora_Salida]]-Tabla13[[#This Row],[Hora_Llegada]]+TIME(0,15,0),Tabla13[[#This Row],[Hora_Salida]]-Tabla13[[#This Row],[Hora_Llegada]])</f>
        <v>5.6250000001455192E-2</v>
      </c>
      <c r="G233" s="7" t="str">
        <f>TEXT(Tabla13[[#This Row],[Hora_Salida]],"dddd,dd,mm,aaaa")</f>
        <v>domingo,02,04,2023</v>
      </c>
      <c r="H233" s="1" t="s">
        <v>73</v>
      </c>
      <c r="I233" s="1" t="s">
        <v>67</v>
      </c>
      <c r="J233" s="1" t="s">
        <v>80</v>
      </c>
      <c r="K233" s="1">
        <v>15.43</v>
      </c>
      <c r="L233" s="1" t="str" cm="1">
        <f t="array" ref="L233">_xlfn.IFS(Tabla13[[#This Row],[Cuentas_Pagadas]]="COBRADA",K233,Tabla13[[#This Row],[Cuentas_Pagadas]]="NO COBRADA","-")</f>
        <v>-</v>
      </c>
      <c r="M233" s="1" t="s">
        <v>69</v>
      </c>
      <c r="N233" s="1">
        <v>232</v>
      </c>
      <c r="O233" s="1" t="s">
        <v>139</v>
      </c>
      <c r="P233" s="1" t="s">
        <v>478</v>
      </c>
      <c r="Q233" s="19">
        <v>0.1</v>
      </c>
      <c r="R233" s="25">
        <f>Tabla13[[#This Row],[Monto Total]]*Tabla13[[#This Row],[IVA (%)]]</f>
        <v>19</v>
      </c>
      <c r="S233" s="26">
        <f>SUMIF(Tabla1[Número de Orden],Tabla13[[#This Row],[Número_Orden]],Tabla1[Total del Pedido])</f>
        <v>190</v>
      </c>
      <c r="T233" s="26" cm="1">
        <f t="array" ref="T233">_xlfn.IFS(Tabla13[[#This Row],[Cuentas_Pagadas]]="COBRADA",Tabla13[[#This Row],[Monto Total]]+Tabla13[[#This Row],[Propina]],Tabla13[[#This Row],[Cuentas_Pagadas]]="NO COBRADA",0)</f>
        <v>0</v>
      </c>
      <c r="U233" s="26">
        <v>0</v>
      </c>
      <c r="V233" s="27" t="str">
        <f>IF(Tabla13[[#This Row],[Ganancia Bruta]]&gt;0,Tabla13[[#This Row],[Ganancia Bruta]]-Tabla13[[#This Row],[IVA]],"-")</f>
        <v>-</v>
      </c>
      <c r="W233" s="7">
        <f>SUMIF(Tabla1[Número de Orden],Tabla13[[#This Row],[Número_Orden]],Tabla1[Tiempo_Preparación])</f>
        <v>9.6527777777777768E-2</v>
      </c>
      <c r="X233" s="7">
        <f>Tabla13[[#This Row],[Tiempo_Sala]]-Tabla13[[#This Row],[Tiempo_Preparación]]</f>
        <v>-4.0277777776322576E-2</v>
      </c>
      <c r="Y233" s="1" t="str">
        <f>IF(Tabla13[[#This Row],[TS-TP]]&gt;0,"COBRADA","NO COBRADA")</f>
        <v>NO COBRADA</v>
      </c>
    </row>
    <row r="234" spans="1:25" x14ac:dyDescent="0.25">
      <c r="A234" s="1">
        <v>8</v>
      </c>
      <c r="B234" s="1" t="s">
        <v>106</v>
      </c>
      <c r="C234" s="1">
        <v>1</v>
      </c>
      <c r="D234" s="13">
        <v>45018.036111111112</v>
      </c>
      <c r="E234" s="13">
        <v>45018.11041666667</v>
      </c>
      <c r="F234" s="7">
        <f>IF(Tabla13[[#This Row],[Estado_Mesa]]="Ocupada",Tabla13[[#This Row],[Hora_Salida]]-Tabla13[[#This Row],[Hora_Llegada]]+TIME(0,15,0),Tabla13[[#This Row],[Hora_Salida]]-Tabla13[[#This Row],[Hora_Llegada]])</f>
        <v>7.4305555557657499E-2</v>
      </c>
      <c r="G234" s="7" t="str">
        <f>TEXT(Tabla13[[#This Row],[Hora_Salida]],"dddd,dd,mm,aaaa")</f>
        <v>domingo,02,04,2023</v>
      </c>
      <c r="H234" s="1" t="s">
        <v>79</v>
      </c>
      <c r="I234" s="1" t="s">
        <v>74</v>
      </c>
      <c r="J234" s="1" t="s">
        <v>68</v>
      </c>
      <c r="K234" s="1">
        <v>45.64</v>
      </c>
      <c r="L234" s="1" cm="1">
        <f t="array" ref="L234">_xlfn.IFS(Tabla13[[#This Row],[Cuentas_Pagadas]]="COBRADA",K234,Tabla13[[#This Row],[Cuentas_Pagadas]]="NO COBRADA","-")</f>
        <v>45.64</v>
      </c>
      <c r="M234" s="1" t="s">
        <v>81</v>
      </c>
      <c r="N234" s="1">
        <v>233</v>
      </c>
      <c r="O234" s="1" t="s">
        <v>139</v>
      </c>
      <c r="P234" s="1" t="s">
        <v>13</v>
      </c>
      <c r="Q234" s="19">
        <v>0.1</v>
      </c>
      <c r="R234" s="25">
        <f>Tabla13[[#This Row],[Monto Total]]*Tabla13[[#This Row],[IVA (%)]]</f>
        <v>3.8000000000000003</v>
      </c>
      <c r="S234" s="26">
        <f>SUMIF(Tabla1[Número de Orden],Tabla13[[#This Row],[Número_Orden]],Tabla1[Total del Pedido])</f>
        <v>38</v>
      </c>
      <c r="T234" s="26" cm="1">
        <f t="array" ref="T234">_xlfn.IFS(Tabla13[[#This Row],[Cuentas_Pagadas]]="COBRADA",Tabla13[[#This Row],[Monto Total]]+Tabla13[[#This Row],[Propina]],Tabla13[[#This Row],[Cuentas_Pagadas]]="NO COBRADA",0)</f>
        <v>83.64</v>
      </c>
      <c r="U234" s="26">
        <f>SUMIF(Tabla1[Número de Orden],Tabla13[[#This Row],[Número_Orden]],Tabla1[Ganancia Bruta])</f>
        <v>16</v>
      </c>
      <c r="V234" s="26">
        <f>IF(Tabla13[[#This Row],[Ganancia Bruta]]&gt;0,Tabla13[[#This Row],[Ganancia Bruta]]-Tabla13[[#This Row],[IVA]],"-")</f>
        <v>12.2</v>
      </c>
      <c r="W234" s="7">
        <f>SUMIF(Tabla1[Número de Orden],Tabla13[[#This Row],[Número_Orden]],Tabla1[Tiempo_Preparación])</f>
        <v>2.1527777777777778E-2</v>
      </c>
      <c r="X234" s="7">
        <f>Tabla13[[#This Row],[Tiempo_Sala]]-Tabla13[[#This Row],[Tiempo_Preparación]]</f>
        <v>5.2777777779879721E-2</v>
      </c>
      <c r="Y234" s="1" t="str">
        <f>IF(Tabla13[[#This Row],[TS-TP]]&gt;0,"COBRADA","NO COBRADA")</f>
        <v>COBRADA</v>
      </c>
    </row>
    <row r="235" spans="1:25" x14ac:dyDescent="0.25">
      <c r="A235" s="1">
        <v>17</v>
      </c>
      <c r="B235" s="1" t="s">
        <v>479</v>
      </c>
      <c r="C235" s="1">
        <v>6</v>
      </c>
      <c r="D235" s="13">
        <v>45018.115277777775</v>
      </c>
      <c r="E235" s="13">
        <v>45018.227777777778</v>
      </c>
      <c r="F235" s="7">
        <f>IF(Tabla13[[#This Row],[Estado_Mesa]]="Ocupada",Tabla13[[#This Row],[Hora_Salida]]-Tabla13[[#This Row],[Hora_Llegada]]+TIME(0,15,0),Tabla13[[#This Row],[Hora_Salida]]-Tabla13[[#This Row],[Hora_Llegada]])</f>
        <v>0.11250000000291038</v>
      </c>
      <c r="G235" s="7" t="str">
        <f>TEXT(Tabla13[[#This Row],[Hora_Salida]],"dddd,dd,mm,aaaa")</f>
        <v>domingo,02,04,2023</v>
      </c>
      <c r="H235" s="1" t="s">
        <v>66</v>
      </c>
      <c r="I235" s="1" t="s">
        <v>74</v>
      </c>
      <c r="J235" s="1" t="s">
        <v>80</v>
      </c>
      <c r="K235" s="1">
        <v>10.220000000000001</v>
      </c>
      <c r="L235" s="1" cm="1">
        <f t="array" ref="L235">_xlfn.IFS(Tabla13[[#This Row],[Cuentas_Pagadas]]="COBRADA",K235,Tabla13[[#This Row],[Cuentas_Pagadas]]="NO COBRADA","-")</f>
        <v>10.220000000000001</v>
      </c>
      <c r="M235" s="1" t="s">
        <v>81</v>
      </c>
      <c r="N235" s="1">
        <v>234</v>
      </c>
      <c r="O235" s="1" t="s">
        <v>82</v>
      </c>
      <c r="P235" s="1" t="s">
        <v>480</v>
      </c>
      <c r="Q235" s="19">
        <v>0.1</v>
      </c>
      <c r="R235" s="25">
        <f>Tabla13[[#This Row],[Monto Total]]*Tabla13[[#This Row],[IVA (%)]]</f>
        <v>22.5</v>
      </c>
      <c r="S235" s="26">
        <f>SUMIF(Tabla1[Número de Orden],Tabla13[[#This Row],[Número_Orden]],Tabla1[Total del Pedido])</f>
        <v>225</v>
      </c>
      <c r="T235" s="26" cm="1">
        <f t="array" ref="T235">_xlfn.IFS(Tabla13[[#This Row],[Cuentas_Pagadas]]="COBRADA",Tabla13[[#This Row],[Monto Total]]+Tabla13[[#This Row],[Propina]],Tabla13[[#This Row],[Cuentas_Pagadas]]="NO COBRADA",0)</f>
        <v>235.22</v>
      </c>
      <c r="U235" s="26">
        <f>SUMIF(Tabla1[Número de Orden],Tabla13[[#This Row],[Número_Orden]],Tabla1[Ganancia Bruta])</f>
        <v>90</v>
      </c>
      <c r="V235" s="26">
        <f>IF(Tabla13[[#This Row],[Ganancia Bruta]]&gt;0,Tabla13[[#This Row],[Ganancia Bruta]]-Tabla13[[#This Row],[IVA]],"-")</f>
        <v>67.5</v>
      </c>
      <c r="W235" s="7">
        <f>SUMIF(Tabla1[Número de Orden],Tabla13[[#This Row],[Número_Orden]],Tabla1[Tiempo_Preparación])</f>
        <v>6.8750000000000006E-2</v>
      </c>
      <c r="X235" s="7">
        <f>Tabla13[[#This Row],[Tiempo_Sala]]-Tabla13[[#This Row],[Tiempo_Preparación]]</f>
        <v>4.3750000002910377E-2</v>
      </c>
      <c r="Y235" s="1" t="str">
        <f>IF(Tabla13[[#This Row],[TS-TP]]&gt;0,"COBRADA","NO COBRADA")</f>
        <v>COBRADA</v>
      </c>
    </row>
    <row r="236" spans="1:25" x14ac:dyDescent="0.25">
      <c r="A236" s="1">
        <v>13</v>
      </c>
      <c r="B236" s="1" t="s">
        <v>164</v>
      </c>
      <c r="C236" s="1">
        <v>5</v>
      </c>
      <c r="D236" s="13">
        <v>45018.015277777777</v>
      </c>
      <c r="E236" s="13">
        <v>45018.116666666669</v>
      </c>
      <c r="F236" s="7">
        <f>IF(Tabla13[[#This Row],[Estado_Mesa]]="Ocupada",Tabla13[[#This Row],[Hora_Salida]]-Tabla13[[#This Row],[Hora_Llegada]]+TIME(0,15,0),Tabla13[[#This Row],[Hora_Salida]]-Tabla13[[#This Row],[Hora_Llegada]])</f>
        <v>0.10138888889196096</v>
      </c>
      <c r="G236" s="7" t="str">
        <f>TEXT(Tabla13[[#This Row],[Hora_Salida]],"dddd,dd,mm,aaaa")</f>
        <v>domingo,02,04,2023</v>
      </c>
      <c r="H236" s="1" t="s">
        <v>66</v>
      </c>
      <c r="I236" s="1" t="s">
        <v>93</v>
      </c>
      <c r="J236" s="1" t="s">
        <v>80</v>
      </c>
      <c r="K236" s="1">
        <v>26.37</v>
      </c>
      <c r="L236" s="1" cm="1">
        <f t="array" ref="L236">_xlfn.IFS(Tabla13[[#This Row],[Cuentas_Pagadas]]="COBRADA",K236,Tabla13[[#This Row],[Cuentas_Pagadas]]="NO COBRADA","-")</f>
        <v>26.37</v>
      </c>
      <c r="M236" s="1" t="s">
        <v>69</v>
      </c>
      <c r="N236" s="1">
        <v>235</v>
      </c>
      <c r="O236" s="1" t="s">
        <v>70</v>
      </c>
      <c r="P236" s="1" t="s">
        <v>11</v>
      </c>
      <c r="Q236" s="19">
        <v>0.1</v>
      </c>
      <c r="R236" s="25">
        <f>Tabla13[[#This Row],[Monto Total]]*Tabla13[[#This Row],[IVA (%)]]</f>
        <v>3.3000000000000003</v>
      </c>
      <c r="S236" s="26">
        <f>SUMIF(Tabla1[Número de Orden],Tabla13[[#This Row],[Número_Orden]],Tabla1[Total del Pedido])</f>
        <v>33</v>
      </c>
      <c r="T236" s="26" cm="1">
        <f t="array" ref="T236">_xlfn.IFS(Tabla13[[#This Row],[Cuentas_Pagadas]]="COBRADA",Tabla13[[#This Row],[Monto Total]]+Tabla13[[#This Row],[Propina]],Tabla13[[#This Row],[Cuentas_Pagadas]]="NO COBRADA",0)</f>
        <v>59.370000000000005</v>
      </c>
      <c r="U236" s="26">
        <f>SUMIF(Tabla1[Número de Orden],Tabla13[[#This Row],[Número_Orden]],Tabla1[Ganancia Bruta])</f>
        <v>13</v>
      </c>
      <c r="V236" s="26">
        <f>IF(Tabla13[[#This Row],[Ganancia Bruta]]&gt;0,Tabla13[[#This Row],[Ganancia Bruta]]-Tabla13[[#This Row],[IVA]],"-")</f>
        <v>9.6999999999999993</v>
      </c>
      <c r="W236" s="7">
        <f>SUMIF(Tabla1[Número de Orden],Tabla13[[#This Row],[Número_Orden]],Tabla1[Tiempo_Preparación])</f>
        <v>1.7361111111111112E-2</v>
      </c>
      <c r="X236" s="7">
        <f>Tabla13[[#This Row],[Tiempo_Sala]]-Tabla13[[#This Row],[Tiempo_Preparación]]</f>
        <v>8.4027777780849855E-2</v>
      </c>
      <c r="Y236" s="1" t="str">
        <f>IF(Tabla13[[#This Row],[TS-TP]]&gt;0,"COBRADA","NO COBRADA")</f>
        <v>COBRADA</v>
      </c>
    </row>
    <row r="237" spans="1:25" x14ac:dyDescent="0.25">
      <c r="A237" s="1">
        <v>12</v>
      </c>
      <c r="B237" s="1" t="s">
        <v>481</v>
      </c>
      <c r="C237" s="1">
        <v>2</v>
      </c>
      <c r="D237" s="13">
        <v>45018.036111111112</v>
      </c>
      <c r="E237" s="13">
        <v>45018.101388888892</v>
      </c>
      <c r="F237" s="7">
        <f>IF(Tabla13[[#This Row],[Estado_Mesa]]="Ocupada",Tabla13[[#This Row],[Hora_Salida]]-Tabla13[[#This Row],[Hora_Llegada]]+TIME(0,15,0),Tabla13[[#This Row],[Hora_Salida]]-Tabla13[[#This Row],[Hora_Llegada]])</f>
        <v>6.5277777779556345E-2</v>
      </c>
      <c r="G237" s="7" t="str">
        <f>TEXT(Tabla13[[#This Row],[Hora_Salida]],"dddd,dd,mm,aaaa")</f>
        <v>domingo,02,04,2023</v>
      </c>
      <c r="H237" s="1" t="s">
        <v>66</v>
      </c>
      <c r="I237" s="1" t="s">
        <v>67</v>
      </c>
      <c r="J237" s="1" t="s">
        <v>80</v>
      </c>
      <c r="K237" s="1">
        <v>39.81</v>
      </c>
      <c r="L237" s="1" t="str" cm="1">
        <f t="array" ref="L237">_xlfn.IFS(Tabla13[[#This Row],[Cuentas_Pagadas]]="COBRADA",K237,Tabla13[[#This Row],[Cuentas_Pagadas]]="NO COBRADA","-")</f>
        <v>-</v>
      </c>
      <c r="M237" s="1" t="s">
        <v>81</v>
      </c>
      <c r="N237" s="1">
        <v>236</v>
      </c>
      <c r="O237" s="1" t="s">
        <v>139</v>
      </c>
      <c r="P237" s="1" t="s">
        <v>482</v>
      </c>
      <c r="Q237" s="19">
        <v>0.1</v>
      </c>
      <c r="R237" s="25">
        <f>Tabla13[[#This Row],[Monto Total]]*Tabla13[[#This Row],[IVA (%)]]</f>
        <v>25.5</v>
      </c>
      <c r="S237" s="26">
        <f>SUMIF(Tabla1[Número de Orden],Tabla13[[#This Row],[Número_Orden]],Tabla1[Total del Pedido])</f>
        <v>255</v>
      </c>
      <c r="T237" s="26" cm="1">
        <f t="array" ref="T237">_xlfn.IFS(Tabla13[[#This Row],[Cuentas_Pagadas]]="COBRADA",Tabla13[[#This Row],[Monto Total]]+Tabla13[[#This Row],[Propina]],Tabla13[[#This Row],[Cuentas_Pagadas]]="NO COBRADA",0)</f>
        <v>0</v>
      </c>
      <c r="U237" s="26">
        <v>0</v>
      </c>
      <c r="V237" s="27" t="str">
        <f>IF(Tabla13[[#This Row],[Ganancia Bruta]]&gt;0,Tabla13[[#This Row],[Ganancia Bruta]]-Tabla13[[#This Row],[IVA]],"-")</f>
        <v>-</v>
      </c>
      <c r="W237" s="7">
        <f>SUMIF(Tabla1[Número de Orden],Tabla13[[#This Row],[Número_Orden]],Tabla1[Tiempo_Preparación])</f>
        <v>7.013888888888889E-2</v>
      </c>
      <c r="X237" s="7">
        <f>Tabla13[[#This Row],[Tiempo_Sala]]-Tabla13[[#This Row],[Tiempo_Preparación]]</f>
        <v>-4.8611111093325443E-3</v>
      </c>
      <c r="Y237" s="1" t="str">
        <f>IF(Tabla13[[#This Row],[TS-TP]]&gt;0,"COBRADA","NO COBRADA")</f>
        <v>NO COBRADA</v>
      </c>
    </row>
    <row r="238" spans="1:25" x14ac:dyDescent="0.25">
      <c r="A238" s="1">
        <v>4</v>
      </c>
      <c r="B238" s="1" t="s">
        <v>396</v>
      </c>
      <c r="C238" s="1">
        <v>6</v>
      </c>
      <c r="D238" s="13">
        <v>45018.114583333336</v>
      </c>
      <c r="E238" s="13">
        <v>45018.25</v>
      </c>
      <c r="F238" s="7">
        <f>IF(Tabla13[[#This Row],[Estado_Mesa]]="Ocupada",Tabla13[[#This Row],[Hora_Salida]]-Tabla13[[#This Row],[Hora_Llegada]]+TIME(0,15,0),Tabla13[[#This Row],[Hora_Salida]]-Tabla13[[#This Row],[Hora_Llegada]])</f>
        <v>0.145833333330908</v>
      </c>
      <c r="G238" s="7" t="str">
        <f>TEXT(Tabla13[[#This Row],[Hora_Salida]],"dddd,dd,mm,aaaa")</f>
        <v>domingo,02,04,2023</v>
      </c>
      <c r="H238" s="1" t="s">
        <v>79</v>
      </c>
      <c r="I238" s="1" t="s">
        <v>67</v>
      </c>
      <c r="J238" s="1" t="s">
        <v>80</v>
      </c>
      <c r="K238" s="1">
        <v>13.15</v>
      </c>
      <c r="L238" s="1" cm="1">
        <f t="array" ref="L238">_xlfn.IFS(Tabla13[[#This Row],[Cuentas_Pagadas]]="COBRADA",K238,Tabla13[[#This Row],[Cuentas_Pagadas]]="NO COBRADA","-")</f>
        <v>13.15</v>
      </c>
      <c r="M238" s="1" t="s">
        <v>95</v>
      </c>
      <c r="N238" s="1">
        <v>237</v>
      </c>
      <c r="O238" s="1" t="s">
        <v>90</v>
      </c>
      <c r="P238" s="1" t="s">
        <v>483</v>
      </c>
      <c r="Q238" s="19">
        <v>0.1</v>
      </c>
      <c r="R238" s="25">
        <f>Tabla13[[#This Row],[Monto Total]]*Tabla13[[#This Row],[IVA (%)]]</f>
        <v>10.600000000000001</v>
      </c>
      <c r="S238" s="26">
        <f>SUMIF(Tabla1[Número de Orden],Tabla13[[#This Row],[Número_Orden]],Tabla1[Total del Pedido])</f>
        <v>106</v>
      </c>
      <c r="T238" s="26" cm="1">
        <f t="array" ref="T238">_xlfn.IFS(Tabla13[[#This Row],[Cuentas_Pagadas]]="COBRADA",Tabla13[[#This Row],[Monto Total]]+Tabla13[[#This Row],[Propina]],Tabla13[[#This Row],[Cuentas_Pagadas]]="NO COBRADA",0)</f>
        <v>119.15</v>
      </c>
      <c r="U238" s="26">
        <f>SUMIF(Tabla1[Número de Orden],Tabla13[[#This Row],[Número_Orden]],Tabla1[Ganancia Bruta])</f>
        <v>42</v>
      </c>
      <c r="V238" s="26">
        <f>IF(Tabla13[[#This Row],[Ganancia Bruta]]&gt;0,Tabla13[[#This Row],[Ganancia Bruta]]-Tabla13[[#This Row],[IVA]],"-")</f>
        <v>31.4</v>
      </c>
      <c r="W238" s="7">
        <f>SUMIF(Tabla1[Número de Orden],Tabla13[[#This Row],[Número_Orden]],Tabla1[Tiempo_Preparación])</f>
        <v>2.5694444444444443E-2</v>
      </c>
      <c r="X238" s="7">
        <f>Tabla13[[#This Row],[Tiempo_Sala]]-Tabla13[[#This Row],[Tiempo_Preparación]]</f>
        <v>0.12013888888646357</v>
      </c>
      <c r="Y238" s="1" t="str">
        <f>IF(Tabla13[[#This Row],[TS-TP]]&gt;0,"COBRADA","NO COBRADA")</f>
        <v>COBRADA</v>
      </c>
    </row>
    <row r="239" spans="1:25" x14ac:dyDescent="0.25">
      <c r="A239" s="1">
        <v>13</v>
      </c>
      <c r="B239" s="1" t="s">
        <v>484</v>
      </c>
      <c r="C239" s="1">
        <v>6</v>
      </c>
      <c r="D239" s="13">
        <v>45018.095138888886</v>
      </c>
      <c r="E239" s="13">
        <v>45018.205555555556</v>
      </c>
      <c r="F239" s="7">
        <f>IF(Tabla13[[#This Row],[Estado_Mesa]]="Ocupada",Tabla13[[#This Row],[Hora_Salida]]-Tabla13[[#This Row],[Hora_Llegada]]+TIME(0,15,0),Tabla13[[#This Row],[Hora_Salida]]-Tabla13[[#This Row],[Hora_Llegada]])</f>
        <v>0.11041666667006211</v>
      </c>
      <c r="G239" s="7" t="str">
        <f>TEXT(Tabla13[[#This Row],[Hora_Salida]],"dddd,dd,mm,aaaa")</f>
        <v>domingo,02,04,2023</v>
      </c>
      <c r="H239" s="1" t="s">
        <v>79</v>
      </c>
      <c r="I239" s="1" t="s">
        <v>74</v>
      </c>
      <c r="J239" s="1" t="s">
        <v>80</v>
      </c>
      <c r="K239" s="1">
        <v>33.020000000000003</v>
      </c>
      <c r="L239" s="1" cm="1">
        <f t="array" ref="L239">_xlfn.IFS(Tabla13[[#This Row],[Cuentas_Pagadas]]="COBRADA",K239,Tabla13[[#This Row],[Cuentas_Pagadas]]="NO COBRADA","-")</f>
        <v>33.020000000000003</v>
      </c>
      <c r="M239" s="1" t="s">
        <v>81</v>
      </c>
      <c r="N239" s="1">
        <v>238</v>
      </c>
      <c r="O239" s="1" t="s">
        <v>82</v>
      </c>
      <c r="P239" s="1" t="s">
        <v>9</v>
      </c>
      <c r="Q239" s="19">
        <v>0.1</v>
      </c>
      <c r="R239" s="25">
        <f>Tabla13[[#This Row],[Monto Total]]*Tabla13[[#This Row],[IVA (%)]]</f>
        <v>7.2</v>
      </c>
      <c r="S239" s="26">
        <f>SUMIF(Tabla1[Número de Orden],Tabla13[[#This Row],[Número_Orden]],Tabla1[Total del Pedido])</f>
        <v>72</v>
      </c>
      <c r="T239" s="26" cm="1">
        <f t="array" ref="T239">_xlfn.IFS(Tabla13[[#This Row],[Cuentas_Pagadas]]="COBRADA",Tabla13[[#This Row],[Monto Total]]+Tabla13[[#This Row],[Propina]],Tabla13[[#This Row],[Cuentas_Pagadas]]="NO COBRADA",0)</f>
        <v>105.02000000000001</v>
      </c>
      <c r="U239" s="26">
        <f>SUMIF(Tabla1[Número de Orden],Tabla13[[#This Row],[Número_Orden]],Tabla1[Ganancia Bruta])</f>
        <v>28</v>
      </c>
      <c r="V239" s="26">
        <f>IF(Tabla13[[#This Row],[Ganancia Bruta]]&gt;0,Tabla13[[#This Row],[Ganancia Bruta]]-Tabla13[[#This Row],[IVA]],"-")</f>
        <v>20.8</v>
      </c>
      <c r="W239" s="7">
        <f>SUMIF(Tabla1[Número de Orden],Tabla13[[#This Row],[Número_Orden]],Tabla1[Tiempo_Preparación])</f>
        <v>3.125E-2</v>
      </c>
      <c r="X239" s="7">
        <f>Tabla13[[#This Row],[Tiempo_Sala]]-Tabla13[[#This Row],[Tiempo_Preparación]]</f>
        <v>7.9166666670062114E-2</v>
      </c>
      <c r="Y239" s="1" t="str">
        <f>IF(Tabla13[[#This Row],[TS-TP]]&gt;0,"COBRADA","NO COBRADA")</f>
        <v>COBRADA</v>
      </c>
    </row>
    <row r="240" spans="1:25" x14ac:dyDescent="0.25">
      <c r="A240" s="1">
        <v>12</v>
      </c>
      <c r="B240" s="1" t="s">
        <v>485</v>
      </c>
      <c r="C240" s="1">
        <v>6</v>
      </c>
      <c r="D240" s="13">
        <v>45018.115277777775</v>
      </c>
      <c r="E240" s="13">
        <v>45018.254861111112</v>
      </c>
      <c r="F240" s="7">
        <f>IF(Tabla13[[#This Row],[Estado_Mesa]]="Ocupada",Tabla13[[#This Row],[Hora_Salida]]-Tabla13[[#This Row],[Hora_Llegada]]+TIME(0,15,0),Tabla13[[#This Row],[Hora_Salida]]-Tabla13[[#This Row],[Hora_Llegada]])</f>
        <v>0.13958333333721384</v>
      </c>
      <c r="G240" s="7" t="str">
        <f>TEXT(Tabla13[[#This Row],[Hora_Salida]],"dddd,dd,mm,aaaa")</f>
        <v>domingo,02,04,2023</v>
      </c>
      <c r="H240" s="1" t="s">
        <v>89</v>
      </c>
      <c r="I240" s="1" t="s">
        <v>67</v>
      </c>
      <c r="J240" s="1" t="s">
        <v>75</v>
      </c>
      <c r="K240" s="1">
        <v>11.76</v>
      </c>
      <c r="L240" s="1" cm="1">
        <f t="array" ref="L240">_xlfn.IFS(Tabla13[[#This Row],[Cuentas_Pagadas]]="COBRADA",K240,Tabla13[[#This Row],[Cuentas_Pagadas]]="NO COBRADA","-")</f>
        <v>11.76</v>
      </c>
      <c r="M240" s="1" t="s">
        <v>69</v>
      </c>
      <c r="N240" s="1">
        <v>239</v>
      </c>
      <c r="O240" s="1" t="s">
        <v>82</v>
      </c>
      <c r="P240" s="1" t="s">
        <v>486</v>
      </c>
      <c r="Q240" s="19">
        <v>0.1</v>
      </c>
      <c r="R240" s="25">
        <f>Tabla13[[#This Row],[Monto Total]]*Tabla13[[#This Row],[IVA (%)]]</f>
        <v>7.4</v>
      </c>
      <c r="S240" s="26">
        <f>SUMIF(Tabla1[Número de Orden],Tabla13[[#This Row],[Número_Orden]],Tabla1[Total del Pedido])</f>
        <v>74</v>
      </c>
      <c r="T240" s="26" cm="1">
        <f t="array" ref="T240">_xlfn.IFS(Tabla13[[#This Row],[Cuentas_Pagadas]]="COBRADA",Tabla13[[#This Row],[Monto Total]]+Tabla13[[#This Row],[Propina]],Tabla13[[#This Row],[Cuentas_Pagadas]]="NO COBRADA",0)</f>
        <v>85.76</v>
      </c>
      <c r="U240" s="26">
        <f>SUMIF(Tabla1[Número de Orden],Tabla13[[#This Row],[Número_Orden]],Tabla1[Ganancia Bruta])</f>
        <v>31</v>
      </c>
      <c r="V240" s="26">
        <f>IF(Tabla13[[#This Row],[Ganancia Bruta]]&gt;0,Tabla13[[#This Row],[Ganancia Bruta]]-Tabla13[[#This Row],[IVA]],"-")</f>
        <v>23.6</v>
      </c>
      <c r="W240" s="7">
        <f>SUMIF(Tabla1[Número de Orden],Tabla13[[#This Row],[Número_Orden]],Tabla1[Tiempo_Preparación])</f>
        <v>5.0694444444444445E-2</v>
      </c>
      <c r="X240" s="7">
        <f>Tabla13[[#This Row],[Tiempo_Sala]]-Tabla13[[#This Row],[Tiempo_Preparación]]</f>
        <v>8.8888888892769399E-2</v>
      </c>
      <c r="Y240" s="1" t="str">
        <f>IF(Tabla13[[#This Row],[TS-TP]]&gt;0,"COBRADA","NO COBRADA")</f>
        <v>COBRADA</v>
      </c>
    </row>
    <row r="241" spans="1:25" x14ac:dyDescent="0.25">
      <c r="A241" s="1">
        <v>9</v>
      </c>
      <c r="B241" s="1" t="s">
        <v>487</v>
      </c>
      <c r="C241" s="1">
        <v>1</v>
      </c>
      <c r="D241" s="13">
        <v>45018.011111111111</v>
      </c>
      <c r="E241" s="13">
        <v>45018.131944444445</v>
      </c>
      <c r="F241" s="7">
        <f>IF(Tabla13[[#This Row],[Estado_Mesa]]="Ocupada",Tabla13[[#This Row],[Hora_Salida]]-Tabla13[[#This Row],[Hora_Llegada]]+TIME(0,15,0),Tabla13[[#This Row],[Hora_Salida]]-Tabla13[[#This Row],[Hora_Llegada]])</f>
        <v>0.12083333333430346</v>
      </c>
      <c r="G241" s="7" t="str">
        <f>TEXT(Tabla13[[#This Row],[Hora_Salida]],"dddd,dd,mm,aaaa")</f>
        <v>domingo,02,04,2023</v>
      </c>
      <c r="H241" s="1" t="s">
        <v>66</v>
      </c>
      <c r="I241" s="1" t="s">
        <v>67</v>
      </c>
      <c r="J241" s="1" t="s">
        <v>68</v>
      </c>
      <c r="K241" s="1">
        <v>33.81</v>
      </c>
      <c r="L241" s="1" cm="1">
        <f t="array" ref="L241">_xlfn.IFS(Tabla13[[#This Row],[Cuentas_Pagadas]]="COBRADA",K241,Tabla13[[#This Row],[Cuentas_Pagadas]]="NO COBRADA","-")</f>
        <v>33.81</v>
      </c>
      <c r="M241" s="1" t="s">
        <v>81</v>
      </c>
      <c r="N241" s="1">
        <v>240</v>
      </c>
      <c r="O241" s="1" t="s">
        <v>90</v>
      </c>
      <c r="P241" s="1" t="s">
        <v>488</v>
      </c>
      <c r="Q241" s="19">
        <v>0.1</v>
      </c>
      <c r="R241" s="25">
        <f>Tabla13[[#This Row],[Monto Total]]*Tabla13[[#This Row],[IVA (%)]]</f>
        <v>29.400000000000002</v>
      </c>
      <c r="S241" s="26">
        <f>SUMIF(Tabla1[Número de Orden],Tabla13[[#This Row],[Número_Orden]],Tabla1[Total del Pedido])</f>
        <v>294</v>
      </c>
      <c r="T241" s="26" cm="1">
        <f t="array" ref="T241">_xlfn.IFS(Tabla13[[#This Row],[Cuentas_Pagadas]]="COBRADA",Tabla13[[#This Row],[Monto Total]]+Tabla13[[#This Row],[Propina]],Tabla13[[#This Row],[Cuentas_Pagadas]]="NO COBRADA",0)</f>
        <v>327.81</v>
      </c>
      <c r="U241" s="26">
        <f>SUMIF(Tabla1[Número de Orden],Tabla13[[#This Row],[Número_Orden]],Tabla1[Ganancia Bruta])</f>
        <v>118</v>
      </c>
      <c r="V241" s="26">
        <f>IF(Tabla13[[#This Row],[Ganancia Bruta]]&gt;0,Tabla13[[#This Row],[Ganancia Bruta]]-Tabla13[[#This Row],[IVA]],"-")</f>
        <v>88.6</v>
      </c>
      <c r="W241" s="7">
        <f>SUMIF(Tabla1[Número de Orden],Tabla13[[#This Row],[Número_Orden]],Tabla1[Tiempo_Preparación])</f>
        <v>8.9583333333333334E-2</v>
      </c>
      <c r="X241" s="7">
        <f>Tabla13[[#This Row],[Tiempo_Sala]]-Tabla13[[#This Row],[Tiempo_Preparación]]</f>
        <v>3.1250000000970127E-2</v>
      </c>
      <c r="Y241" s="1" t="str">
        <f>IF(Tabla13[[#This Row],[TS-TP]]&gt;0,"COBRADA","NO COBRADA")</f>
        <v>COBRADA</v>
      </c>
    </row>
    <row r="242" spans="1:25" x14ac:dyDescent="0.25">
      <c r="A242" s="1">
        <v>12</v>
      </c>
      <c r="B242" s="1" t="s">
        <v>489</v>
      </c>
      <c r="C242" s="1">
        <v>4</v>
      </c>
      <c r="D242" s="13">
        <v>45018.00277777778</v>
      </c>
      <c r="E242" s="13">
        <v>45018.044444444444</v>
      </c>
      <c r="F242" s="7">
        <f>IF(Tabla13[[#This Row],[Estado_Mesa]]="Ocupada",Tabla13[[#This Row],[Hora_Salida]]-Tabla13[[#This Row],[Hora_Llegada]]+TIME(0,15,0),Tabla13[[#This Row],[Hora_Salida]]-Tabla13[[#This Row],[Hora_Llegada]])</f>
        <v>5.2083333330908012E-2</v>
      </c>
      <c r="G242" s="7" t="str">
        <f>TEXT(Tabla13[[#This Row],[Hora_Salida]],"dddd,dd,mm,aaaa")</f>
        <v>domingo,02,04,2023</v>
      </c>
      <c r="H242" s="1" t="s">
        <v>85</v>
      </c>
      <c r="I242" s="1" t="s">
        <v>67</v>
      </c>
      <c r="J242" s="1" t="s">
        <v>80</v>
      </c>
      <c r="K242" s="1">
        <v>38.97</v>
      </c>
      <c r="L242" s="1" cm="1">
        <f t="array" ref="L242">_xlfn.IFS(Tabla13[[#This Row],[Cuentas_Pagadas]]="COBRADA",K242,Tabla13[[#This Row],[Cuentas_Pagadas]]="NO COBRADA","-")</f>
        <v>38.97</v>
      </c>
      <c r="M242" s="1" t="s">
        <v>95</v>
      </c>
      <c r="N242" s="1">
        <v>241</v>
      </c>
      <c r="O242" s="1" t="s">
        <v>82</v>
      </c>
      <c r="P242" s="1" t="s">
        <v>21</v>
      </c>
      <c r="Q242" s="19">
        <v>0.1</v>
      </c>
      <c r="R242" s="25">
        <f>Tabla13[[#This Row],[Monto Total]]*Tabla13[[#This Row],[IVA (%)]]</f>
        <v>1.8</v>
      </c>
      <c r="S242" s="26">
        <f>SUMIF(Tabla1[Número de Orden],Tabla13[[#This Row],[Número_Orden]],Tabla1[Total del Pedido])</f>
        <v>18</v>
      </c>
      <c r="T242" s="26" cm="1">
        <f t="array" ref="T242">_xlfn.IFS(Tabla13[[#This Row],[Cuentas_Pagadas]]="COBRADA",Tabla13[[#This Row],[Monto Total]]+Tabla13[[#This Row],[Propina]],Tabla13[[#This Row],[Cuentas_Pagadas]]="NO COBRADA",0)</f>
        <v>56.97</v>
      </c>
      <c r="U242" s="26">
        <f>SUMIF(Tabla1[Número de Orden],Tabla13[[#This Row],[Número_Orden]],Tabla1[Ganancia Bruta])</f>
        <v>8</v>
      </c>
      <c r="V242" s="26">
        <f>IF(Tabla13[[#This Row],[Ganancia Bruta]]&gt;0,Tabla13[[#This Row],[Ganancia Bruta]]-Tabla13[[#This Row],[IVA]],"-")</f>
        <v>6.2</v>
      </c>
      <c r="W242" s="7">
        <f>SUMIF(Tabla1[Número de Orden],Tabla13[[#This Row],[Número_Orden]],Tabla1[Tiempo_Preparación])</f>
        <v>7.6388888888888886E-3</v>
      </c>
      <c r="X242" s="7">
        <f>Tabla13[[#This Row],[Tiempo_Sala]]-Tabla13[[#This Row],[Tiempo_Preparación]]</f>
        <v>4.4444444442019122E-2</v>
      </c>
      <c r="Y242" s="1" t="str">
        <f>IF(Tabla13[[#This Row],[TS-TP]]&gt;0,"COBRADA","NO COBRADA")</f>
        <v>COBRADA</v>
      </c>
    </row>
    <row r="243" spans="1:25" x14ac:dyDescent="0.25">
      <c r="A243" s="1">
        <v>12</v>
      </c>
      <c r="B243" s="1" t="s">
        <v>490</v>
      </c>
      <c r="C243" s="1">
        <v>2</v>
      </c>
      <c r="D243" s="13">
        <v>45018.154166666667</v>
      </c>
      <c r="E243" s="13">
        <v>45018.214583333334</v>
      </c>
      <c r="F243" s="7">
        <f>IF(Tabla13[[#This Row],[Estado_Mesa]]="Ocupada",Tabla13[[#This Row],[Hora_Salida]]-Tabla13[[#This Row],[Hora_Llegada]]+TIME(0,15,0),Tabla13[[#This Row],[Hora_Salida]]-Tabla13[[#This Row],[Hora_Llegada]])</f>
        <v>6.0416666667151731E-2</v>
      </c>
      <c r="G243" s="7" t="str">
        <f>TEXT(Tabla13[[#This Row],[Hora_Salida]],"dddd,dd,mm,aaaa")</f>
        <v>domingo,02,04,2023</v>
      </c>
      <c r="H243" s="1" t="s">
        <v>79</v>
      </c>
      <c r="I243" s="1" t="s">
        <v>67</v>
      </c>
      <c r="J243" s="1" t="s">
        <v>80</v>
      </c>
      <c r="K243" s="1">
        <v>31.29</v>
      </c>
      <c r="L243" s="1" t="str" cm="1">
        <f t="array" ref="L243">_xlfn.IFS(Tabla13[[#This Row],[Cuentas_Pagadas]]="COBRADA",K243,Tabla13[[#This Row],[Cuentas_Pagadas]]="NO COBRADA","-")</f>
        <v>-</v>
      </c>
      <c r="M243" s="1" t="s">
        <v>69</v>
      </c>
      <c r="N243" s="1">
        <v>242</v>
      </c>
      <c r="O243" s="1" t="s">
        <v>96</v>
      </c>
      <c r="P243" s="1" t="s">
        <v>491</v>
      </c>
      <c r="Q243" s="19">
        <v>0.1</v>
      </c>
      <c r="R243" s="25">
        <f>Tabla13[[#This Row],[Monto Total]]*Tabla13[[#This Row],[IVA (%)]]</f>
        <v>13.4</v>
      </c>
      <c r="S243" s="26">
        <f>SUMIF(Tabla1[Número de Orden],Tabla13[[#This Row],[Número_Orden]],Tabla1[Total del Pedido])</f>
        <v>134</v>
      </c>
      <c r="T243" s="26" cm="1">
        <f t="array" ref="T243">_xlfn.IFS(Tabla13[[#This Row],[Cuentas_Pagadas]]="COBRADA",Tabla13[[#This Row],[Monto Total]]+Tabla13[[#This Row],[Propina]],Tabla13[[#This Row],[Cuentas_Pagadas]]="NO COBRADA",0)</f>
        <v>0</v>
      </c>
      <c r="U243" s="26">
        <v>0</v>
      </c>
      <c r="V243" s="27" t="str">
        <f>IF(Tabla13[[#This Row],[Ganancia Bruta]]&gt;0,Tabla13[[#This Row],[Ganancia Bruta]]-Tabla13[[#This Row],[IVA]],"-")</f>
        <v>-</v>
      </c>
      <c r="W243" s="7">
        <f>SUMIF(Tabla1[Número de Orden],Tabla13[[#This Row],[Número_Orden]],Tabla1[Tiempo_Preparación])</f>
        <v>6.8749999999999992E-2</v>
      </c>
      <c r="X243" s="7">
        <f>Tabla13[[#This Row],[Tiempo_Sala]]-Tabla13[[#This Row],[Tiempo_Preparación]]</f>
        <v>-8.3333333328482612E-3</v>
      </c>
      <c r="Y243" s="1" t="str">
        <f>IF(Tabla13[[#This Row],[TS-TP]]&gt;0,"COBRADA","NO COBRADA")</f>
        <v>NO COBRADA</v>
      </c>
    </row>
    <row r="244" spans="1:25" x14ac:dyDescent="0.25">
      <c r="A244" s="1">
        <v>4</v>
      </c>
      <c r="B244" s="1" t="s">
        <v>492</v>
      </c>
      <c r="C244" s="1">
        <v>4</v>
      </c>
      <c r="D244" s="13">
        <v>45018.029166666667</v>
      </c>
      <c r="E244" s="13">
        <v>45018.174305555556</v>
      </c>
      <c r="F244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244" s="7" t="str">
        <f>TEXT(Tabla13[[#This Row],[Hora_Salida]],"dddd,dd,mm,aaaa")</f>
        <v>domingo,02,04,2023</v>
      </c>
      <c r="H244" s="1" t="s">
        <v>79</v>
      </c>
      <c r="I244" s="1" t="s">
        <v>67</v>
      </c>
      <c r="J244" s="1" t="s">
        <v>80</v>
      </c>
      <c r="K244" s="1">
        <v>21.45</v>
      </c>
      <c r="L244" s="1" cm="1">
        <f t="array" ref="L244">_xlfn.IFS(Tabla13[[#This Row],[Cuentas_Pagadas]]="COBRADA",K244,Tabla13[[#This Row],[Cuentas_Pagadas]]="NO COBRADA","-")</f>
        <v>21.45</v>
      </c>
      <c r="M244" s="1" t="s">
        <v>81</v>
      </c>
      <c r="N244" s="1">
        <v>243</v>
      </c>
      <c r="O244" s="1" t="s">
        <v>70</v>
      </c>
      <c r="P244" s="1" t="s">
        <v>8</v>
      </c>
      <c r="Q244" s="19">
        <v>0.1</v>
      </c>
      <c r="R244" s="25">
        <f>Tabla13[[#This Row],[Monto Total]]*Tabla13[[#This Row],[IVA (%)]]</f>
        <v>12</v>
      </c>
      <c r="S244" s="26">
        <f>SUMIF(Tabla1[Número de Orden],Tabla13[[#This Row],[Número_Orden]],Tabla1[Total del Pedido])</f>
        <v>120</v>
      </c>
      <c r="T244" s="26" cm="1">
        <f t="array" ref="T244">_xlfn.IFS(Tabla13[[#This Row],[Cuentas_Pagadas]]="COBRADA",Tabla13[[#This Row],[Monto Total]]+Tabla13[[#This Row],[Propina]],Tabla13[[#This Row],[Cuentas_Pagadas]]="NO COBRADA",0)</f>
        <v>141.44999999999999</v>
      </c>
      <c r="U244" s="26">
        <f>SUMIF(Tabla1[Número de Orden],Tabla13[[#This Row],[Número_Orden]],Tabla1[Ganancia Bruta])</f>
        <v>45</v>
      </c>
      <c r="V244" s="26">
        <f>IF(Tabla13[[#This Row],[Ganancia Bruta]]&gt;0,Tabla13[[#This Row],[Ganancia Bruta]]-Tabla13[[#This Row],[IVA]],"-")</f>
        <v>33</v>
      </c>
      <c r="W244" s="7">
        <f>SUMIF(Tabla1[Número de Orden],Tabla13[[#This Row],[Número_Orden]],Tabla1[Tiempo_Preparación])</f>
        <v>1.5277777777777777E-2</v>
      </c>
      <c r="X244" s="7">
        <f>Tabla13[[#This Row],[Tiempo_Sala]]-Tabla13[[#This Row],[Tiempo_Preparación]]</f>
        <v>0.1298611111112728</v>
      </c>
      <c r="Y244" s="1" t="str">
        <f>IF(Tabla13[[#This Row],[TS-TP]]&gt;0,"COBRADA","NO COBRADA")</f>
        <v>COBRADA</v>
      </c>
    </row>
    <row r="245" spans="1:25" x14ac:dyDescent="0.25">
      <c r="A245" s="1">
        <v>17</v>
      </c>
      <c r="B245" s="1" t="s">
        <v>188</v>
      </c>
      <c r="C245" s="1">
        <v>6</v>
      </c>
      <c r="D245" s="13">
        <v>45018.155555555553</v>
      </c>
      <c r="E245" s="13">
        <v>45018.250694444447</v>
      </c>
      <c r="F245" s="7">
        <f>IF(Tabla13[[#This Row],[Estado_Mesa]]="Ocupada",Tabla13[[#This Row],[Hora_Salida]]-Tabla13[[#This Row],[Hora_Llegada]]+TIME(0,15,0),Tabla13[[#This Row],[Hora_Salida]]-Tabla13[[#This Row],[Hora_Llegada]])</f>
        <v>9.5138888893416151E-2</v>
      </c>
      <c r="G245" s="7" t="str">
        <f>TEXT(Tabla13[[#This Row],[Hora_Salida]],"dddd,dd,mm,aaaa")</f>
        <v>domingo,02,04,2023</v>
      </c>
      <c r="H245" s="1" t="s">
        <v>66</v>
      </c>
      <c r="I245" s="1" t="s">
        <v>67</v>
      </c>
      <c r="J245" s="1" t="s">
        <v>75</v>
      </c>
      <c r="K245" s="1">
        <v>17.649999999999999</v>
      </c>
      <c r="L245" s="1" cm="1">
        <f t="array" ref="L245">_xlfn.IFS(Tabla13[[#This Row],[Cuentas_Pagadas]]="COBRADA",K245,Tabla13[[#This Row],[Cuentas_Pagadas]]="NO COBRADA","-")</f>
        <v>17.649999999999999</v>
      </c>
      <c r="M245" s="1" t="s">
        <v>69</v>
      </c>
      <c r="N245" s="1">
        <v>244</v>
      </c>
      <c r="O245" s="1" t="s">
        <v>90</v>
      </c>
      <c r="P245" s="1" t="s">
        <v>493</v>
      </c>
      <c r="Q245" s="19">
        <v>0.1</v>
      </c>
      <c r="R245" s="25">
        <f>Tabla13[[#This Row],[Monto Total]]*Tabla13[[#This Row],[IVA (%)]]</f>
        <v>15.8</v>
      </c>
      <c r="S245" s="26">
        <f>SUMIF(Tabla1[Número de Orden],Tabla13[[#This Row],[Número_Orden]],Tabla1[Total del Pedido])</f>
        <v>158</v>
      </c>
      <c r="T245" s="26" cm="1">
        <f t="array" ref="T245">_xlfn.IFS(Tabla13[[#This Row],[Cuentas_Pagadas]]="COBRADA",Tabla13[[#This Row],[Monto Total]]+Tabla13[[#This Row],[Propina]],Tabla13[[#This Row],[Cuentas_Pagadas]]="NO COBRADA",0)</f>
        <v>175.65</v>
      </c>
      <c r="U245" s="26">
        <f>SUMIF(Tabla1[Número de Orden],Tabla13[[#This Row],[Número_Orden]],Tabla1[Ganancia Bruta])</f>
        <v>61</v>
      </c>
      <c r="V245" s="26">
        <f>IF(Tabla13[[#This Row],[Ganancia Bruta]]&gt;0,Tabla13[[#This Row],[Ganancia Bruta]]-Tabla13[[#This Row],[IVA]],"-")</f>
        <v>45.2</v>
      </c>
      <c r="W245" s="7">
        <f>SUMIF(Tabla1[Número de Orden],Tabla13[[#This Row],[Número_Orden]],Tabla1[Tiempo_Preparación])</f>
        <v>6.1805555555555558E-2</v>
      </c>
      <c r="X245" s="7">
        <f>Tabla13[[#This Row],[Tiempo_Sala]]-Tabla13[[#This Row],[Tiempo_Preparación]]</f>
        <v>3.3333333337860593E-2</v>
      </c>
      <c r="Y245" s="1" t="str">
        <f>IF(Tabla13[[#This Row],[TS-TP]]&gt;0,"COBRADA","NO COBRADA")</f>
        <v>COBRADA</v>
      </c>
    </row>
    <row r="246" spans="1:25" x14ac:dyDescent="0.25">
      <c r="A246" s="1">
        <v>11</v>
      </c>
      <c r="B246" s="1" t="s">
        <v>494</v>
      </c>
      <c r="C246" s="1">
        <v>1</v>
      </c>
      <c r="D246" s="13">
        <v>45018.146527777775</v>
      </c>
      <c r="E246" s="13">
        <v>45018.289583333331</v>
      </c>
      <c r="F246" s="7">
        <f>IF(Tabla13[[#This Row],[Estado_Mesa]]="Ocupada",Tabla13[[#This Row],[Hora_Salida]]-Tabla13[[#This Row],[Hora_Llegada]]+TIME(0,15,0),Tabla13[[#This Row],[Hora_Salida]]-Tabla13[[#This Row],[Hora_Llegada]])</f>
        <v>0.14305555555620231</v>
      </c>
      <c r="G246" s="7" t="str">
        <f>TEXT(Tabla13[[#This Row],[Hora_Salida]],"dddd,dd,mm,aaaa")</f>
        <v>domingo,02,04,2023</v>
      </c>
      <c r="H246" s="1" t="s">
        <v>73</v>
      </c>
      <c r="I246" s="1" t="s">
        <v>67</v>
      </c>
      <c r="J246" s="1" t="s">
        <v>80</v>
      </c>
      <c r="K246" s="1">
        <v>14.82</v>
      </c>
      <c r="L246" s="1" cm="1">
        <f t="array" ref="L246">_xlfn.IFS(Tabla13[[#This Row],[Cuentas_Pagadas]]="COBRADA",K246,Tabla13[[#This Row],[Cuentas_Pagadas]]="NO COBRADA","-")</f>
        <v>14.82</v>
      </c>
      <c r="M246" s="1" t="s">
        <v>69</v>
      </c>
      <c r="N246" s="1">
        <v>245</v>
      </c>
      <c r="O246" s="1" t="s">
        <v>101</v>
      </c>
      <c r="P246" s="1" t="s">
        <v>495</v>
      </c>
      <c r="Q246" s="19">
        <v>0.1</v>
      </c>
      <c r="R246" s="25">
        <f>Tabla13[[#This Row],[Monto Total]]*Tabla13[[#This Row],[IVA (%)]]</f>
        <v>27.3</v>
      </c>
      <c r="S246" s="26">
        <f>SUMIF(Tabla1[Número de Orden],Tabla13[[#This Row],[Número_Orden]],Tabla1[Total del Pedido])</f>
        <v>273</v>
      </c>
      <c r="T246" s="26" cm="1">
        <f t="array" ref="T246">_xlfn.IFS(Tabla13[[#This Row],[Cuentas_Pagadas]]="COBRADA",Tabla13[[#This Row],[Monto Total]]+Tabla13[[#This Row],[Propina]],Tabla13[[#This Row],[Cuentas_Pagadas]]="NO COBRADA",0)</f>
        <v>287.82</v>
      </c>
      <c r="U246" s="26">
        <f>SUMIF(Tabla1[Número de Orden],Tabla13[[#This Row],[Número_Orden]],Tabla1[Ganancia Bruta])</f>
        <v>108</v>
      </c>
      <c r="V246" s="26">
        <f>IF(Tabla13[[#This Row],[Ganancia Bruta]]&gt;0,Tabla13[[#This Row],[Ganancia Bruta]]-Tabla13[[#This Row],[IVA]],"-")</f>
        <v>80.7</v>
      </c>
      <c r="W246" s="7">
        <f>SUMIF(Tabla1[Número de Orden],Tabla13[[#This Row],[Número_Orden]],Tabla1[Tiempo_Preparación])</f>
        <v>8.0555555555555547E-2</v>
      </c>
      <c r="X246" s="7">
        <f>Tabla13[[#This Row],[Tiempo_Sala]]-Tabla13[[#This Row],[Tiempo_Preparación]]</f>
        <v>6.250000000064676E-2</v>
      </c>
      <c r="Y246" s="1" t="str">
        <f>IF(Tabla13[[#This Row],[TS-TP]]&gt;0,"COBRADA","NO COBRADA")</f>
        <v>COBRADA</v>
      </c>
    </row>
    <row r="247" spans="1:25" x14ac:dyDescent="0.25">
      <c r="A247" s="1">
        <v>2</v>
      </c>
      <c r="B247" s="1" t="s">
        <v>490</v>
      </c>
      <c r="C247" s="1">
        <v>6</v>
      </c>
      <c r="D247" s="13">
        <v>45018.076388888891</v>
      </c>
      <c r="E247" s="13">
        <v>45018.17291666667</v>
      </c>
      <c r="F247" s="7">
        <f>IF(Tabla13[[#This Row],[Estado_Mesa]]="Ocupada",Tabla13[[#This Row],[Hora_Salida]]-Tabla13[[#This Row],[Hora_Llegada]]+TIME(0,15,0),Tabla13[[#This Row],[Hora_Salida]]-Tabla13[[#This Row],[Hora_Llegada]])</f>
        <v>9.6527777779556345E-2</v>
      </c>
      <c r="G247" s="7" t="str">
        <f>TEXT(Tabla13[[#This Row],[Hora_Salida]],"dddd,dd,mm,aaaa")</f>
        <v>domingo,02,04,2023</v>
      </c>
      <c r="H247" s="1" t="s">
        <v>79</v>
      </c>
      <c r="I247" s="1" t="s">
        <v>67</v>
      </c>
      <c r="J247" s="1" t="s">
        <v>80</v>
      </c>
      <c r="K247" s="1">
        <v>42.75</v>
      </c>
      <c r="L247" s="1" t="str" cm="1">
        <f t="array" ref="L247">_xlfn.IFS(Tabla13[[#This Row],[Cuentas_Pagadas]]="COBRADA",K247,Tabla13[[#This Row],[Cuentas_Pagadas]]="NO COBRADA","-")</f>
        <v>-</v>
      </c>
      <c r="M247" s="1" t="s">
        <v>81</v>
      </c>
      <c r="N247" s="1">
        <v>246</v>
      </c>
      <c r="O247" s="1" t="s">
        <v>101</v>
      </c>
      <c r="P247" s="1" t="s">
        <v>496</v>
      </c>
      <c r="Q247" s="19">
        <v>0.1</v>
      </c>
      <c r="R247" s="25">
        <f>Tabla13[[#This Row],[Monto Total]]*Tabla13[[#This Row],[IVA (%)]]</f>
        <v>32.700000000000003</v>
      </c>
      <c r="S247" s="26">
        <f>SUMIF(Tabla1[Número de Orden],Tabla13[[#This Row],[Número_Orden]],Tabla1[Total del Pedido])</f>
        <v>327</v>
      </c>
      <c r="T247" s="26" cm="1">
        <f t="array" ref="T247">_xlfn.IFS(Tabla13[[#This Row],[Cuentas_Pagadas]]="COBRADA",Tabla13[[#This Row],[Monto Total]]+Tabla13[[#This Row],[Propina]],Tabla13[[#This Row],[Cuentas_Pagadas]]="NO COBRADA",0)</f>
        <v>0</v>
      </c>
      <c r="U247" s="26">
        <v>0</v>
      </c>
      <c r="V247" s="27" t="str">
        <f>IF(Tabla13[[#This Row],[Ganancia Bruta]]&gt;0,Tabla13[[#This Row],[Ganancia Bruta]]-Tabla13[[#This Row],[IVA]],"-")</f>
        <v>-</v>
      </c>
      <c r="W247" s="7">
        <f>SUMIF(Tabla1[Número de Orden],Tabla13[[#This Row],[Número_Orden]],Tabla1[Tiempo_Preparación])</f>
        <v>0.10138888888888888</v>
      </c>
      <c r="X247" s="7">
        <f>Tabla13[[#This Row],[Tiempo_Sala]]-Tabla13[[#This Row],[Tiempo_Preparación]]</f>
        <v>-4.8611111093325304E-3</v>
      </c>
      <c r="Y247" s="1" t="str">
        <f>IF(Tabla13[[#This Row],[TS-TP]]&gt;0,"COBRADA","NO COBRADA")</f>
        <v>NO COBRADA</v>
      </c>
    </row>
    <row r="248" spans="1:25" x14ac:dyDescent="0.25">
      <c r="A248" s="1">
        <v>11</v>
      </c>
      <c r="B248" s="1" t="s">
        <v>365</v>
      </c>
      <c r="C248" s="1">
        <v>6</v>
      </c>
      <c r="D248" s="13">
        <v>45018.106944444444</v>
      </c>
      <c r="E248" s="13">
        <v>45018.222916666666</v>
      </c>
      <c r="F248" s="7">
        <f>IF(Tabla13[[#This Row],[Estado_Mesa]]="Ocupada",Tabla13[[#This Row],[Hora_Salida]]-Tabla13[[#This Row],[Hora_Llegada]]+TIME(0,15,0),Tabla13[[#This Row],[Hora_Salida]]-Tabla13[[#This Row],[Hora_Llegada]])</f>
        <v>0.1263888888885655</v>
      </c>
      <c r="G248" s="7" t="str">
        <f>TEXT(Tabla13[[#This Row],[Hora_Salida]],"dddd,dd,mm,aaaa")</f>
        <v>domingo,02,04,2023</v>
      </c>
      <c r="H248" s="1" t="s">
        <v>79</v>
      </c>
      <c r="I248" s="1" t="s">
        <v>67</v>
      </c>
      <c r="J248" s="1" t="s">
        <v>80</v>
      </c>
      <c r="K248" s="1">
        <v>49.07</v>
      </c>
      <c r="L248" s="1" cm="1">
        <f t="array" ref="L248">_xlfn.IFS(Tabla13[[#This Row],[Cuentas_Pagadas]]="COBRADA",K248,Tabla13[[#This Row],[Cuentas_Pagadas]]="NO COBRADA","-")</f>
        <v>49.07</v>
      </c>
      <c r="M248" s="1" t="s">
        <v>95</v>
      </c>
      <c r="N248" s="1">
        <v>247</v>
      </c>
      <c r="O248" s="1" t="s">
        <v>117</v>
      </c>
      <c r="P248" s="1" t="s">
        <v>11</v>
      </c>
      <c r="Q248" s="19">
        <v>0.1</v>
      </c>
      <c r="R248" s="25">
        <f>Tabla13[[#This Row],[Monto Total]]*Tabla13[[#This Row],[IVA (%)]]</f>
        <v>6.6000000000000005</v>
      </c>
      <c r="S248" s="26">
        <f>SUMIF(Tabla1[Número de Orden],Tabla13[[#This Row],[Número_Orden]],Tabla1[Total del Pedido])</f>
        <v>66</v>
      </c>
      <c r="T248" s="26" cm="1">
        <f t="array" ref="T248">_xlfn.IFS(Tabla13[[#This Row],[Cuentas_Pagadas]]="COBRADA",Tabla13[[#This Row],[Monto Total]]+Tabla13[[#This Row],[Propina]],Tabla13[[#This Row],[Cuentas_Pagadas]]="NO COBRADA",0)</f>
        <v>115.07</v>
      </c>
      <c r="U248" s="26">
        <f>SUMIF(Tabla1[Número de Orden],Tabla13[[#This Row],[Número_Orden]],Tabla1[Ganancia Bruta])</f>
        <v>26</v>
      </c>
      <c r="V248" s="26">
        <f>IF(Tabla13[[#This Row],[Ganancia Bruta]]&gt;0,Tabla13[[#This Row],[Ganancia Bruta]]-Tabla13[[#This Row],[IVA]],"-")</f>
        <v>19.399999999999999</v>
      </c>
      <c r="W248" s="7">
        <f>SUMIF(Tabla1[Número de Orden],Tabla13[[#This Row],[Número_Orden]],Tabla1[Tiempo_Preparación])</f>
        <v>4.0972222222222222E-2</v>
      </c>
      <c r="X248" s="7">
        <f>Tabla13[[#This Row],[Tiempo_Sala]]-Tabla13[[#This Row],[Tiempo_Preparación]]</f>
        <v>8.5416666666343288E-2</v>
      </c>
      <c r="Y248" s="1" t="str">
        <f>IF(Tabla13[[#This Row],[TS-TP]]&gt;0,"COBRADA","NO COBRADA")</f>
        <v>COBRADA</v>
      </c>
    </row>
    <row r="249" spans="1:25" x14ac:dyDescent="0.25">
      <c r="A249" s="1">
        <v>12</v>
      </c>
      <c r="B249" s="1" t="s">
        <v>497</v>
      </c>
      <c r="C249" s="1">
        <v>6</v>
      </c>
      <c r="D249" s="13">
        <v>45018.018055555556</v>
      </c>
      <c r="E249" s="13">
        <v>45018.095833333333</v>
      </c>
      <c r="F249" s="7">
        <f>IF(Tabla13[[#This Row],[Estado_Mesa]]="Ocupada",Tabla13[[#This Row],[Hora_Salida]]-Tabla13[[#This Row],[Hora_Llegada]]+TIME(0,15,0),Tabla13[[#This Row],[Hora_Salida]]-Tabla13[[#This Row],[Hora_Llegada]])</f>
        <v>8.8194444443312633E-2</v>
      </c>
      <c r="G249" s="7" t="str">
        <f>TEXT(Tabla13[[#This Row],[Hora_Salida]],"dddd,dd,mm,aaaa")</f>
        <v>domingo,02,04,2023</v>
      </c>
      <c r="H249" s="1" t="s">
        <v>79</v>
      </c>
      <c r="I249" s="1" t="s">
        <v>67</v>
      </c>
      <c r="J249" s="1" t="s">
        <v>68</v>
      </c>
      <c r="K249" s="1">
        <v>18.690000000000001</v>
      </c>
      <c r="L249" s="1" cm="1">
        <f t="array" ref="L249">_xlfn.IFS(Tabla13[[#This Row],[Cuentas_Pagadas]]="COBRADA",K249,Tabla13[[#This Row],[Cuentas_Pagadas]]="NO COBRADA","-")</f>
        <v>18.690000000000001</v>
      </c>
      <c r="M249" s="1" t="s">
        <v>95</v>
      </c>
      <c r="N249" s="1">
        <v>248</v>
      </c>
      <c r="O249" s="1" t="s">
        <v>122</v>
      </c>
      <c r="P249" s="1" t="s">
        <v>498</v>
      </c>
      <c r="Q249" s="19">
        <v>0.1</v>
      </c>
      <c r="R249" s="25">
        <f>Tabla13[[#This Row],[Monto Total]]*Tabla13[[#This Row],[IVA (%)]]</f>
        <v>22.5</v>
      </c>
      <c r="S249" s="26">
        <f>SUMIF(Tabla1[Número de Orden],Tabla13[[#This Row],[Número_Orden]],Tabla1[Total del Pedido])</f>
        <v>225</v>
      </c>
      <c r="T249" s="26" cm="1">
        <f t="array" ref="T249">_xlfn.IFS(Tabla13[[#This Row],[Cuentas_Pagadas]]="COBRADA",Tabla13[[#This Row],[Monto Total]]+Tabla13[[#This Row],[Propina]],Tabla13[[#This Row],[Cuentas_Pagadas]]="NO COBRADA",0)</f>
        <v>243.69</v>
      </c>
      <c r="U249" s="26">
        <f>SUMIF(Tabla1[Número de Orden],Tabla13[[#This Row],[Número_Orden]],Tabla1[Ganancia Bruta])</f>
        <v>92</v>
      </c>
      <c r="V249" s="26">
        <f>IF(Tabla13[[#This Row],[Ganancia Bruta]]&gt;0,Tabla13[[#This Row],[Ganancia Bruta]]-Tabla13[[#This Row],[IVA]],"-")</f>
        <v>69.5</v>
      </c>
      <c r="W249" s="7">
        <f>SUMIF(Tabla1[Número de Orden],Tabla13[[#This Row],[Número_Orden]],Tabla1[Tiempo_Preparación])</f>
        <v>8.3333333333333343E-2</v>
      </c>
      <c r="X249" s="7">
        <f>Tabla13[[#This Row],[Tiempo_Sala]]-Tabla13[[#This Row],[Tiempo_Preparación]]</f>
        <v>4.8611111099792909E-3</v>
      </c>
      <c r="Y249" s="1" t="str">
        <f>IF(Tabla13[[#This Row],[TS-TP]]&gt;0,"COBRADA","NO COBRADA")</f>
        <v>COBRADA</v>
      </c>
    </row>
    <row r="250" spans="1:25" x14ac:dyDescent="0.25">
      <c r="A250" s="1">
        <v>8</v>
      </c>
      <c r="B250" s="1" t="s">
        <v>499</v>
      </c>
      <c r="C250" s="1">
        <v>6</v>
      </c>
      <c r="D250" s="13">
        <v>45018.040277777778</v>
      </c>
      <c r="E250" s="13">
        <v>45018.163194444445</v>
      </c>
      <c r="F250" s="7">
        <f>IF(Tabla13[[#This Row],[Estado_Mesa]]="Ocupada",Tabla13[[#This Row],[Hora_Salida]]-Tabla13[[#This Row],[Hora_Llegada]]+TIME(0,15,0),Tabla13[[#This Row],[Hora_Salida]]-Tabla13[[#This Row],[Hora_Llegada]])</f>
        <v>0.13333333333381839</v>
      </c>
      <c r="G250" s="7" t="str">
        <f>TEXT(Tabla13[[#This Row],[Hora_Salida]],"dddd,dd,mm,aaaa")</f>
        <v>domingo,02,04,2023</v>
      </c>
      <c r="H250" s="1" t="s">
        <v>79</v>
      </c>
      <c r="I250" s="1" t="s">
        <v>93</v>
      </c>
      <c r="J250" s="1" t="s">
        <v>80</v>
      </c>
      <c r="K250" s="1">
        <v>47.71</v>
      </c>
      <c r="L250" s="1" cm="1">
        <f t="array" ref="L250">_xlfn.IFS(Tabla13[[#This Row],[Cuentas_Pagadas]]="COBRADA",K250,Tabla13[[#This Row],[Cuentas_Pagadas]]="NO COBRADA","-")</f>
        <v>47.71</v>
      </c>
      <c r="M250" s="1" t="s">
        <v>95</v>
      </c>
      <c r="N250" s="1">
        <v>249</v>
      </c>
      <c r="O250" s="1" t="s">
        <v>70</v>
      </c>
      <c r="P250" s="1" t="s">
        <v>500</v>
      </c>
      <c r="Q250" s="19">
        <v>0.1</v>
      </c>
      <c r="R250" s="25">
        <f>Tabla13[[#This Row],[Monto Total]]*Tabla13[[#This Row],[IVA (%)]]</f>
        <v>8</v>
      </c>
      <c r="S250" s="26">
        <f>SUMIF(Tabla1[Número de Orden],Tabla13[[#This Row],[Número_Orden]],Tabla1[Total del Pedido])</f>
        <v>80</v>
      </c>
      <c r="T250" s="26" cm="1">
        <f t="array" ref="T250">_xlfn.IFS(Tabla13[[#This Row],[Cuentas_Pagadas]]="COBRADA",Tabla13[[#This Row],[Monto Total]]+Tabla13[[#This Row],[Propina]],Tabla13[[#This Row],[Cuentas_Pagadas]]="NO COBRADA",0)</f>
        <v>127.71000000000001</v>
      </c>
      <c r="U250" s="26">
        <f>SUMIF(Tabla1[Número de Orden],Tabla13[[#This Row],[Número_Orden]],Tabla1[Ganancia Bruta])</f>
        <v>34</v>
      </c>
      <c r="V250" s="26">
        <f>IF(Tabla13[[#This Row],[Ganancia Bruta]]&gt;0,Tabla13[[#This Row],[Ganancia Bruta]]-Tabla13[[#This Row],[IVA]],"-")</f>
        <v>26</v>
      </c>
      <c r="W250" s="7">
        <f>SUMIF(Tabla1[Número de Orden],Tabla13[[#This Row],[Número_Orden]],Tabla1[Tiempo_Preparación])</f>
        <v>7.5694444444444453E-2</v>
      </c>
      <c r="X250" s="7">
        <f>Tabla13[[#This Row],[Tiempo_Sala]]-Tabla13[[#This Row],[Tiempo_Preparación]]</f>
        <v>5.7638888889373935E-2</v>
      </c>
      <c r="Y250" s="1" t="str">
        <f>IF(Tabla13[[#This Row],[TS-TP]]&gt;0,"COBRADA","NO COBRADA")</f>
        <v>COBRADA</v>
      </c>
    </row>
    <row r="251" spans="1:25" x14ac:dyDescent="0.25">
      <c r="A251" s="1">
        <v>8</v>
      </c>
      <c r="B251" s="1" t="s">
        <v>501</v>
      </c>
      <c r="C251" s="1">
        <v>2</v>
      </c>
      <c r="D251" s="13">
        <v>45018.12222222222</v>
      </c>
      <c r="E251" s="13">
        <v>45018.272916666669</v>
      </c>
      <c r="F251" s="7">
        <f>IF(Tabla13[[#This Row],[Estado_Mesa]]="Ocupada",Tabla13[[#This Row],[Hora_Salida]]-Tabla13[[#This Row],[Hora_Llegada]]+TIME(0,15,0),Tabla13[[#This Row],[Hora_Salida]]-Tabla13[[#This Row],[Hora_Llegada]])</f>
        <v>0.15069444444816327</v>
      </c>
      <c r="G251" s="7" t="str">
        <f>TEXT(Tabla13[[#This Row],[Hora_Salida]],"dddd,dd,mm,aaaa")</f>
        <v>domingo,02,04,2023</v>
      </c>
      <c r="H251" s="1" t="s">
        <v>89</v>
      </c>
      <c r="I251" s="1" t="s">
        <v>67</v>
      </c>
      <c r="J251" s="1" t="s">
        <v>80</v>
      </c>
      <c r="K251" s="1">
        <v>23.21</v>
      </c>
      <c r="L251" s="1" cm="1">
        <f t="array" ref="L251">_xlfn.IFS(Tabla13[[#This Row],[Cuentas_Pagadas]]="COBRADA",K251,Tabla13[[#This Row],[Cuentas_Pagadas]]="NO COBRADA","-")</f>
        <v>23.21</v>
      </c>
      <c r="M251" s="1" t="s">
        <v>81</v>
      </c>
      <c r="N251" s="1">
        <v>250</v>
      </c>
      <c r="O251" s="1" t="s">
        <v>70</v>
      </c>
      <c r="P251" s="1" t="s">
        <v>18</v>
      </c>
      <c r="Q251" s="19">
        <v>0.1</v>
      </c>
      <c r="R251" s="25">
        <f>Tabla13[[#This Row],[Monto Total]]*Tabla13[[#This Row],[IVA (%)]]</f>
        <v>2</v>
      </c>
      <c r="S251" s="26">
        <f>SUMIF(Tabla1[Número de Orden],Tabla13[[#This Row],[Número_Orden]],Tabla1[Total del Pedido])</f>
        <v>20</v>
      </c>
      <c r="T251" s="26" cm="1">
        <f t="array" ref="T251">_xlfn.IFS(Tabla13[[#This Row],[Cuentas_Pagadas]]="COBRADA",Tabla13[[#This Row],[Monto Total]]+Tabla13[[#This Row],[Propina]],Tabla13[[#This Row],[Cuentas_Pagadas]]="NO COBRADA",0)</f>
        <v>43.21</v>
      </c>
      <c r="U251" s="26">
        <f>SUMIF(Tabla1[Número de Orden],Tabla13[[#This Row],[Número_Orden]],Tabla1[Ganancia Bruta])</f>
        <v>8</v>
      </c>
      <c r="V251" s="26">
        <f>IF(Tabla13[[#This Row],[Ganancia Bruta]]&gt;0,Tabla13[[#This Row],[Ganancia Bruta]]-Tabla13[[#This Row],[IVA]],"-")</f>
        <v>6</v>
      </c>
      <c r="W251" s="7">
        <f>SUMIF(Tabla1[Número de Orden],Tabla13[[#This Row],[Número_Orden]],Tabla1[Tiempo_Preparación])</f>
        <v>2.013888888888889E-2</v>
      </c>
      <c r="X251" s="7">
        <f>Tabla13[[#This Row],[Tiempo_Sala]]-Tabla13[[#This Row],[Tiempo_Preparación]]</f>
        <v>0.13055555555927437</v>
      </c>
      <c r="Y251" s="1" t="str">
        <f>IF(Tabla13[[#This Row],[TS-TP]]&gt;0,"COBRADA","NO COBRADA")</f>
        <v>COBRADA</v>
      </c>
    </row>
    <row r="252" spans="1:25" x14ac:dyDescent="0.25">
      <c r="A252" s="1">
        <v>12</v>
      </c>
      <c r="B252" s="1" t="s">
        <v>502</v>
      </c>
      <c r="C252" s="1">
        <v>6</v>
      </c>
      <c r="D252" s="13">
        <v>45018.055555555555</v>
      </c>
      <c r="E252" s="13">
        <v>45018.183333333334</v>
      </c>
      <c r="F252" s="7">
        <f>IF(Tabla13[[#This Row],[Estado_Mesa]]="Ocupada",Tabla13[[#This Row],[Hora_Salida]]-Tabla13[[#This Row],[Hora_Llegada]]+TIME(0,15,0),Tabla13[[#This Row],[Hora_Salida]]-Tabla13[[#This Row],[Hora_Llegada]])</f>
        <v>0.138194444446223</v>
      </c>
      <c r="G252" s="7" t="str">
        <f>TEXT(Tabla13[[#This Row],[Hora_Salida]],"dddd,dd,mm,aaaa")</f>
        <v>domingo,02,04,2023</v>
      </c>
      <c r="H252" s="1" t="s">
        <v>73</v>
      </c>
      <c r="I252" s="1" t="s">
        <v>67</v>
      </c>
      <c r="J252" s="1" t="s">
        <v>80</v>
      </c>
      <c r="K252" s="1">
        <v>13.69</v>
      </c>
      <c r="L252" s="1" cm="1">
        <f t="array" ref="L252">_xlfn.IFS(Tabla13[[#This Row],[Cuentas_Pagadas]]="COBRADA",K252,Tabla13[[#This Row],[Cuentas_Pagadas]]="NO COBRADA","-")</f>
        <v>13.69</v>
      </c>
      <c r="M252" s="1" t="s">
        <v>95</v>
      </c>
      <c r="N252" s="1">
        <v>251</v>
      </c>
      <c r="O252" s="1" t="s">
        <v>104</v>
      </c>
      <c r="P252" s="1" t="s">
        <v>503</v>
      </c>
      <c r="Q252" s="19">
        <v>0.1</v>
      </c>
      <c r="R252" s="25">
        <f>Tabla13[[#This Row],[Monto Total]]*Tabla13[[#This Row],[IVA (%)]]</f>
        <v>10.9</v>
      </c>
      <c r="S252" s="26">
        <f>SUMIF(Tabla1[Número de Orden],Tabla13[[#This Row],[Número_Orden]],Tabla1[Total del Pedido])</f>
        <v>109</v>
      </c>
      <c r="T252" s="26" cm="1">
        <f t="array" ref="T252">_xlfn.IFS(Tabla13[[#This Row],[Cuentas_Pagadas]]="COBRADA",Tabla13[[#This Row],[Monto Total]]+Tabla13[[#This Row],[Propina]],Tabla13[[#This Row],[Cuentas_Pagadas]]="NO COBRADA",0)</f>
        <v>122.69</v>
      </c>
      <c r="U252" s="26">
        <f>SUMIF(Tabla1[Número de Orden],Tabla13[[#This Row],[Número_Orden]],Tabla1[Ganancia Bruta])</f>
        <v>45</v>
      </c>
      <c r="V252" s="26">
        <f>IF(Tabla13[[#This Row],[Ganancia Bruta]]&gt;0,Tabla13[[#This Row],[Ganancia Bruta]]-Tabla13[[#This Row],[IVA]],"-")</f>
        <v>34.1</v>
      </c>
      <c r="W252" s="7">
        <f>SUMIF(Tabla1[Número de Orden],Tabla13[[#This Row],[Número_Orden]],Tabla1[Tiempo_Preparación])</f>
        <v>8.4722222222222227E-2</v>
      </c>
      <c r="X252" s="7">
        <f>Tabla13[[#This Row],[Tiempo_Sala]]-Tabla13[[#This Row],[Tiempo_Preparación]]</f>
        <v>5.3472222224000776E-2</v>
      </c>
      <c r="Y252" s="1" t="str">
        <f>IF(Tabla13[[#This Row],[TS-TP]]&gt;0,"COBRADA","NO COBRADA")</f>
        <v>COBRADA</v>
      </c>
    </row>
    <row r="253" spans="1:25" x14ac:dyDescent="0.25">
      <c r="A253" s="1">
        <v>4</v>
      </c>
      <c r="B253" s="1" t="s">
        <v>504</v>
      </c>
      <c r="C253" s="1">
        <v>3</v>
      </c>
      <c r="D253" s="13">
        <v>45018.027083333334</v>
      </c>
      <c r="E253" s="13">
        <v>45018.183333333334</v>
      </c>
      <c r="F253" s="7">
        <f>IF(Tabla13[[#This Row],[Estado_Mesa]]="Ocupada",Tabla13[[#This Row],[Hora_Salida]]-Tabla13[[#This Row],[Hora_Llegada]]+TIME(0,15,0),Tabla13[[#This Row],[Hora_Salida]]-Tabla13[[#This Row],[Hora_Llegada]])</f>
        <v>0.15625</v>
      </c>
      <c r="G253" s="7" t="str">
        <f>TEXT(Tabla13[[#This Row],[Hora_Salida]],"dddd,dd,mm,aaaa")</f>
        <v>domingo,02,04,2023</v>
      </c>
      <c r="H253" s="1" t="s">
        <v>89</v>
      </c>
      <c r="I253" s="1" t="s">
        <v>67</v>
      </c>
      <c r="J253" s="1" t="s">
        <v>80</v>
      </c>
      <c r="K253" s="1">
        <v>43.81</v>
      </c>
      <c r="L253" s="1" cm="1">
        <f t="array" ref="L253">_xlfn.IFS(Tabla13[[#This Row],[Cuentas_Pagadas]]="COBRADA",K253,Tabla13[[#This Row],[Cuentas_Pagadas]]="NO COBRADA","-")</f>
        <v>43.81</v>
      </c>
      <c r="M253" s="1" t="s">
        <v>81</v>
      </c>
      <c r="N253" s="1">
        <v>252</v>
      </c>
      <c r="O253" s="1" t="s">
        <v>76</v>
      </c>
      <c r="P253" s="1" t="s">
        <v>505</v>
      </c>
      <c r="Q253" s="19">
        <v>0.1</v>
      </c>
      <c r="R253" s="25">
        <f>Tabla13[[#This Row],[Monto Total]]*Tabla13[[#This Row],[IVA (%)]]</f>
        <v>10.200000000000001</v>
      </c>
      <c r="S253" s="26">
        <f>SUMIF(Tabla1[Número de Orden],Tabla13[[#This Row],[Número_Orden]],Tabla1[Total del Pedido])</f>
        <v>102</v>
      </c>
      <c r="T253" s="26" cm="1">
        <f t="array" ref="T253">_xlfn.IFS(Tabla13[[#This Row],[Cuentas_Pagadas]]="COBRADA",Tabla13[[#This Row],[Monto Total]]+Tabla13[[#This Row],[Propina]],Tabla13[[#This Row],[Cuentas_Pagadas]]="NO COBRADA",0)</f>
        <v>145.81</v>
      </c>
      <c r="U253" s="26">
        <f>SUMIF(Tabla1[Número de Orden],Tabla13[[#This Row],[Número_Orden]],Tabla1[Ganancia Bruta])</f>
        <v>42</v>
      </c>
      <c r="V253" s="26">
        <f>IF(Tabla13[[#This Row],[Ganancia Bruta]]&gt;0,Tabla13[[#This Row],[Ganancia Bruta]]-Tabla13[[#This Row],[IVA]],"-")</f>
        <v>31.799999999999997</v>
      </c>
      <c r="W253" s="7">
        <f>SUMIF(Tabla1[Número de Orden],Tabla13[[#This Row],[Número_Orden]],Tabla1[Tiempo_Preparación])</f>
        <v>5.8333333333333334E-2</v>
      </c>
      <c r="X253" s="7">
        <f>Tabla13[[#This Row],[Tiempo_Sala]]-Tabla13[[#This Row],[Tiempo_Preparación]]</f>
        <v>9.7916666666666666E-2</v>
      </c>
      <c r="Y253" s="1" t="str">
        <f>IF(Tabla13[[#This Row],[TS-TP]]&gt;0,"COBRADA","NO COBRADA")</f>
        <v>COBRADA</v>
      </c>
    </row>
    <row r="254" spans="1:25" x14ac:dyDescent="0.25">
      <c r="A254" s="1">
        <v>8</v>
      </c>
      <c r="B254" s="1" t="s">
        <v>506</v>
      </c>
      <c r="C254" s="1">
        <v>2</v>
      </c>
      <c r="D254" s="13">
        <v>45018.037499999999</v>
      </c>
      <c r="E254" s="13">
        <v>45018.15625</v>
      </c>
      <c r="F254" s="7">
        <f>IF(Tabla13[[#This Row],[Estado_Mesa]]="Ocupada",Tabla13[[#This Row],[Hora_Salida]]-Tabla13[[#This Row],[Hora_Llegada]]+TIME(0,15,0),Tabla13[[#This Row],[Hora_Salida]]-Tabla13[[#This Row],[Hora_Llegada]])</f>
        <v>0.12916666666812185</v>
      </c>
      <c r="G254" s="7" t="str">
        <f>TEXT(Tabla13[[#This Row],[Hora_Salida]],"dddd,dd,mm,aaaa")</f>
        <v>domingo,02,04,2023</v>
      </c>
      <c r="H254" s="1" t="s">
        <v>66</v>
      </c>
      <c r="I254" s="1" t="s">
        <v>93</v>
      </c>
      <c r="J254" s="1" t="s">
        <v>80</v>
      </c>
      <c r="K254" s="1">
        <v>34.69</v>
      </c>
      <c r="L254" s="1" cm="1">
        <f t="array" ref="L254">_xlfn.IFS(Tabla13[[#This Row],[Cuentas_Pagadas]]="COBRADA",K254,Tabla13[[#This Row],[Cuentas_Pagadas]]="NO COBRADA","-")</f>
        <v>34.69</v>
      </c>
      <c r="M254" s="1" t="s">
        <v>95</v>
      </c>
      <c r="N254" s="1">
        <v>253</v>
      </c>
      <c r="O254" s="1" t="s">
        <v>139</v>
      </c>
      <c r="P254" s="1" t="s">
        <v>507</v>
      </c>
      <c r="Q254" s="19">
        <v>0.1</v>
      </c>
      <c r="R254" s="25">
        <f>Tabla13[[#This Row],[Monto Total]]*Tabla13[[#This Row],[IVA (%)]]</f>
        <v>15.4</v>
      </c>
      <c r="S254" s="26">
        <f>SUMIF(Tabla1[Número de Orden],Tabla13[[#This Row],[Número_Orden]],Tabla1[Total del Pedido])</f>
        <v>154</v>
      </c>
      <c r="T254" s="26" cm="1">
        <f t="array" ref="T254">_xlfn.IFS(Tabla13[[#This Row],[Cuentas_Pagadas]]="COBRADA",Tabla13[[#This Row],[Monto Total]]+Tabla13[[#This Row],[Propina]],Tabla13[[#This Row],[Cuentas_Pagadas]]="NO COBRADA",0)</f>
        <v>188.69</v>
      </c>
      <c r="U254" s="26">
        <f>SUMIF(Tabla1[Número de Orden],Tabla13[[#This Row],[Número_Orden]],Tabla1[Ganancia Bruta])</f>
        <v>62</v>
      </c>
      <c r="V254" s="26">
        <f>IF(Tabla13[[#This Row],[Ganancia Bruta]]&gt;0,Tabla13[[#This Row],[Ganancia Bruta]]-Tabla13[[#This Row],[IVA]],"-")</f>
        <v>46.6</v>
      </c>
      <c r="W254" s="7">
        <f>SUMIF(Tabla1[Número de Orden],Tabla13[[#This Row],[Número_Orden]],Tabla1[Tiempo_Preparación])</f>
        <v>3.8194444444444448E-2</v>
      </c>
      <c r="X254" s="7">
        <f>Tabla13[[#This Row],[Tiempo_Sala]]-Tabla13[[#This Row],[Tiempo_Preparación]]</f>
        <v>9.0972222223677401E-2</v>
      </c>
      <c r="Y254" s="1" t="str">
        <f>IF(Tabla13[[#This Row],[TS-TP]]&gt;0,"COBRADA","NO COBRADA")</f>
        <v>COBRADA</v>
      </c>
    </row>
    <row r="255" spans="1:25" x14ac:dyDescent="0.25">
      <c r="A255" s="1">
        <v>10</v>
      </c>
      <c r="B255" s="1" t="s">
        <v>508</v>
      </c>
      <c r="C255" s="1">
        <v>6</v>
      </c>
      <c r="D255" s="13">
        <v>45018.128472222219</v>
      </c>
      <c r="E255" s="13">
        <v>45018.240972222222</v>
      </c>
      <c r="F255" s="7">
        <f>IF(Tabla13[[#This Row],[Estado_Mesa]]="Ocupada",Tabla13[[#This Row],[Hora_Salida]]-Tabla13[[#This Row],[Hora_Llegada]]+TIME(0,15,0),Tabla13[[#This Row],[Hora_Salida]]-Tabla13[[#This Row],[Hora_Llegada]])</f>
        <v>0.11250000000291038</v>
      </c>
      <c r="G255" s="7" t="str">
        <f>TEXT(Tabla13[[#This Row],[Hora_Salida]],"dddd,dd,mm,aaaa")</f>
        <v>domingo,02,04,2023</v>
      </c>
      <c r="H255" s="1" t="s">
        <v>73</v>
      </c>
      <c r="I255" s="1" t="s">
        <v>93</v>
      </c>
      <c r="J255" s="1" t="s">
        <v>80</v>
      </c>
      <c r="K255" s="1">
        <v>36.43</v>
      </c>
      <c r="L255" s="1" cm="1">
        <f t="array" ref="L255">_xlfn.IFS(Tabla13[[#This Row],[Cuentas_Pagadas]]="COBRADA",K255,Tabla13[[#This Row],[Cuentas_Pagadas]]="NO COBRADA","-")</f>
        <v>36.43</v>
      </c>
      <c r="M255" s="1" t="s">
        <v>69</v>
      </c>
      <c r="N255" s="1">
        <v>254</v>
      </c>
      <c r="O255" s="1" t="s">
        <v>86</v>
      </c>
      <c r="P255" s="1" t="s">
        <v>509</v>
      </c>
      <c r="Q255" s="19">
        <v>0.1</v>
      </c>
      <c r="R255" s="25">
        <f>Tabla13[[#This Row],[Monto Total]]*Tabla13[[#This Row],[IVA (%)]]</f>
        <v>29.700000000000003</v>
      </c>
      <c r="S255" s="26">
        <f>SUMIF(Tabla1[Número de Orden],Tabla13[[#This Row],[Número_Orden]],Tabla1[Total del Pedido])</f>
        <v>297</v>
      </c>
      <c r="T255" s="26" cm="1">
        <f t="array" ref="T255">_xlfn.IFS(Tabla13[[#This Row],[Cuentas_Pagadas]]="COBRADA",Tabla13[[#This Row],[Monto Total]]+Tabla13[[#This Row],[Propina]],Tabla13[[#This Row],[Cuentas_Pagadas]]="NO COBRADA",0)</f>
        <v>333.43</v>
      </c>
      <c r="U255" s="26">
        <f>SUMIF(Tabla1[Número de Orden],Tabla13[[#This Row],[Número_Orden]],Tabla1[Ganancia Bruta])</f>
        <v>122</v>
      </c>
      <c r="V255" s="26">
        <f>IF(Tabla13[[#This Row],[Ganancia Bruta]]&gt;0,Tabla13[[#This Row],[Ganancia Bruta]]-Tabla13[[#This Row],[IVA]],"-")</f>
        <v>92.3</v>
      </c>
      <c r="W255" s="7">
        <f>SUMIF(Tabla1[Número de Orden],Tabla13[[#This Row],[Número_Orden]],Tabla1[Tiempo_Preparación])</f>
        <v>9.791666666666668E-2</v>
      </c>
      <c r="X255" s="7">
        <f>Tabla13[[#This Row],[Tiempo_Sala]]-Tabla13[[#This Row],[Tiempo_Preparación]]</f>
        <v>1.4583333336243703E-2</v>
      </c>
      <c r="Y255" s="1" t="str">
        <f>IF(Tabla13[[#This Row],[TS-TP]]&gt;0,"COBRADA","NO COBRADA")</f>
        <v>COBRADA</v>
      </c>
    </row>
    <row r="256" spans="1:25" x14ac:dyDescent="0.25">
      <c r="A256" s="1">
        <v>8</v>
      </c>
      <c r="B256" s="1" t="s">
        <v>510</v>
      </c>
      <c r="C256" s="1">
        <v>4</v>
      </c>
      <c r="D256" s="13">
        <v>45018.099305555559</v>
      </c>
      <c r="E256" s="13">
        <v>45018.165972222225</v>
      </c>
      <c r="F256" s="7">
        <f>IF(Tabla13[[#This Row],[Estado_Mesa]]="Ocupada",Tabla13[[#This Row],[Hora_Salida]]-Tabla13[[#This Row],[Hora_Llegada]]+TIME(0,15,0),Tabla13[[#This Row],[Hora_Salida]]-Tabla13[[#This Row],[Hora_Llegada]])</f>
        <v>6.6666666665696539E-2</v>
      </c>
      <c r="G256" s="7" t="str">
        <f>TEXT(Tabla13[[#This Row],[Hora_Salida]],"dddd,dd,mm,aaaa")</f>
        <v>domingo,02,04,2023</v>
      </c>
      <c r="H256" s="1" t="s">
        <v>79</v>
      </c>
      <c r="I256" s="1" t="s">
        <v>93</v>
      </c>
      <c r="J256" s="1" t="s">
        <v>75</v>
      </c>
      <c r="K256" s="1">
        <v>13.34</v>
      </c>
      <c r="L256" s="1" cm="1">
        <f t="array" ref="L256">_xlfn.IFS(Tabla13[[#This Row],[Cuentas_Pagadas]]="COBRADA",K256,Tabla13[[#This Row],[Cuentas_Pagadas]]="NO COBRADA","-")</f>
        <v>13.34</v>
      </c>
      <c r="M256" s="1" t="s">
        <v>69</v>
      </c>
      <c r="N256" s="1">
        <v>255</v>
      </c>
      <c r="O256" s="1" t="s">
        <v>104</v>
      </c>
      <c r="P256" s="1" t="s">
        <v>23</v>
      </c>
      <c r="Q256" s="19">
        <v>0.1</v>
      </c>
      <c r="R256" s="25">
        <f>Tabla13[[#This Row],[Monto Total]]*Tabla13[[#This Row],[IVA (%)]]</f>
        <v>2.5</v>
      </c>
      <c r="S256" s="26">
        <f>SUMIF(Tabla1[Número de Orden],Tabla13[[#This Row],[Número_Orden]],Tabla1[Total del Pedido])</f>
        <v>25</v>
      </c>
      <c r="T256" s="26" cm="1">
        <f t="array" ref="T256">_xlfn.IFS(Tabla13[[#This Row],[Cuentas_Pagadas]]="COBRADA",Tabla13[[#This Row],[Monto Total]]+Tabla13[[#This Row],[Propina]],Tabla13[[#This Row],[Cuentas_Pagadas]]="NO COBRADA",0)</f>
        <v>38.340000000000003</v>
      </c>
      <c r="U256" s="26">
        <f>SUMIF(Tabla1[Número de Orden],Tabla13[[#This Row],[Número_Orden]],Tabla1[Ganancia Bruta])</f>
        <v>10</v>
      </c>
      <c r="V256" s="26">
        <f>IF(Tabla13[[#This Row],[Ganancia Bruta]]&gt;0,Tabla13[[#This Row],[Ganancia Bruta]]-Tabla13[[#This Row],[IVA]],"-")</f>
        <v>7.5</v>
      </c>
      <c r="W256" s="7">
        <f>SUMIF(Tabla1[Número de Orden],Tabla13[[#This Row],[Número_Orden]],Tabla1[Tiempo_Preparación])</f>
        <v>2.5694444444444443E-2</v>
      </c>
      <c r="X256" s="7">
        <f>Tabla13[[#This Row],[Tiempo_Sala]]-Tabla13[[#This Row],[Tiempo_Preparación]]</f>
        <v>4.0972222221252096E-2</v>
      </c>
      <c r="Y256" s="1" t="str">
        <f>IF(Tabla13[[#This Row],[TS-TP]]&gt;0,"COBRADA","NO COBRADA")</f>
        <v>COBRADA</v>
      </c>
    </row>
    <row r="257" spans="1:25" x14ac:dyDescent="0.25">
      <c r="A257" s="1">
        <v>5</v>
      </c>
      <c r="B257" s="1" t="s">
        <v>511</v>
      </c>
      <c r="C257" s="1">
        <v>2</v>
      </c>
      <c r="D257" s="13">
        <v>45018.015972222223</v>
      </c>
      <c r="E257" s="13">
        <v>45018.143750000003</v>
      </c>
      <c r="F257" s="7">
        <f>IF(Tabla13[[#This Row],[Estado_Mesa]]="Ocupada",Tabla13[[#This Row],[Hora_Salida]]-Tabla13[[#This Row],[Hora_Llegada]]+TIME(0,15,0),Tabla13[[#This Row],[Hora_Salida]]-Tabla13[[#This Row],[Hora_Llegada]])</f>
        <v>0.12777777777955635</v>
      </c>
      <c r="G257" s="7" t="str">
        <f>TEXT(Tabla13[[#This Row],[Hora_Salida]],"dddd,dd,mm,aaaa")</f>
        <v>domingo,02,04,2023</v>
      </c>
      <c r="H257" s="1" t="s">
        <v>85</v>
      </c>
      <c r="I257" s="1" t="s">
        <v>74</v>
      </c>
      <c r="J257" s="1" t="s">
        <v>75</v>
      </c>
      <c r="K257" s="1">
        <v>49.88</v>
      </c>
      <c r="L257" s="1" cm="1">
        <f t="array" ref="L257">_xlfn.IFS(Tabla13[[#This Row],[Cuentas_Pagadas]]="COBRADA",K257,Tabla13[[#This Row],[Cuentas_Pagadas]]="NO COBRADA","-")</f>
        <v>49.88</v>
      </c>
      <c r="M257" s="1" t="s">
        <v>69</v>
      </c>
      <c r="N257" s="1">
        <v>256</v>
      </c>
      <c r="O257" s="1" t="s">
        <v>139</v>
      </c>
      <c r="P257" s="1" t="s">
        <v>20</v>
      </c>
      <c r="Q257" s="19">
        <v>0.1</v>
      </c>
      <c r="R257" s="25">
        <f>Tabla13[[#This Row],[Monto Total]]*Tabla13[[#This Row],[IVA (%)]]</f>
        <v>2.1</v>
      </c>
      <c r="S257" s="26">
        <f>SUMIF(Tabla1[Número de Orden],Tabla13[[#This Row],[Número_Orden]],Tabla1[Total del Pedido])</f>
        <v>21</v>
      </c>
      <c r="T257" s="26" cm="1">
        <f t="array" ref="T257">_xlfn.IFS(Tabla13[[#This Row],[Cuentas_Pagadas]]="COBRADA",Tabla13[[#This Row],[Monto Total]]+Tabla13[[#This Row],[Propina]],Tabla13[[#This Row],[Cuentas_Pagadas]]="NO COBRADA",0)</f>
        <v>70.88</v>
      </c>
      <c r="U257" s="26">
        <f>SUMIF(Tabla1[Número de Orden],Tabla13[[#This Row],[Número_Orden]],Tabla1[Ganancia Bruta])</f>
        <v>8</v>
      </c>
      <c r="V257" s="26">
        <f>IF(Tabla13[[#This Row],[Ganancia Bruta]]&gt;0,Tabla13[[#This Row],[Ganancia Bruta]]-Tabla13[[#This Row],[IVA]],"-")</f>
        <v>5.9</v>
      </c>
      <c r="W257" s="7">
        <f>SUMIF(Tabla1[Número de Orden],Tabla13[[#This Row],[Número_Orden]],Tabla1[Tiempo_Preparación])</f>
        <v>1.1111111111111112E-2</v>
      </c>
      <c r="X257" s="7">
        <f>Tabla13[[#This Row],[Tiempo_Sala]]-Tabla13[[#This Row],[Tiempo_Preparación]]</f>
        <v>0.11666666666844523</v>
      </c>
      <c r="Y257" s="1" t="str">
        <f>IF(Tabla13[[#This Row],[TS-TP]]&gt;0,"COBRADA","NO COBRADA")</f>
        <v>COBRADA</v>
      </c>
    </row>
    <row r="258" spans="1:25" x14ac:dyDescent="0.25">
      <c r="A258" s="1">
        <v>12</v>
      </c>
      <c r="B258" s="1" t="s">
        <v>512</v>
      </c>
      <c r="C258" s="1">
        <v>5</v>
      </c>
      <c r="D258" s="13">
        <v>45018.088888888888</v>
      </c>
      <c r="E258" s="13">
        <v>45018.136805555558</v>
      </c>
      <c r="F258" s="7">
        <f>IF(Tabla13[[#This Row],[Estado_Mesa]]="Ocupada",Tabla13[[#This Row],[Hora_Salida]]-Tabla13[[#This Row],[Hora_Llegada]]+TIME(0,15,0),Tabla13[[#This Row],[Hora_Salida]]-Tabla13[[#This Row],[Hora_Llegada]])</f>
        <v>4.7916666670062114E-2</v>
      </c>
      <c r="G258" s="7" t="str">
        <f>TEXT(Tabla13[[#This Row],[Hora_Salida]],"dddd,dd,mm,aaaa")</f>
        <v>domingo,02,04,2023</v>
      </c>
      <c r="H258" s="1" t="s">
        <v>79</v>
      </c>
      <c r="I258" s="1" t="s">
        <v>67</v>
      </c>
      <c r="J258" s="1" t="s">
        <v>80</v>
      </c>
      <c r="K258" s="1">
        <v>26.78</v>
      </c>
      <c r="L258" s="1" cm="1">
        <f t="array" ref="L258">_xlfn.IFS(Tabla13[[#This Row],[Cuentas_Pagadas]]="COBRADA",K258,Tabla13[[#This Row],[Cuentas_Pagadas]]="NO COBRADA","-")</f>
        <v>26.78</v>
      </c>
      <c r="M258" s="1" t="s">
        <v>69</v>
      </c>
      <c r="N258" s="1">
        <v>257</v>
      </c>
      <c r="O258" s="1" t="s">
        <v>117</v>
      </c>
      <c r="P258" s="1" t="s">
        <v>19</v>
      </c>
      <c r="Q258" s="19">
        <v>0.1</v>
      </c>
      <c r="R258" s="25">
        <f>Tabla13[[#This Row],[Monto Total]]*Tabla13[[#This Row],[IVA (%)]]</f>
        <v>4.6000000000000005</v>
      </c>
      <c r="S258" s="26">
        <f>SUMIF(Tabla1[Número de Orden],Tabla13[[#This Row],[Número_Orden]],Tabla1[Total del Pedido])</f>
        <v>46</v>
      </c>
      <c r="T258" s="26" cm="1">
        <f t="array" ref="T258">_xlfn.IFS(Tabla13[[#This Row],[Cuentas_Pagadas]]="COBRADA",Tabla13[[#This Row],[Monto Total]]+Tabla13[[#This Row],[Propina]],Tabla13[[#This Row],[Cuentas_Pagadas]]="NO COBRADA",0)</f>
        <v>72.78</v>
      </c>
      <c r="U258" s="26">
        <f>SUMIF(Tabla1[Número de Orden],Tabla13[[#This Row],[Número_Orden]],Tabla1[Ganancia Bruta])</f>
        <v>18</v>
      </c>
      <c r="V258" s="26">
        <f>IF(Tabla13[[#This Row],[Ganancia Bruta]]&gt;0,Tabla13[[#This Row],[Ganancia Bruta]]-Tabla13[[#This Row],[IVA]],"-")</f>
        <v>13.399999999999999</v>
      </c>
      <c r="W258" s="7">
        <f>SUMIF(Tabla1[Número de Orden],Tabla13[[#This Row],[Número_Orden]],Tabla1[Tiempo_Preparación])</f>
        <v>1.9444444444444445E-2</v>
      </c>
      <c r="X258" s="7">
        <f>Tabla13[[#This Row],[Tiempo_Sala]]-Tabla13[[#This Row],[Tiempo_Preparación]]</f>
        <v>2.8472222225617669E-2</v>
      </c>
      <c r="Y258" s="1" t="str">
        <f>IF(Tabla13[[#This Row],[TS-TP]]&gt;0,"COBRADA","NO COBRADA")</f>
        <v>COBRADA</v>
      </c>
    </row>
    <row r="259" spans="1:25" x14ac:dyDescent="0.25">
      <c r="A259" s="1">
        <v>12</v>
      </c>
      <c r="B259" s="1" t="s">
        <v>513</v>
      </c>
      <c r="C259" s="1">
        <v>1</v>
      </c>
      <c r="D259" s="13">
        <v>45018.027083333334</v>
      </c>
      <c r="E259" s="13">
        <v>45018.188888888886</v>
      </c>
      <c r="F259" s="7">
        <f>IF(Tabla13[[#This Row],[Estado_Mesa]]="Ocupada",Tabla13[[#This Row],[Hora_Salida]]-Tabla13[[#This Row],[Hora_Llegada]]+TIME(0,15,0),Tabla13[[#This Row],[Hora_Salida]]-Tabla13[[#This Row],[Hora_Llegada]])</f>
        <v>0.16180555555183673</v>
      </c>
      <c r="G259" s="7" t="str">
        <f>TEXT(Tabla13[[#This Row],[Hora_Salida]],"dddd,dd,mm,aaaa")</f>
        <v>domingo,02,04,2023</v>
      </c>
      <c r="H259" s="1" t="s">
        <v>79</v>
      </c>
      <c r="I259" s="1" t="s">
        <v>74</v>
      </c>
      <c r="J259" s="1" t="s">
        <v>80</v>
      </c>
      <c r="K259" s="1">
        <v>47.99</v>
      </c>
      <c r="L259" s="1" cm="1">
        <f t="array" ref="L259">_xlfn.IFS(Tabla13[[#This Row],[Cuentas_Pagadas]]="COBRADA",K259,Tabla13[[#This Row],[Cuentas_Pagadas]]="NO COBRADA","-")</f>
        <v>47.99</v>
      </c>
      <c r="M259" s="1" t="s">
        <v>69</v>
      </c>
      <c r="N259" s="1">
        <v>258</v>
      </c>
      <c r="O259" s="1" t="s">
        <v>101</v>
      </c>
      <c r="P259" s="1" t="s">
        <v>514</v>
      </c>
      <c r="Q259" s="19">
        <v>0.1</v>
      </c>
      <c r="R259" s="25">
        <f>Tabla13[[#This Row],[Monto Total]]*Tabla13[[#This Row],[IVA (%)]]</f>
        <v>11.700000000000001</v>
      </c>
      <c r="S259" s="26">
        <f>SUMIF(Tabla1[Número de Orden],Tabla13[[#This Row],[Número_Orden]],Tabla1[Total del Pedido])</f>
        <v>117</v>
      </c>
      <c r="T259" s="26" cm="1">
        <f t="array" ref="T259">_xlfn.IFS(Tabla13[[#This Row],[Cuentas_Pagadas]]="COBRADA",Tabla13[[#This Row],[Monto Total]]+Tabla13[[#This Row],[Propina]],Tabla13[[#This Row],[Cuentas_Pagadas]]="NO COBRADA",0)</f>
        <v>164.99</v>
      </c>
      <c r="U259" s="26">
        <f>SUMIF(Tabla1[Número de Orden],Tabla13[[#This Row],[Número_Orden]],Tabla1[Ganancia Bruta])</f>
        <v>46</v>
      </c>
      <c r="V259" s="26">
        <f>IF(Tabla13[[#This Row],[Ganancia Bruta]]&gt;0,Tabla13[[#This Row],[Ganancia Bruta]]-Tabla13[[#This Row],[IVA]],"-")</f>
        <v>34.299999999999997</v>
      </c>
      <c r="W259" s="7">
        <f>SUMIF(Tabla1[Número de Orden],Tabla13[[#This Row],[Número_Orden]],Tabla1[Tiempo_Preparación])</f>
        <v>7.2916666666666671E-2</v>
      </c>
      <c r="X259" s="7">
        <f>Tabla13[[#This Row],[Tiempo_Sala]]-Tabla13[[#This Row],[Tiempo_Preparación]]</f>
        <v>8.8888888885170061E-2</v>
      </c>
      <c r="Y259" s="1" t="str">
        <f>IF(Tabla13[[#This Row],[TS-TP]]&gt;0,"COBRADA","NO COBRADA")</f>
        <v>COBRADA</v>
      </c>
    </row>
    <row r="260" spans="1:25" x14ac:dyDescent="0.25">
      <c r="A260" s="1">
        <v>10</v>
      </c>
      <c r="B260" s="1" t="s">
        <v>198</v>
      </c>
      <c r="C260" s="1">
        <v>5</v>
      </c>
      <c r="D260" s="13">
        <v>45018.143750000003</v>
      </c>
      <c r="E260" s="13">
        <v>45018.261111111111</v>
      </c>
      <c r="F260" s="7">
        <f>IF(Tabla13[[#This Row],[Estado_Mesa]]="Ocupada",Tabla13[[#This Row],[Hora_Salida]]-Tabla13[[#This Row],[Hora_Llegada]]+TIME(0,15,0),Tabla13[[#This Row],[Hora_Salida]]-Tabla13[[#This Row],[Hora_Llegada]])</f>
        <v>0.1277777777747057</v>
      </c>
      <c r="G260" s="7" t="str">
        <f>TEXT(Tabla13[[#This Row],[Hora_Salida]],"dddd,dd,mm,aaaa")</f>
        <v>domingo,02,04,2023</v>
      </c>
      <c r="H260" s="1" t="s">
        <v>73</v>
      </c>
      <c r="I260" s="1" t="s">
        <v>67</v>
      </c>
      <c r="J260" s="1" t="s">
        <v>80</v>
      </c>
      <c r="K260" s="1">
        <v>46.72</v>
      </c>
      <c r="L260" s="1" cm="1">
        <f t="array" ref="L260">_xlfn.IFS(Tabla13[[#This Row],[Cuentas_Pagadas]]="COBRADA",K260,Tabla13[[#This Row],[Cuentas_Pagadas]]="NO COBRADA","-")</f>
        <v>46.72</v>
      </c>
      <c r="M260" s="1" t="s">
        <v>95</v>
      </c>
      <c r="N260" s="1">
        <v>259</v>
      </c>
      <c r="O260" s="1" t="s">
        <v>96</v>
      </c>
      <c r="P260" s="1" t="s">
        <v>7</v>
      </c>
      <c r="Q260" s="19">
        <v>0.1</v>
      </c>
      <c r="R260" s="25">
        <f>Tabla13[[#This Row],[Monto Total]]*Tabla13[[#This Row],[IVA (%)]]</f>
        <v>8.1</v>
      </c>
      <c r="S260" s="26">
        <f>SUMIF(Tabla1[Número de Orden],Tabla13[[#This Row],[Número_Orden]],Tabla1[Total del Pedido])</f>
        <v>81</v>
      </c>
      <c r="T260" s="26" cm="1">
        <f t="array" ref="T260">_xlfn.IFS(Tabla13[[#This Row],[Cuentas_Pagadas]]="COBRADA",Tabla13[[#This Row],[Monto Total]]+Tabla13[[#This Row],[Propina]],Tabla13[[#This Row],[Cuentas_Pagadas]]="NO COBRADA",0)</f>
        <v>127.72</v>
      </c>
      <c r="U260" s="26">
        <f>SUMIF(Tabla1[Número de Orden],Tabla13[[#This Row],[Número_Orden]],Tabla1[Ganancia Bruta])</f>
        <v>33</v>
      </c>
      <c r="V260" s="26">
        <f>IF(Tabla13[[#This Row],[Ganancia Bruta]]&gt;0,Tabla13[[#This Row],[Ganancia Bruta]]-Tabla13[[#This Row],[IVA]],"-")</f>
        <v>24.9</v>
      </c>
      <c r="W260" s="7">
        <f>SUMIF(Tabla1[Número de Orden],Tabla13[[#This Row],[Número_Orden]],Tabla1[Tiempo_Preparación])</f>
        <v>7.6388888888888886E-3</v>
      </c>
      <c r="X260" s="7">
        <f>Tabla13[[#This Row],[Tiempo_Sala]]-Tabla13[[#This Row],[Tiempo_Preparación]]</f>
        <v>0.12013888888581681</v>
      </c>
      <c r="Y260" s="1" t="str">
        <f>IF(Tabla13[[#This Row],[TS-TP]]&gt;0,"COBRADA","NO COBRADA")</f>
        <v>COBRADA</v>
      </c>
    </row>
    <row r="261" spans="1:25" x14ac:dyDescent="0.25">
      <c r="A261" s="1">
        <v>20</v>
      </c>
      <c r="B261" s="1" t="s">
        <v>515</v>
      </c>
      <c r="C261" s="1">
        <v>6</v>
      </c>
      <c r="D261" s="13">
        <v>45018.057638888888</v>
      </c>
      <c r="E261" s="13">
        <v>45018.193055555559</v>
      </c>
      <c r="F261" s="7">
        <f>IF(Tabla13[[#This Row],[Estado_Mesa]]="Ocupada",Tabla13[[#This Row],[Hora_Salida]]-Tabla13[[#This Row],[Hora_Llegada]]+TIME(0,15,0),Tabla13[[#This Row],[Hora_Salida]]-Tabla13[[#This Row],[Hora_Llegada]])</f>
        <v>0.14583333333818396</v>
      </c>
      <c r="G261" s="7" t="str">
        <f>TEXT(Tabla13[[#This Row],[Hora_Salida]],"dddd,dd,mm,aaaa")</f>
        <v>domingo,02,04,2023</v>
      </c>
      <c r="H261" s="1" t="s">
        <v>85</v>
      </c>
      <c r="I261" s="1" t="s">
        <v>67</v>
      </c>
      <c r="J261" s="1" t="s">
        <v>75</v>
      </c>
      <c r="K261" s="1">
        <v>47.55</v>
      </c>
      <c r="L261" s="1" cm="1">
        <f t="array" ref="L261">_xlfn.IFS(Tabla13[[#This Row],[Cuentas_Pagadas]]="COBRADA",K261,Tabla13[[#This Row],[Cuentas_Pagadas]]="NO COBRADA","-")</f>
        <v>47.55</v>
      </c>
      <c r="M261" s="1" t="s">
        <v>95</v>
      </c>
      <c r="N261" s="1">
        <v>260</v>
      </c>
      <c r="O261" s="1" t="s">
        <v>104</v>
      </c>
      <c r="P261" s="1" t="s">
        <v>19</v>
      </c>
      <c r="Q261" s="19">
        <v>0.1</v>
      </c>
      <c r="R261" s="25">
        <f>Tabla13[[#This Row],[Monto Total]]*Tabla13[[#This Row],[IVA (%)]]</f>
        <v>6.9</v>
      </c>
      <c r="S261" s="26">
        <f>SUMIF(Tabla1[Número de Orden],Tabla13[[#This Row],[Número_Orden]],Tabla1[Total del Pedido])</f>
        <v>69</v>
      </c>
      <c r="T261" s="26" cm="1">
        <f t="array" ref="T261">_xlfn.IFS(Tabla13[[#This Row],[Cuentas_Pagadas]]="COBRADA",Tabla13[[#This Row],[Monto Total]]+Tabla13[[#This Row],[Propina]],Tabla13[[#This Row],[Cuentas_Pagadas]]="NO COBRADA",0)</f>
        <v>116.55</v>
      </c>
      <c r="U261" s="26">
        <f>SUMIF(Tabla1[Número de Orden],Tabla13[[#This Row],[Número_Orden]],Tabla1[Ganancia Bruta])</f>
        <v>27</v>
      </c>
      <c r="V261" s="26">
        <f>IF(Tabla13[[#This Row],[Ganancia Bruta]]&gt;0,Tabla13[[#This Row],[Ganancia Bruta]]-Tabla13[[#This Row],[IVA]],"-")</f>
        <v>20.100000000000001</v>
      </c>
      <c r="W261" s="7">
        <f>SUMIF(Tabla1[Número de Orden],Tabla13[[#This Row],[Número_Orden]],Tabla1[Tiempo_Preparación])</f>
        <v>3.4027777777777775E-2</v>
      </c>
      <c r="X261" s="7">
        <f>Tabla13[[#This Row],[Tiempo_Sala]]-Tabla13[[#This Row],[Tiempo_Preparación]]</f>
        <v>0.11180555556040619</v>
      </c>
      <c r="Y261" s="1" t="str">
        <f>IF(Tabla13[[#This Row],[TS-TP]]&gt;0,"COBRADA","NO COBRADA")</f>
        <v>COBRADA</v>
      </c>
    </row>
    <row r="262" spans="1:25" x14ac:dyDescent="0.25">
      <c r="A262" s="1">
        <v>8</v>
      </c>
      <c r="B262" s="1" t="s">
        <v>516</v>
      </c>
      <c r="C262" s="1">
        <v>1</v>
      </c>
      <c r="D262" s="13">
        <v>45018.047222222223</v>
      </c>
      <c r="E262" s="13">
        <v>45018.121527777781</v>
      </c>
      <c r="F262" s="7">
        <f>IF(Tabla13[[#This Row],[Estado_Mesa]]="Ocupada",Tabla13[[#This Row],[Hora_Salida]]-Tabla13[[#This Row],[Hora_Llegada]]+TIME(0,15,0),Tabla13[[#This Row],[Hora_Salida]]-Tabla13[[#This Row],[Hora_Llegada]])</f>
        <v>8.472222222432417E-2</v>
      </c>
      <c r="G262" s="7" t="str">
        <f>TEXT(Tabla13[[#This Row],[Hora_Salida]],"dddd,dd,mm,aaaa")</f>
        <v>domingo,02,04,2023</v>
      </c>
      <c r="H262" s="1" t="s">
        <v>89</v>
      </c>
      <c r="I262" s="1" t="s">
        <v>67</v>
      </c>
      <c r="J262" s="1" t="s">
        <v>80</v>
      </c>
      <c r="K262" s="1">
        <v>32.42</v>
      </c>
      <c r="L262" s="1" cm="1">
        <f t="array" ref="L262">_xlfn.IFS(Tabla13[[#This Row],[Cuentas_Pagadas]]="COBRADA",K262,Tabla13[[#This Row],[Cuentas_Pagadas]]="NO COBRADA","-")</f>
        <v>32.42</v>
      </c>
      <c r="M262" s="1" t="s">
        <v>95</v>
      </c>
      <c r="N262" s="1">
        <v>261</v>
      </c>
      <c r="O262" s="1" t="s">
        <v>122</v>
      </c>
      <c r="P262" s="1" t="s">
        <v>436</v>
      </c>
      <c r="Q262" s="19">
        <v>0.1</v>
      </c>
      <c r="R262" s="25">
        <f>Tabla13[[#This Row],[Monto Total]]*Tabla13[[#This Row],[IVA (%)]]</f>
        <v>15.4</v>
      </c>
      <c r="S262" s="26">
        <f>SUMIF(Tabla1[Número de Orden],Tabla13[[#This Row],[Número_Orden]],Tabla1[Total del Pedido])</f>
        <v>154</v>
      </c>
      <c r="T262" s="26" cm="1">
        <f t="array" ref="T262">_xlfn.IFS(Tabla13[[#This Row],[Cuentas_Pagadas]]="COBRADA",Tabla13[[#This Row],[Monto Total]]+Tabla13[[#This Row],[Propina]],Tabla13[[#This Row],[Cuentas_Pagadas]]="NO COBRADA",0)</f>
        <v>186.42000000000002</v>
      </c>
      <c r="U262" s="26">
        <f>SUMIF(Tabla1[Número de Orden],Tabla13[[#This Row],[Número_Orden]],Tabla1[Ganancia Bruta])</f>
        <v>63</v>
      </c>
      <c r="V262" s="26">
        <f>IF(Tabla13[[#This Row],[Ganancia Bruta]]&gt;0,Tabla13[[#This Row],[Ganancia Bruta]]-Tabla13[[#This Row],[IVA]],"-")</f>
        <v>47.6</v>
      </c>
      <c r="W262" s="7">
        <f>SUMIF(Tabla1[Número de Orden],Tabla13[[#This Row],[Número_Orden]],Tabla1[Tiempo_Preparación])</f>
        <v>3.8194444444444448E-2</v>
      </c>
      <c r="X262" s="7">
        <f>Tabla13[[#This Row],[Tiempo_Sala]]-Tabla13[[#This Row],[Tiempo_Preparación]]</f>
        <v>4.6527777779879723E-2</v>
      </c>
      <c r="Y262" s="1" t="str">
        <f>IF(Tabla13[[#This Row],[TS-TP]]&gt;0,"COBRADA","NO COBRADA")</f>
        <v>COBRADA</v>
      </c>
    </row>
    <row r="263" spans="1:25" x14ac:dyDescent="0.25">
      <c r="A263" s="1">
        <v>18</v>
      </c>
      <c r="B263" s="1" t="s">
        <v>517</v>
      </c>
      <c r="C263" s="1">
        <v>4</v>
      </c>
      <c r="D263" s="13">
        <v>45018.155555555553</v>
      </c>
      <c r="E263" s="13">
        <v>45018.306250000001</v>
      </c>
      <c r="F263" s="7">
        <f>IF(Tabla13[[#This Row],[Estado_Mesa]]="Ocupada",Tabla13[[#This Row],[Hora_Salida]]-Tabla13[[#This Row],[Hora_Llegada]]+TIME(0,15,0),Tabla13[[#This Row],[Hora_Salida]]-Tabla13[[#This Row],[Hora_Llegada]])</f>
        <v>0.16111111111482992</v>
      </c>
      <c r="G263" s="7" t="str">
        <f>TEXT(Tabla13[[#This Row],[Hora_Salida]],"dddd,dd,mm,aaaa")</f>
        <v>domingo,02,04,2023</v>
      </c>
      <c r="H263" s="1" t="s">
        <v>79</v>
      </c>
      <c r="I263" s="1" t="s">
        <v>67</v>
      </c>
      <c r="J263" s="1" t="s">
        <v>80</v>
      </c>
      <c r="K263" s="1">
        <v>42.83</v>
      </c>
      <c r="L263" s="1" cm="1">
        <f t="array" ref="L263">_xlfn.IFS(Tabla13[[#This Row],[Cuentas_Pagadas]]="COBRADA",K263,Tabla13[[#This Row],[Cuentas_Pagadas]]="NO COBRADA","-")</f>
        <v>42.83</v>
      </c>
      <c r="M263" s="1" t="s">
        <v>95</v>
      </c>
      <c r="N263" s="1">
        <v>262</v>
      </c>
      <c r="O263" s="1" t="s">
        <v>96</v>
      </c>
      <c r="P263" s="1" t="s">
        <v>518</v>
      </c>
      <c r="Q263" s="19">
        <v>0.1</v>
      </c>
      <c r="R263" s="25">
        <f>Tabla13[[#This Row],[Monto Total]]*Tabla13[[#This Row],[IVA (%)]]</f>
        <v>11.5</v>
      </c>
      <c r="S263" s="26">
        <f>SUMIF(Tabla1[Número de Orden],Tabla13[[#This Row],[Número_Orden]],Tabla1[Total del Pedido])</f>
        <v>115</v>
      </c>
      <c r="T263" s="26" cm="1">
        <f t="array" ref="T263">_xlfn.IFS(Tabla13[[#This Row],[Cuentas_Pagadas]]="COBRADA",Tabla13[[#This Row],[Monto Total]]+Tabla13[[#This Row],[Propina]],Tabla13[[#This Row],[Cuentas_Pagadas]]="NO COBRADA",0)</f>
        <v>157.82999999999998</v>
      </c>
      <c r="U263" s="26">
        <f>SUMIF(Tabla1[Número de Orden],Tabla13[[#This Row],[Número_Orden]],Tabla1[Ganancia Bruta])</f>
        <v>45</v>
      </c>
      <c r="V263" s="26">
        <f>IF(Tabla13[[#This Row],[Ganancia Bruta]]&gt;0,Tabla13[[#This Row],[Ganancia Bruta]]-Tabla13[[#This Row],[IVA]],"-")</f>
        <v>33.5</v>
      </c>
      <c r="W263" s="7">
        <f>SUMIF(Tabla1[Número de Orden],Tabla13[[#This Row],[Número_Orden]],Tabla1[Tiempo_Preparación])</f>
        <v>3.3333333333333333E-2</v>
      </c>
      <c r="X263" s="7">
        <f>Tabla13[[#This Row],[Tiempo_Sala]]-Tabla13[[#This Row],[Tiempo_Preparación]]</f>
        <v>0.1277777777814966</v>
      </c>
      <c r="Y263" s="1" t="str">
        <f>IF(Tabla13[[#This Row],[TS-TP]]&gt;0,"COBRADA","NO COBRADA")</f>
        <v>COBRADA</v>
      </c>
    </row>
    <row r="264" spans="1:25" x14ac:dyDescent="0.25">
      <c r="A264" s="1">
        <v>5</v>
      </c>
      <c r="B264" s="1" t="s">
        <v>307</v>
      </c>
      <c r="C264" s="1">
        <v>1</v>
      </c>
      <c r="D264" s="13">
        <v>45018.120138888888</v>
      </c>
      <c r="E264" s="13">
        <v>45018.226388888892</v>
      </c>
      <c r="F264" s="7">
        <f>IF(Tabla13[[#This Row],[Estado_Mesa]]="Ocupada",Tabla13[[#This Row],[Hora_Salida]]-Tabla13[[#This Row],[Hora_Llegada]]+TIME(0,15,0),Tabla13[[#This Row],[Hora_Salida]]-Tabla13[[#This Row],[Hora_Llegada]])</f>
        <v>0.10625000000436557</v>
      </c>
      <c r="G264" s="7" t="str">
        <f>TEXT(Tabla13[[#This Row],[Hora_Salida]],"dddd,dd,mm,aaaa")</f>
        <v>domingo,02,04,2023</v>
      </c>
      <c r="H264" s="1" t="s">
        <v>73</v>
      </c>
      <c r="I264" s="1" t="s">
        <v>74</v>
      </c>
      <c r="J264" s="1" t="s">
        <v>80</v>
      </c>
      <c r="K264" s="1">
        <v>42.96</v>
      </c>
      <c r="L264" s="1" cm="1">
        <f t="array" ref="L264">_xlfn.IFS(Tabla13[[#This Row],[Cuentas_Pagadas]]="COBRADA",K264,Tabla13[[#This Row],[Cuentas_Pagadas]]="NO COBRADA","-")</f>
        <v>42.96</v>
      </c>
      <c r="M264" s="1" t="s">
        <v>81</v>
      </c>
      <c r="N264" s="1">
        <v>263</v>
      </c>
      <c r="O264" s="1" t="s">
        <v>104</v>
      </c>
      <c r="P264" s="1" t="s">
        <v>519</v>
      </c>
      <c r="Q264" s="19">
        <v>0.1</v>
      </c>
      <c r="R264" s="25">
        <f>Tabla13[[#This Row],[Monto Total]]*Tabla13[[#This Row],[IVA (%)]]</f>
        <v>12.100000000000001</v>
      </c>
      <c r="S264" s="26">
        <f>SUMIF(Tabla1[Número de Orden],Tabla13[[#This Row],[Número_Orden]],Tabla1[Total del Pedido])</f>
        <v>121</v>
      </c>
      <c r="T264" s="26" cm="1">
        <f t="array" ref="T264">_xlfn.IFS(Tabla13[[#This Row],[Cuentas_Pagadas]]="COBRADA",Tabla13[[#This Row],[Monto Total]]+Tabla13[[#This Row],[Propina]],Tabla13[[#This Row],[Cuentas_Pagadas]]="NO COBRADA",0)</f>
        <v>163.96</v>
      </c>
      <c r="U264" s="26">
        <f>SUMIF(Tabla1[Número de Orden],Tabla13[[#This Row],[Número_Orden]],Tabla1[Ganancia Bruta])</f>
        <v>49</v>
      </c>
      <c r="V264" s="26">
        <f>IF(Tabla13[[#This Row],[Ganancia Bruta]]&gt;0,Tabla13[[#This Row],[Ganancia Bruta]]-Tabla13[[#This Row],[IVA]],"-")</f>
        <v>36.9</v>
      </c>
      <c r="W264" s="7">
        <f>SUMIF(Tabla1[Número de Orden],Tabla13[[#This Row],[Número_Orden]],Tabla1[Tiempo_Preparación])</f>
        <v>0.10347222222222223</v>
      </c>
      <c r="X264" s="7">
        <f>Tabla13[[#This Row],[Tiempo_Sala]]-Tabla13[[#This Row],[Tiempo_Preparación]]</f>
        <v>2.7777777821433453E-3</v>
      </c>
      <c r="Y264" s="1" t="str">
        <f>IF(Tabla13[[#This Row],[TS-TP]]&gt;0,"COBRADA","NO COBRADA")</f>
        <v>COBRADA</v>
      </c>
    </row>
    <row r="265" spans="1:25" x14ac:dyDescent="0.25">
      <c r="A265" s="1">
        <v>2</v>
      </c>
      <c r="B265" s="1" t="s">
        <v>520</v>
      </c>
      <c r="C265" s="1">
        <v>1</v>
      </c>
      <c r="D265" s="13">
        <v>45018.132638888892</v>
      </c>
      <c r="E265" s="13">
        <v>45018.18472222222</v>
      </c>
      <c r="F265" s="7">
        <f>IF(Tabla13[[#This Row],[Estado_Mesa]]="Ocupada",Tabla13[[#This Row],[Hora_Salida]]-Tabla13[[#This Row],[Hora_Llegada]]+TIME(0,15,0),Tabla13[[#This Row],[Hora_Salida]]-Tabla13[[#This Row],[Hora_Llegada]])</f>
        <v>5.2083333328482695E-2</v>
      </c>
      <c r="G265" s="7" t="str">
        <f>TEXT(Tabla13[[#This Row],[Hora_Salida]],"dddd,dd,mm,aaaa")</f>
        <v>domingo,02,04,2023</v>
      </c>
      <c r="H265" s="1" t="s">
        <v>73</v>
      </c>
      <c r="I265" s="1" t="s">
        <v>67</v>
      </c>
      <c r="J265" s="1" t="s">
        <v>80</v>
      </c>
      <c r="K265" s="1">
        <v>49.21</v>
      </c>
      <c r="L265" s="1" t="str" cm="1">
        <f t="array" ref="L265">_xlfn.IFS(Tabla13[[#This Row],[Cuentas_Pagadas]]="COBRADA",K265,Tabla13[[#This Row],[Cuentas_Pagadas]]="NO COBRADA","-")</f>
        <v>-</v>
      </c>
      <c r="M265" s="1" t="s">
        <v>81</v>
      </c>
      <c r="N265" s="1">
        <v>264</v>
      </c>
      <c r="O265" s="1" t="s">
        <v>101</v>
      </c>
      <c r="P265" s="1" t="s">
        <v>521</v>
      </c>
      <c r="Q265" s="19">
        <v>0.1</v>
      </c>
      <c r="R265" s="25">
        <f>Tabla13[[#This Row],[Monto Total]]*Tabla13[[#This Row],[IVA (%)]]</f>
        <v>18.2</v>
      </c>
      <c r="S265" s="26">
        <f>SUMIF(Tabla1[Número de Orden],Tabla13[[#This Row],[Número_Orden]],Tabla1[Total del Pedido])</f>
        <v>182</v>
      </c>
      <c r="T265" s="26" cm="1">
        <f t="array" ref="T265">_xlfn.IFS(Tabla13[[#This Row],[Cuentas_Pagadas]]="COBRADA",Tabla13[[#This Row],[Monto Total]]+Tabla13[[#This Row],[Propina]],Tabla13[[#This Row],[Cuentas_Pagadas]]="NO COBRADA",0)</f>
        <v>0</v>
      </c>
      <c r="U265" s="26">
        <v>0</v>
      </c>
      <c r="V265" s="27" t="str">
        <f>IF(Tabla13[[#This Row],[Ganancia Bruta]]&gt;0,Tabla13[[#This Row],[Ganancia Bruta]]-Tabla13[[#This Row],[IVA]],"-")</f>
        <v>-</v>
      </c>
      <c r="W265" s="7">
        <f>SUMIF(Tabla1[Número de Orden],Tabla13[[#This Row],[Número_Orden]],Tabla1[Tiempo_Preparación])</f>
        <v>8.1249999999999989E-2</v>
      </c>
      <c r="X265" s="7">
        <f>Tabla13[[#This Row],[Tiempo_Sala]]-Tabla13[[#This Row],[Tiempo_Preparación]]</f>
        <v>-2.9166666671517294E-2</v>
      </c>
      <c r="Y265" s="1" t="str">
        <f>IF(Tabla13[[#This Row],[TS-TP]]&gt;0,"COBRADA","NO COBRADA")</f>
        <v>NO COBRADA</v>
      </c>
    </row>
    <row r="266" spans="1:25" x14ac:dyDescent="0.25">
      <c r="A266" s="1">
        <v>6</v>
      </c>
      <c r="B266" s="1" t="s">
        <v>522</v>
      </c>
      <c r="C266" s="1">
        <v>1</v>
      </c>
      <c r="D266" s="13">
        <v>45018.120833333334</v>
      </c>
      <c r="E266" s="13">
        <v>45018.260416666664</v>
      </c>
      <c r="F266" s="7">
        <f>IF(Tabla13[[#This Row],[Estado_Mesa]]="Ocupada",Tabla13[[#This Row],[Hora_Salida]]-Tabla13[[#This Row],[Hora_Llegada]]+TIME(0,15,0),Tabla13[[#This Row],[Hora_Salida]]-Tabla13[[#This Row],[Hora_Llegada]])</f>
        <v>0.13958333332993789</v>
      </c>
      <c r="G266" s="7" t="str">
        <f>TEXT(Tabla13[[#This Row],[Hora_Salida]],"dddd,dd,mm,aaaa")</f>
        <v>domingo,02,04,2023</v>
      </c>
      <c r="H266" s="1" t="s">
        <v>79</v>
      </c>
      <c r="I266" s="1" t="s">
        <v>74</v>
      </c>
      <c r="J266" s="1" t="s">
        <v>68</v>
      </c>
      <c r="K266" s="1">
        <v>21.48</v>
      </c>
      <c r="L266" s="1" cm="1">
        <f t="array" ref="L266">_xlfn.IFS(Tabla13[[#This Row],[Cuentas_Pagadas]]="COBRADA",K266,Tabla13[[#This Row],[Cuentas_Pagadas]]="NO COBRADA","-")</f>
        <v>21.48</v>
      </c>
      <c r="M266" s="1" t="s">
        <v>81</v>
      </c>
      <c r="N266" s="1">
        <v>265</v>
      </c>
      <c r="O266" s="1" t="s">
        <v>122</v>
      </c>
      <c r="P266" s="1" t="s">
        <v>523</v>
      </c>
      <c r="Q266" s="19">
        <v>0.1</v>
      </c>
      <c r="R266" s="25">
        <f>Tabla13[[#This Row],[Monto Total]]*Tabla13[[#This Row],[IVA (%)]]</f>
        <v>17.100000000000001</v>
      </c>
      <c r="S266" s="26">
        <f>SUMIF(Tabla1[Número de Orden],Tabla13[[#This Row],[Número_Orden]],Tabla1[Total del Pedido])</f>
        <v>171</v>
      </c>
      <c r="T266" s="26" cm="1">
        <f t="array" ref="T266">_xlfn.IFS(Tabla13[[#This Row],[Cuentas_Pagadas]]="COBRADA",Tabla13[[#This Row],[Monto Total]]+Tabla13[[#This Row],[Propina]],Tabla13[[#This Row],[Cuentas_Pagadas]]="NO COBRADA",0)</f>
        <v>192.48</v>
      </c>
      <c r="U266" s="26">
        <f>SUMIF(Tabla1[Número de Orden],Tabla13[[#This Row],[Número_Orden]],Tabla1[Ganancia Bruta])</f>
        <v>68</v>
      </c>
      <c r="V266" s="26">
        <f>IF(Tabla13[[#This Row],[Ganancia Bruta]]&gt;0,Tabla13[[#This Row],[Ganancia Bruta]]-Tabla13[[#This Row],[IVA]],"-")</f>
        <v>50.9</v>
      </c>
      <c r="W266" s="7">
        <f>SUMIF(Tabla1[Número de Orden],Tabla13[[#This Row],[Número_Orden]],Tabla1[Tiempo_Preparación])</f>
        <v>9.375E-2</v>
      </c>
      <c r="X266" s="7">
        <f>Tabla13[[#This Row],[Tiempo_Sala]]-Tabla13[[#This Row],[Tiempo_Preparación]]</f>
        <v>4.5833333329937886E-2</v>
      </c>
      <c r="Y266" s="1" t="str">
        <f>IF(Tabla13[[#This Row],[TS-TP]]&gt;0,"COBRADA","NO COBRADA")</f>
        <v>COBRADA</v>
      </c>
    </row>
    <row r="267" spans="1:25" x14ac:dyDescent="0.25">
      <c r="A267" s="1">
        <v>4</v>
      </c>
      <c r="B267" s="1" t="s">
        <v>524</v>
      </c>
      <c r="C267" s="1">
        <v>4</v>
      </c>
      <c r="D267" s="13">
        <v>45018.020833333336</v>
      </c>
      <c r="E267" s="13">
        <v>45018.086111111108</v>
      </c>
      <c r="F267" s="7">
        <f>IF(Tabla13[[#This Row],[Estado_Mesa]]="Ocupada",Tabla13[[#This Row],[Hora_Salida]]-Tabla13[[#This Row],[Hora_Llegada]]+TIME(0,15,0),Tabla13[[#This Row],[Hora_Salida]]-Tabla13[[#This Row],[Hora_Llegada]])</f>
        <v>6.5277777772280388E-2</v>
      </c>
      <c r="G267" s="7" t="str">
        <f>TEXT(Tabla13[[#This Row],[Hora_Salida]],"dddd,dd,mm,aaaa")</f>
        <v>domingo,02,04,2023</v>
      </c>
      <c r="H267" s="1" t="s">
        <v>79</v>
      </c>
      <c r="I267" s="1" t="s">
        <v>67</v>
      </c>
      <c r="J267" s="1" t="s">
        <v>80</v>
      </c>
      <c r="K267" s="1">
        <v>24.75</v>
      </c>
      <c r="L267" s="1" t="str" cm="1">
        <f t="array" ref="L267">_xlfn.IFS(Tabla13[[#This Row],[Cuentas_Pagadas]]="COBRADA",K267,Tabla13[[#This Row],[Cuentas_Pagadas]]="NO COBRADA","-")</f>
        <v>-</v>
      </c>
      <c r="M267" s="1" t="s">
        <v>69</v>
      </c>
      <c r="N267" s="1">
        <v>266</v>
      </c>
      <c r="O267" s="1" t="s">
        <v>86</v>
      </c>
      <c r="P267" s="1" t="s">
        <v>525</v>
      </c>
      <c r="Q267" s="19">
        <v>0.1</v>
      </c>
      <c r="R267" s="25">
        <f>Tabla13[[#This Row],[Monto Total]]*Tabla13[[#This Row],[IVA (%)]]</f>
        <v>9.9</v>
      </c>
      <c r="S267" s="26">
        <f>SUMIF(Tabla1[Número de Orden],Tabla13[[#This Row],[Número_Orden]],Tabla1[Total del Pedido])</f>
        <v>99</v>
      </c>
      <c r="T267" s="26" cm="1">
        <f t="array" ref="T267">_xlfn.IFS(Tabla13[[#This Row],[Cuentas_Pagadas]]="COBRADA",Tabla13[[#This Row],[Monto Total]]+Tabla13[[#This Row],[Propina]],Tabla13[[#This Row],[Cuentas_Pagadas]]="NO COBRADA",0)</f>
        <v>0</v>
      </c>
      <c r="U267" s="26">
        <v>0</v>
      </c>
      <c r="V267" s="27" t="str">
        <f>IF(Tabla13[[#This Row],[Ganancia Bruta]]&gt;0,Tabla13[[#This Row],[Ganancia Bruta]]-Tabla13[[#This Row],[IVA]],"-")</f>
        <v>-</v>
      </c>
      <c r="W267" s="7">
        <f>SUMIF(Tabla1[Número de Orden],Tabla13[[#This Row],[Número_Orden]],Tabla1[Tiempo_Preparación])</f>
        <v>7.3611111111111113E-2</v>
      </c>
      <c r="X267" s="7">
        <f>Tabla13[[#This Row],[Tiempo_Sala]]-Tabla13[[#This Row],[Tiempo_Preparación]]</f>
        <v>-8.3333333388307257E-3</v>
      </c>
      <c r="Y267" s="1" t="str">
        <f>IF(Tabla13[[#This Row],[TS-TP]]&gt;0,"COBRADA","NO COBRADA")</f>
        <v>NO COBRADA</v>
      </c>
    </row>
    <row r="268" spans="1:25" x14ac:dyDescent="0.25">
      <c r="A268" s="1">
        <v>7</v>
      </c>
      <c r="B268" s="1" t="s">
        <v>526</v>
      </c>
      <c r="C268" s="1">
        <v>5</v>
      </c>
      <c r="D268" s="13">
        <v>45019.088194444441</v>
      </c>
      <c r="E268" s="13">
        <v>45019.158333333333</v>
      </c>
      <c r="F268" s="7">
        <f>IF(Tabla13[[#This Row],[Estado_Mesa]]="Ocupada",Tabla13[[#This Row],[Hora_Salida]]-Tabla13[[#This Row],[Hora_Llegada]]+TIME(0,15,0),Tabla13[[#This Row],[Hora_Salida]]-Tabla13[[#This Row],[Hora_Llegada]])</f>
        <v>8.0555555558627631E-2</v>
      </c>
      <c r="G268" s="7" t="str">
        <f>TEXT(Tabla13[[#This Row],[Hora_Salida]],"dddd,dd,mm,aaaa")</f>
        <v>lunes,03,04,2023</v>
      </c>
      <c r="H268" s="1" t="s">
        <v>79</v>
      </c>
      <c r="I268" s="1" t="s">
        <v>93</v>
      </c>
      <c r="J268" s="1" t="s">
        <v>80</v>
      </c>
      <c r="K268" s="1">
        <v>44.66</v>
      </c>
      <c r="L268" s="1" cm="1">
        <f t="array" ref="L268">_xlfn.IFS(Tabla13[[#This Row],[Cuentas_Pagadas]]="COBRADA",K268,Tabla13[[#This Row],[Cuentas_Pagadas]]="NO COBRADA","-")</f>
        <v>44.66</v>
      </c>
      <c r="M268" s="1" t="s">
        <v>95</v>
      </c>
      <c r="N268" s="1">
        <v>267</v>
      </c>
      <c r="O268" s="1" t="s">
        <v>70</v>
      </c>
      <c r="P268" s="1" t="s">
        <v>527</v>
      </c>
      <c r="Q268" s="19">
        <v>0.1</v>
      </c>
      <c r="R268" s="25">
        <f>Tabla13[[#This Row],[Monto Total]]*Tabla13[[#This Row],[IVA (%)]]</f>
        <v>11.8</v>
      </c>
      <c r="S268" s="26">
        <f>SUMIF(Tabla1[Número de Orden],Tabla13[[#This Row],[Número_Orden]],Tabla1[Total del Pedido])</f>
        <v>118</v>
      </c>
      <c r="T268" s="26" cm="1">
        <f t="array" ref="T268">_xlfn.IFS(Tabla13[[#This Row],[Cuentas_Pagadas]]="COBRADA",Tabla13[[#This Row],[Monto Total]]+Tabla13[[#This Row],[Propina]],Tabla13[[#This Row],[Cuentas_Pagadas]]="NO COBRADA",0)</f>
        <v>162.66</v>
      </c>
      <c r="U268" s="26">
        <f>SUMIF(Tabla1[Número de Orden],Tabla13[[#This Row],[Número_Orden]],Tabla1[Ganancia Bruta])</f>
        <v>49</v>
      </c>
      <c r="V268" s="26">
        <f>IF(Tabla13[[#This Row],[Ganancia Bruta]]&gt;0,Tabla13[[#This Row],[Ganancia Bruta]]-Tabla13[[#This Row],[IVA]],"-")</f>
        <v>37.200000000000003</v>
      </c>
      <c r="W268" s="7">
        <f>SUMIF(Tabla1[Número de Orden],Tabla13[[#This Row],[Número_Orden]],Tabla1[Tiempo_Preparación])</f>
        <v>6.6666666666666666E-2</v>
      </c>
      <c r="X268" s="7">
        <f>Tabla13[[#This Row],[Tiempo_Sala]]-Tabla13[[#This Row],[Tiempo_Preparación]]</f>
        <v>1.3888888891960965E-2</v>
      </c>
      <c r="Y268" s="1" t="str">
        <f>IF(Tabla13[[#This Row],[TS-TP]]&gt;0,"COBRADA","NO COBRADA")</f>
        <v>COBRADA</v>
      </c>
    </row>
    <row r="269" spans="1:25" x14ac:dyDescent="0.25">
      <c r="A269" s="1">
        <v>14</v>
      </c>
      <c r="B269" s="1" t="s">
        <v>528</v>
      </c>
      <c r="C269" s="1">
        <v>1</v>
      </c>
      <c r="D269" s="13">
        <v>45019.031944444447</v>
      </c>
      <c r="E269" s="13">
        <v>45019.155555555553</v>
      </c>
      <c r="F269" s="7">
        <f>IF(Tabla13[[#This Row],[Estado_Mesa]]="Ocupada",Tabla13[[#This Row],[Hora_Salida]]-Tabla13[[#This Row],[Hora_Llegada]]+TIME(0,15,0),Tabla13[[#This Row],[Hora_Salida]]-Tabla13[[#This Row],[Hora_Llegada]])</f>
        <v>0.12361111110658385</v>
      </c>
      <c r="G269" s="7" t="str">
        <f>TEXT(Tabla13[[#This Row],[Hora_Salida]],"dddd,dd,mm,aaaa")</f>
        <v>lunes,03,04,2023</v>
      </c>
      <c r="H269" s="1" t="s">
        <v>66</v>
      </c>
      <c r="I269" s="1" t="s">
        <v>67</v>
      </c>
      <c r="J269" s="1" t="s">
        <v>68</v>
      </c>
      <c r="K269" s="1">
        <v>23.16</v>
      </c>
      <c r="L269" s="1" cm="1">
        <f t="array" ref="L269">_xlfn.IFS(Tabla13[[#This Row],[Cuentas_Pagadas]]="COBRADA",K269,Tabla13[[#This Row],[Cuentas_Pagadas]]="NO COBRADA","-")</f>
        <v>23.16</v>
      </c>
      <c r="M269" s="1" t="s">
        <v>81</v>
      </c>
      <c r="N269" s="1">
        <v>268</v>
      </c>
      <c r="O269" s="1" t="s">
        <v>104</v>
      </c>
      <c r="P269" s="1" t="s">
        <v>529</v>
      </c>
      <c r="Q269" s="19">
        <v>0.1</v>
      </c>
      <c r="R269" s="25">
        <f>Tabla13[[#This Row],[Monto Total]]*Tabla13[[#This Row],[IVA (%)]]</f>
        <v>6.8000000000000007</v>
      </c>
      <c r="S269" s="26">
        <f>SUMIF(Tabla1[Número de Orden],Tabla13[[#This Row],[Número_Orden]],Tabla1[Total del Pedido])</f>
        <v>68</v>
      </c>
      <c r="T269" s="26" cm="1">
        <f t="array" ref="T269">_xlfn.IFS(Tabla13[[#This Row],[Cuentas_Pagadas]]="COBRADA",Tabla13[[#This Row],[Monto Total]]+Tabla13[[#This Row],[Propina]],Tabla13[[#This Row],[Cuentas_Pagadas]]="NO COBRADA",0)</f>
        <v>91.16</v>
      </c>
      <c r="U269" s="26">
        <f>SUMIF(Tabla1[Número de Orden],Tabla13[[#This Row],[Número_Orden]],Tabla1[Ganancia Bruta])</f>
        <v>28</v>
      </c>
      <c r="V269" s="26">
        <f>IF(Tabla13[[#This Row],[Ganancia Bruta]]&gt;0,Tabla13[[#This Row],[Ganancia Bruta]]-Tabla13[[#This Row],[IVA]],"-")</f>
        <v>21.2</v>
      </c>
      <c r="W269" s="7">
        <f>SUMIF(Tabla1[Número de Orden],Tabla13[[#This Row],[Número_Orden]],Tabla1[Tiempo_Preparación])</f>
        <v>5.7638888888888892E-2</v>
      </c>
      <c r="X269" s="7">
        <f>Tabla13[[#This Row],[Tiempo_Sala]]-Tabla13[[#This Row],[Tiempo_Preparación]]</f>
        <v>6.5972222217694956E-2</v>
      </c>
      <c r="Y269" s="1" t="str">
        <f>IF(Tabla13[[#This Row],[TS-TP]]&gt;0,"COBRADA","NO COBRADA")</f>
        <v>COBRADA</v>
      </c>
    </row>
    <row r="270" spans="1:25" x14ac:dyDescent="0.25">
      <c r="A270" s="1">
        <v>11</v>
      </c>
      <c r="B270" s="1" t="s">
        <v>530</v>
      </c>
      <c r="C270" s="1">
        <v>2</v>
      </c>
      <c r="D270" s="13">
        <v>45019.123611111114</v>
      </c>
      <c r="E270" s="13">
        <v>45019.177083333336</v>
      </c>
      <c r="F270" s="7">
        <f>IF(Tabla13[[#This Row],[Estado_Mesa]]="Ocupada",Tabla13[[#This Row],[Hora_Salida]]-Tabla13[[#This Row],[Hora_Llegada]]+TIME(0,15,0),Tabla13[[#This Row],[Hora_Salida]]-Tabla13[[#This Row],[Hora_Llegada]])</f>
        <v>5.3472222221898846E-2</v>
      </c>
      <c r="G270" s="7" t="str">
        <f>TEXT(Tabla13[[#This Row],[Hora_Salida]],"dddd,dd,mm,aaaa")</f>
        <v>lunes,03,04,2023</v>
      </c>
      <c r="H270" s="1" t="s">
        <v>79</v>
      </c>
      <c r="I270" s="1" t="s">
        <v>67</v>
      </c>
      <c r="J270" s="1" t="s">
        <v>68</v>
      </c>
      <c r="K270" s="1">
        <v>39.17</v>
      </c>
      <c r="L270" s="1" t="str" cm="1">
        <f t="array" ref="L270">_xlfn.IFS(Tabla13[[#This Row],[Cuentas_Pagadas]]="COBRADA",K270,Tabla13[[#This Row],[Cuentas_Pagadas]]="NO COBRADA","-")</f>
        <v>-</v>
      </c>
      <c r="M270" s="1" t="s">
        <v>81</v>
      </c>
      <c r="N270" s="1">
        <v>269</v>
      </c>
      <c r="O270" s="1" t="s">
        <v>96</v>
      </c>
      <c r="P270" s="1" t="s">
        <v>531</v>
      </c>
      <c r="Q270" s="19">
        <v>0.1</v>
      </c>
      <c r="R270" s="25">
        <f>Tabla13[[#This Row],[Monto Total]]*Tabla13[[#This Row],[IVA (%)]]</f>
        <v>25</v>
      </c>
      <c r="S270" s="26">
        <f>SUMIF(Tabla1[Número de Orden],Tabla13[[#This Row],[Número_Orden]],Tabla1[Total del Pedido])</f>
        <v>250</v>
      </c>
      <c r="T270" s="26" cm="1">
        <f t="array" ref="T270">_xlfn.IFS(Tabla13[[#This Row],[Cuentas_Pagadas]]="COBRADA",Tabla13[[#This Row],[Monto Total]]+Tabla13[[#This Row],[Propina]],Tabla13[[#This Row],[Cuentas_Pagadas]]="NO COBRADA",0)</f>
        <v>0</v>
      </c>
      <c r="U270" s="26">
        <v>0</v>
      </c>
      <c r="V270" s="27" t="str">
        <f>IF(Tabla13[[#This Row],[Ganancia Bruta]]&gt;0,Tabla13[[#This Row],[Ganancia Bruta]]-Tabla13[[#This Row],[IVA]],"-")</f>
        <v>-</v>
      </c>
      <c r="W270" s="7">
        <f>SUMIF(Tabla1[Número de Orden],Tabla13[[#This Row],[Número_Orden]],Tabla1[Tiempo_Preparación])</f>
        <v>7.013888888888889E-2</v>
      </c>
      <c r="X270" s="7">
        <f>Tabla13[[#This Row],[Tiempo_Sala]]-Tabla13[[#This Row],[Tiempo_Preparación]]</f>
        <v>-1.6666666666990043E-2</v>
      </c>
      <c r="Y270" s="1" t="str">
        <f>IF(Tabla13[[#This Row],[TS-TP]]&gt;0,"COBRADA","NO COBRADA")</f>
        <v>NO COBRADA</v>
      </c>
    </row>
    <row r="271" spans="1:25" x14ac:dyDescent="0.25">
      <c r="A271" s="1">
        <v>10</v>
      </c>
      <c r="B271" s="1" t="s">
        <v>136</v>
      </c>
      <c r="C271" s="1">
        <v>1</v>
      </c>
      <c r="D271" s="13">
        <v>45019.049305555556</v>
      </c>
      <c r="E271" s="13">
        <v>45019.207638888889</v>
      </c>
      <c r="F271" s="7">
        <f>IF(Tabla13[[#This Row],[Estado_Mesa]]="Ocupada",Tabla13[[#This Row],[Hora_Salida]]-Tabla13[[#This Row],[Hora_Llegada]]+TIME(0,15,0),Tabla13[[#This Row],[Hora_Salida]]-Tabla13[[#This Row],[Hora_Llegada]])</f>
        <v>0.15833333333284827</v>
      </c>
      <c r="G271" s="7" t="str">
        <f>TEXT(Tabla13[[#This Row],[Hora_Salida]],"dddd,dd,mm,aaaa")</f>
        <v>lunes,03,04,2023</v>
      </c>
      <c r="H271" s="1" t="s">
        <v>89</v>
      </c>
      <c r="I271" s="1" t="s">
        <v>67</v>
      </c>
      <c r="J271" s="1" t="s">
        <v>80</v>
      </c>
      <c r="K271" s="1">
        <v>10.130000000000001</v>
      </c>
      <c r="L271" s="1" cm="1">
        <f t="array" ref="L271">_xlfn.IFS(Tabla13[[#This Row],[Cuentas_Pagadas]]="COBRADA",K271,Tabla13[[#This Row],[Cuentas_Pagadas]]="NO COBRADA","-")</f>
        <v>10.130000000000001</v>
      </c>
      <c r="M271" s="1" t="s">
        <v>81</v>
      </c>
      <c r="N271" s="1">
        <v>270</v>
      </c>
      <c r="O271" s="1" t="s">
        <v>117</v>
      </c>
      <c r="P271" s="1" t="s">
        <v>17</v>
      </c>
      <c r="Q271" s="19">
        <v>0.1</v>
      </c>
      <c r="R271" s="25">
        <f>Tabla13[[#This Row],[Monto Total]]*Tabla13[[#This Row],[IVA (%)]]</f>
        <v>10.200000000000001</v>
      </c>
      <c r="S271" s="26">
        <f>SUMIF(Tabla1[Número de Orden],Tabla13[[#This Row],[Número_Orden]],Tabla1[Total del Pedido])</f>
        <v>102</v>
      </c>
      <c r="T271" s="26" cm="1">
        <f t="array" ref="T271">_xlfn.IFS(Tabla13[[#This Row],[Cuentas_Pagadas]]="COBRADA",Tabla13[[#This Row],[Monto Total]]+Tabla13[[#This Row],[Propina]],Tabla13[[#This Row],[Cuentas_Pagadas]]="NO COBRADA",0)</f>
        <v>112.13</v>
      </c>
      <c r="U271" s="26">
        <f>SUMIF(Tabla1[Número de Orden],Tabla13[[#This Row],[Número_Orden]],Tabla1[Ganancia Bruta])</f>
        <v>42</v>
      </c>
      <c r="V271" s="26">
        <f>IF(Tabla13[[#This Row],[Ganancia Bruta]]&gt;0,Tabla13[[#This Row],[Ganancia Bruta]]-Tabla13[[#This Row],[IVA]],"-")</f>
        <v>31.799999999999997</v>
      </c>
      <c r="W271" s="7">
        <f>SUMIF(Tabla1[Número de Orden],Tabla13[[#This Row],[Número_Orden]],Tabla1[Tiempo_Preparación])</f>
        <v>1.8055555555555554E-2</v>
      </c>
      <c r="X271" s="7">
        <f>Tabla13[[#This Row],[Tiempo_Sala]]-Tabla13[[#This Row],[Tiempo_Preparación]]</f>
        <v>0.14027777777729272</v>
      </c>
      <c r="Y271" s="1" t="str">
        <f>IF(Tabla13[[#This Row],[TS-TP]]&gt;0,"COBRADA","NO COBRADA")</f>
        <v>COBRADA</v>
      </c>
    </row>
    <row r="272" spans="1:25" x14ac:dyDescent="0.25">
      <c r="A272" s="1">
        <v>3</v>
      </c>
      <c r="B272" s="1" t="s">
        <v>532</v>
      </c>
      <c r="C272" s="1">
        <v>3</v>
      </c>
      <c r="D272" s="13">
        <v>45019.069444444445</v>
      </c>
      <c r="E272" s="13">
        <v>45019.215277777781</v>
      </c>
      <c r="F272" s="7">
        <f>IF(Tabla13[[#This Row],[Estado_Mesa]]="Ocupada",Tabla13[[#This Row],[Hora_Salida]]-Tabla13[[#This Row],[Hora_Llegada]]+TIME(0,15,0),Tabla13[[#This Row],[Hora_Salida]]-Tabla13[[#This Row],[Hora_Llegada]])</f>
        <v>0.15625000000242531</v>
      </c>
      <c r="G272" s="7" t="str">
        <f>TEXT(Tabla13[[#This Row],[Hora_Salida]],"dddd,dd,mm,aaaa")</f>
        <v>lunes,03,04,2023</v>
      </c>
      <c r="H272" s="1" t="s">
        <v>66</v>
      </c>
      <c r="I272" s="1" t="s">
        <v>67</v>
      </c>
      <c r="J272" s="1" t="s">
        <v>80</v>
      </c>
      <c r="K272" s="1">
        <v>16.11</v>
      </c>
      <c r="L272" s="1" cm="1">
        <f t="array" ref="L272">_xlfn.IFS(Tabla13[[#This Row],[Cuentas_Pagadas]]="COBRADA",K272,Tabla13[[#This Row],[Cuentas_Pagadas]]="NO COBRADA","-")</f>
        <v>16.11</v>
      </c>
      <c r="M272" s="1" t="s">
        <v>95</v>
      </c>
      <c r="N272" s="1">
        <v>271</v>
      </c>
      <c r="O272" s="1" t="s">
        <v>101</v>
      </c>
      <c r="P272" s="1" t="s">
        <v>16</v>
      </c>
      <c r="Q272" s="19">
        <v>0.1</v>
      </c>
      <c r="R272" s="25">
        <f>Tabla13[[#This Row],[Monto Total]]*Tabla13[[#This Row],[IVA (%)]]</f>
        <v>4.4000000000000004</v>
      </c>
      <c r="S272" s="26">
        <f>SUMIF(Tabla1[Número de Orden],Tabla13[[#This Row],[Número_Orden]],Tabla1[Total del Pedido])</f>
        <v>44</v>
      </c>
      <c r="T272" s="26" cm="1">
        <f t="array" ref="T272">_xlfn.IFS(Tabla13[[#This Row],[Cuentas_Pagadas]]="COBRADA",Tabla13[[#This Row],[Monto Total]]+Tabla13[[#This Row],[Propina]],Tabla13[[#This Row],[Cuentas_Pagadas]]="NO COBRADA",0)</f>
        <v>60.11</v>
      </c>
      <c r="U272" s="26">
        <f>SUMIF(Tabla1[Número de Orden],Tabla13[[#This Row],[Número_Orden]],Tabla1[Ganancia Bruta])</f>
        <v>18</v>
      </c>
      <c r="V272" s="26">
        <f>IF(Tabla13[[#This Row],[Ganancia Bruta]]&gt;0,Tabla13[[#This Row],[Ganancia Bruta]]-Tabla13[[#This Row],[IVA]],"-")</f>
        <v>13.6</v>
      </c>
      <c r="W272" s="7">
        <f>SUMIF(Tabla1[Número de Orden],Tabla13[[#This Row],[Número_Orden]],Tabla1[Tiempo_Preparación])</f>
        <v>3.8194444444444448E-2</v>
      </c>
      <c r="X272" s="7">
        <f>Tabla13[[#This Row],[Tiempo_Sala]]-Tabla13[[#This Row],[Tiempo_Preparación]]</f>
        <v>0.11805555555798086</v>
      </c>
      <c r="Y272" s="1" t="str">
        <f>IF(Tabla13[[#This Row],[TS-TP]]&gt;0,"COBRADA","NO COBRADA")</f>
        <v>COBRADA</v>
      </c>
    </row>
    <row r="273" spans="1:25" x14ac:dyDescent="0.25">
      <c r="A273" s="1">
        <v>7</v>
      </c>
      <c r="B273" s="1" t="s">
        <v>533</v>
      </c>
      <c r="C273" s="1">
        <v>1</v>
      </c>
      <c r="D273" s="13">
        <v>45019.023611111108</v>
      </c>
      <c r="E273" s="13">
        <v>45019.183333333334</v>
      </c>
      <c r="F273" s="7">
        <f>IF(Tabla13[[#This Row],[Estado_Mesa]]="Ocupada",Tabla13[[#This Row],[Hora_Salida]]-Tabla13[[#This Row],[Hora_Llegada]]+TIME(0,15,0),Tabla13[[#This Row],[Hora_Salida]]-Tabla13[[#This Row],[Hora_Llegada]])</f>
        <v>0.15972222222626442</v>
      </c>
      <c r="G273" s="7" t="str">
        <f>TEXT(Tabla13[[#This Row],[Hora_Salida]],"dddd,dd,mm,aaaa")</f>
        <v>lunes,03,04,2023</v>
      </c>
      <c r="H273" s="1" t="s">
        <v>89</v>
      </c>
      <c r="I273" s="1" t="s">
        <v>67</v>
      </c>
      <c r="J273" s="1" t="s">
        <v>80</v>
      </c>
      <c r="K273" s="1">
        <v>42.73</v>
      </c>
      <c r="L273" s="1" cm="1">
        <f t="array" ref="L273">_xlfn.IFS(Tabla13[[#This Row],[Cuentas_Pagadas]]="COBRADA",K273,Tabla13[[#This Row],[Cuentas_Pagadas]]="NO COBRADA","-")</f>
        <v>42.73</v>
      </c>
      <c r="M273" s="1" t="s">
        <v>69</v>
      </c>
      <c r="N273" s="1">
        <v>272</v>
      </c>
      <c r="O273" s="1" t="s">
        <v>70</v>
      </c>
      <c r="P273" s="1" t="s">
        <v>534</v>
      </c>
      <c r="Q273" s="19">
        <v>0.1</v>
      </c>
      <c r="R273" s="25">
        <f>Tabla13[[#This Row],[Monto Total]]*Tabla13[[#This Row],[IVA (%)]]</f>
        <v>8.3000000000000007</v>
      </c>
      <c r="S273" s="26">
        <f>SUMIF(Tabla1[Número de Orden],Tabla13[[#This Row],[Número_Orden]],Tabla1[Total del Pedido])</f>
        <v>83</v>
      </c>
      <c r="T273" s="26" cm="1">
        <f t="array" ref="T273">_xlfn.IFS(Tabla13[[#This Row],[Cuentas_Pagadas]]="COBRADA",Tabla13[[#This Row],[Monto Total]]+Tabla13[[#This Row],[Propina]],Tabla13[[#This Row],[Cuentas_Pagadas]]="NO COBRADA",0)</f>
        <v>125.72999999999999</v>
      </c>
      <c r="U273" s="26">
        <f>SUMIF(Tabla1[Número de Orden],Tabla13[[#This Row],[Número_Orden]],Tabla1[Ganancia Bruta])</f>
        <v>34</v>
      </c>
      <c r="V273" s="26">
        <f>IF(Tabla13[[#This Row],[Ganancia Bruta]]&gt;0,Tabla13[[#This Row],[Ganancia Bruta]]-Tabla13[[#This Row],[IVA]],"-")</f>
        <v>25.7</v>
      </c>
      <c r="W273" s="7">
        <f>SUMIF(Tabla1[Número de Orden],Tabla13[[#This Row],[Número_Orden]],Tabla1[Tiempo_Preparación])</f>
        <v>5.7638888888888892E-2</v>
      </c>
      <c r="X273" s="7">
        <f>Tabla13[[#This Row],[Tiempo_Sala]]-Tabla13[[#This Row],[Tiempo_Preparación]]</f>
        <v>0.10208333333737553</v>
      </c>
      <c r="Y273" s="1" t="str">
        <f>IF(Tabla13[[#This Row],[TS-TP]]&gt;0,"COBRADA","NO COBRADA")</f>
        <v>COBRADA</v>
      </c>
    </row>
    <row r="274" spans="1:25" x14ac:dyDescent="0.25">
      <c r="A274" s="1">
        <v>20</v>
      </c>
      <c r="B274" s="1" t="s">
        <v>346</v>
      </c>
      <c r="C274" s="1">
        <v>5</v>
      </c>
      <c r="D274" s="13">
        <v>45019.074305555558</v>
      </c>
      <c r="E274" s="13">
        <v>45019.145138888889</v>
      </c>
      <c r="F274" s="7">
        <f>IF(Tabla13[[#This Row],[Estado_Mesa]]="Ocupada",Tabla13[[#This Row],[Hora_Salida]]-Tabla13[[#This Row],[Hora_Llegada]]+TIME(0,15,0),Tabla13[[#This Row],[Hora_Salida]]-Tabla13[[#This Row],[Hora_Llegada]])</f>
        <v>8.1249999998059749E-2</v>
      </c>
      <c r="G274" s="7" t="str">
        <f>TEXT(Tabla13[[#This Row],[Hora_Salida]],"dddd,dd,mm,aaaa")</f>
        <v>lunes,03,04,2023</v>
      </c>
      <c r="H274" s="1" t="s">
        <v>79</v>
      </c>
      <c r="I274" s="1" t="s">
        <v>67</v>
      </c>
      <c r="J274" s="1" t="s">
        <v>75</v>
      </c>
      <c r="K274" s="1">
        <v>36.299999999999997</v>
      </c>
      <c r="L274" s="1" cm="1">
        <f t="array" ref="L274">_xlfn.IFS(Tabla13[[#This Row],[Cuentas_Pagadas]]="COBRADA",K274,Tabla13[[#This Row],[Cuentas_Pagadas]]="NO COBRADA","-")</f>
        <v>36.299999999999997</v>
      </c>
      <c r="M274" s="1" t="s">
        <v>95</v>
      </c>
      <c r="N274" s="1">
        <v>273</v>
      </c>
      <c r="O274" s="1" t="s">
        <v>76</v>
      </c>
      <c r="P274" s="1" t="s">
        <v>535</v>
      </c>
      <c r="Q274" s="19">
        <v>0.1</v>
      </c>
      <c r="R274" s="25">
        <f>Tabla13[[#This Row],[Monto Total]]*Tabla13[[#This Row],[IVA (%)]]</f>
        <v>12.3</v>
      </c>
      <c r="S274" s="26">
        <f>SUMIF(Tabla1[Número de Orden],Tabla13[[#This Row],[Número_Orden]],Tabla1[Total del Pedido])</f>
        <v>123</v>
      </c>
      <c r="T274" s="26" cm="1">
        <f t="array" ref="T274">_xlfn.IFS(Tabla13[[#This Row],[Cuentas_Pagadas]]="COBRADA",Tabla13[[#This Row],[Monto Total]]+Tabla13[[#This Row],[Propina]],Tabla13[[#This Row],[Cuentas_Pagadas]]="NO COBRADA",0)</f>
        <v>159.30000000000001</v>
      </c>
      <c r="U274" s="26">
        <f>SUMIF(Tabla1[Número de Orden],Tabla13[[#This Row],[Número_Orden]],Tabla1[Ganancia Bruta])</f>
        <v>50</v>
      </c>
      <c r="V274" s="26">
        <f>IF(Tabla13[[#This Row],[Ganancia Bruta]]&gt;0,Tabla13[[#This Row],[Ganancia Bruta]]-Tabla13[[#This Row],[IVA]],"-")</f>
        <v>37.700000000000003</v>
      </c>
      <c r="W274" s="7">
        <f>SUMIF(Tabla1[Número de Orden],Tabla13[[#This Row],[Número_Orden]],Tabla1[Tiempo_Preparación])</f>
        <v>4.6527777777777779E-2</v>
      </c>
      <c r="X274" s="7">
        <f>Tabla13[[#This Row],[Tiempo_Sala]]-Tabla13[[#This Row],[Tiempo_Preparación]]</f>
        <v>3.472222222028197E-2</v>
      </c>
      <c r="Y274" s="1" t="str">
        <f>IF(Tabla13[[#This Row],[TS-TP]]&gt;0,"COBRADA","NO COBRADA")</f>
        <v>COBRADA</v>
      </c>
    </row>
    <row r="275" spans="1:25" x14ac:dyDescent="0.25">
      <c r="A275" s="1">
        <v>7</v>
      </c>
      <c r="B275" s="1" t="s">
        <v>536</v>
      </c>
      <c r="C275" s="1">
        <v>1</v>
      </c>
      <c r="D275" s="13">
        <v>45019.135416666664</v>
      </c>
      <c r="E275" s="13">
        <v>45019.244444444441</v>
      </c>
      <c r="F275" s="7">
        <f>IF(Tabla13[[#This Row],[Estado_Mesa]]="Ocupada",Tabla13[[#This Row],[Hora_Salida]]-Tabla13[[#This Row],[Hora_Llegada]]+TIME(0,15,0),Tabla13[[#This Row],[Hora_Salida]]-Tabla13[[#This Row],[Hora_Llegada]])</f>
        <v>0.11944444444331263</v>
      </c>
      <c r="G275" s="7" t="str">
        <f>TEXT(Tabla13[[#This Row],[Hora_Salida]],"dddd,dd,mm,aaaa")</f>
        <v>lunes,03,04,2023</v>
      </c>
      <c r="H275" s="1" t="s">
        <v>73</v>
      </c>
      <c r="I275" s="1" t="s">
        <v>67</v>
      </c>
      <c r="J275" s="1" t="s">
        <v>68</v>
      </c>
      <c r="K275" s="1">
        <v>19.93</v>
      </c>
      <c r="L275" s="1" cm="1">
        <f t="array" ref="L275">_xlfn.IFS(Tabla13[[#This Row],[Cuentas_Pagadas]]="COBRADA",K275,Tabla13[[#This Row],[Cuentas_Pagadas]]="NO COBRADA","-")</f>
        <v>19.93</v>
      </c>
      <c r="M275" s="1" t="s">
        <v>95</v>
      </c>
      <c r="N275" s="1">
        <v>274</v>
      </c>
      <c r="O275" s="1" t="s">
        <v>82</v>
      </c>
      <c r="P275" s="1" t="s">
        <v>537</v>
      </c>
      <c r="Q275" s="19">
        <v>0.1</v>
      </c>
      <c r="R275" s="25">
        <f>Tabla13[[#This Row],[Monto Total]]*Tabla13[[#This Row],[IVA (%)]]</f>
        <v>11.600000000000001</v>
      </c>
      <c r="S275" s="26">
        <f>SUMIF(Tabla1[Número de Orden],Tabla13[[#This Row],[Número_Orden]],Tabla1[Total del Pedido])</f>
        <v>116</v>
      </c>
      <c r="T275" s="26" cm="1">
        <f t="array" ref="T275">_xlfn.IFS(Tabla13[[#This Row],[Cuentas_Pagadas]]="COBRADA",Tabla13[[#This Row],[Monto Total]]+Tabla13[[#This Row],[Propina]],Tabla13[[#This Row],[Cuentas_Pagadas]]="NO COBRADA",0)</f>
        <v>135.93</v>
      </c>
      <c r="U275" s="26">
        <f>SUMIF(Tabla1[Número de Orden],Tabla13[[#This Row],[Número_Orden]],Tabla1[Ganancia Bruta])</f>
        <v>49</v>
      </c>
      <c r="V275" s="26">
        <f>IF(Tabla13[[#This Row],[Ganancia Bruta]]&gt;0,Tabla13[[#This Row],[Ganancia Bruta]]-Tabla13[[#This Row],[IVA]],"-")</f>
        <v>37.4</v>
      </c>
      <c r="W275" s="7">
        <f>SUMIF(Tabla1[Número de Orden],Tabla13[[#This Row],[Número_Orden]],Tabla1[Tiempo_Preparación])</f>
        <v>5.2083333333333329E-2</v>
      </c>
      <c r="X275" s="7">
        <f>Tabla13[[#This Row],[Tiempo_Sala]]-Tabla13[[#This Row],[Tiempo_Preparación]]</f>
        <v>6.7361111109979305E-2</v>
      </c>
      <c r="Y275" s="1" t="str">
        <f>IF(Tabla13[[#This Row],[TS-TP]]&gt;0,"COBRADA","NO COBRADA")</f>
        <v>COBRADA</v>
      </c>
    </row>
    <row r="276" spans="1:25" x14ac:dyDescent="0.25">
      <c r="A276" s="1">
        <v>5</v>
      </c>
      <c r="B276" s="1" t="s">
        <v>427</v>
      </c>
      <c r="C276" s="1">
        <v>3</v>
      </c>
      <c r="D276" s="13">
        <v>45019.092361111114</v>
      </c>
      <c r="E276" s="13">
        <v>45019.248611111114</v>
      </c>
      <c r="F276" s="7">
        <f>IF(Tabla13[[#This Row],[Estado_Mesa]]="Ocupada",Tabla13[[#This Row],[Hora_Salida]]-Tabla13[[#This Row],[Hora_Llegada]]+TIME(0,15,0),Tabla13[[#This Row],[Hora_Salida]]-Tabla13[[#This Row],[Hora_Llegada]])</f>
        <v>0.15625</v>
      </c>
      <c r="G276" s="7" t="str">
        <f>TEXT(Tabla13[[#This Row],[Hora_Salida]],"dddd,dd,mm,aaaa")</f>
        <v>lunes,03,04,2023</v>
      </c>
      <c r="H276" s="1" t="s">
        <v>79</v>
      </c>
      <c r="I276" s="1" t="s">
        <v>67</v>
      </c>
      <c r="J276" s="1" t="s">
        <v>80</v>
      </c>
      <c r="K276" s="1">
        <v>49.67</v>
      </c>
      <c r="L276" s="1" cm="1">
        <f t="array" ref="L276">_xlfn.IFS(Tabla13[[#This Row],[Cuentas_Pagadas]]="COBRADA",K276,Tabla13[[#This Row],[Cuentas_Pagadas]]="NO COBRADA","-")</f>
        <v>49.67</v>
      </c>
      <c r="M276" s="1" t="s">
        <v>69</v>
      </c>
      <c r="N276" s="1">
        <v>275</v>
      </c>
      <c r="O276" s="1" t="s">
        <v>101</v>
      </c>
      <c r="P276" s="1" t="s">
        <v>538</v>
      </c>
      <c r="Q276" s="19">
        <v>0.1</v>
      </c>
      <c r="R276" s="25">
        <f>Tabla13[[#This Row],[Monto Total]]*Tabla13[[#This Row],[IVA (%)]]</f>
        <v>12.100000000000001</v>
      </c>
      <c r="S276" s="26">
        <f>SUMIF(Tabla1[Número de Orden],Tabla13[[#This Row],[Número_Orden]],Tabla1[Total del Pedido])</f>
        <v>121</v>
      </c>
      <c r="T276" s="26" cm="1">
        <f t="array" ref="T276">_xlfn.IFS(Tabla13[[#This Row],[Cuentas_Pagadas]]="COBRADA",Tabla13[[#This Row],[Monto Total]]+Tabla13[[#This Row],[Propina]],Tabla13[[#This Row],[Cuentas_Pagadas]]="NO COBRADA",0)</f>
        <v>170.67000000000002</v>
      </c>
      <c r="U276" s="26">
        <f>SUMIF(Tabla1[Número de Orden],Tabla13[[#This Row],[Número_Orden]],Tabla1[Ganancia Bruta])</f>
        <v>48</v>
      </c>
      <c r="V276" s="26">
        <f>IF(Tabla13[[#This Row],[Ganancia Bruta]]&gt;0,Tabla13[[#This Row],[Ganancia Bruta]]-Tabla13[[#This Row],[IVA]],"-")</f>
        <v>35.9</v>
      </c>
      <c r="W276" s="7">
        <f>SUMIF(Tabla1[Número de Orden],Tabla13[[#This Row],[Número_Orden]],Tabla1[Tiempo_Preparación])</f>
        <v>8.4722222222222227E-2</v>
      </c>
      <c r="X276" s="7">
        <f>Tabla13[[#This Row],[Tiempo_Sala]]-Tabla13[[#This Row],[Tiempo_Preparación]]</f>
        <v>7.1527777777777773E-2</v>
      </c>
      <c r="Y276" s="1" t="str">
        <f>IF(Tabla13[[#This Row],[TS-TP]]&gt;0,"COBRADA","NO COBRADA")</f>
        <v>COBRADA</v>
      </c>
    </row>
    <row r="277" spans="1:25" x14ac:dyDescent="0.25">
      <c r="A277" s="1">
        <v>15</v>
      </c>
      <c r="B277" s="1" t="s">
        <v>539</v>
      </c>
      <c r="C277" s="1">
        <v>6</v>
      </c>
      <c r="D277" s="13">
        <v>45019.107638888891</v>
      </c>
      <c r="E277" s="13">
        <v>45019.231944444444</v>
      </c>
      <c r="F277" s="7">
        <f>IF(Tabla13[[#This Row],[Estado_Mesa]]="Ocupada",Tabla13[[#This Row],[Hora_Salida]]-Tabla13[[#This Row],[Hora_Llegada]]+TIME(0,15,0),Tabla13[[#This Row],[Hora_Salida]]-Tabla13[[#This Row],[Hora_Llegada]])</f>
        <v>0.12430555555329192</v>
      </c>
      <c r="G277" s="7" t="str">
        <f>TEXT(Tabla13[[#This Row],[Hora_Salida]],"dddd,dd,mm,aaaa")</f>
        <v>lunes,03,04,2023</v>
      </c>
      <c r="H277" s="1" t="s">
        <v>89</v>
      </c>
      <c r="I277" s="1" t="s">
        <v>67</v>
      </c>
      <c r="J277" s="1" t="s">
        <v>68</v>
      </c>
      <c r="K277" s="1">
        <v>20.98</v>
      </c>
      <c r="L277" s="1" cm="1">
        <f t="array" ref="L277">_xlfn.IFS(Tabla13[[#This Row],[Cuentas_Pagadas]]="COBRADA",K277,Tabla13[[#This Row],[Cuentas_Pagadas]]="NO COBRADA","-")</f>
        <v>20.98</v>
      </c>
      <c r="M277" s="1" t="s">
        <v>69</v>
      </c>
      <c r="N277" s="1">
        <v>276</v>
      </c>
      <c r="O277" s="1" t="s">
        <v>117</v>
      </c>
      <c r="P277" s="1" t="s">
        <v>540</v>
      </c>
      <c r="Q277" s="19">
        <v>0.1</v>
      </c>
      <c r="R277" s="25">
        <f>Tabla13[[#This Row],[Monto Total]]*Tabla13[[#This Row],[IVA (%)]]</f>
        <v>7</v>
      </c>
      <c r="S277" s="26">
        <f>SUMIF(Tabla1[Número de Orden],Tabla13[[#This Row],[Número_Orden]],Tabla1[Total del Pedido])</f>
        <v>70</v>
      </c>
      <c r="T277" s="26" cm="1">
        <f t="array" ref="T277">_xlfn.IFS(Tabla13[[#This Row],[Cuentas_Pagadas]]="COBRADA",Tabla13[[#This Row],[Monto Total]]+Tabla13[[#This Row],[Propina]],Tabla13[[#This Row],[Cuentas_Pagadas]]="NO COBRADA",0)</f>
        <v>90.98</v>
      </c>
      <c r="U277" s="26">
        <f>SUMIF(Tabla1[Número de Orden],Tabla13[[#This Row],[Número_Orden]],Tabla1[Ganancia Bruta])</f>
        <v>29</v>
      </c>
      <c r="V277" s="26">
        <f>IF(Tabla13[[#This Row],[Ganancia Bruta]]&gt;0,Tabla13[[#This Row],[Ganancia Bruta]]-Tabla13[[#This Row],[IVA]],"-")</f>
        <v>22</v>
      </c>
      <c r="W277" s="7">
        <f>SUMIF(Tabla1[Número de Orden],Tabla13[[#This Row],[Número_Orden]],Tabla1[Tiempo_Preparación])</f>
        <v>5.9027777777777776E-2</v>
      </c>
      <c r="X277" s="7">
        <f>Tabla13[[#This Row],[Tiempo_Sala]]-Tabla13[[#This Row],[Tiempo_Preparación]]</f>
        <v>6.5277777775514148E-2</v>
      </c>
      <c r="Y277" s="1" t="str">
        <f>IF(Tabla13[[#This Row],[TS-TP]]&gt;0,"COBRADA","NO COBRADA")</f>
        <v>COBRADA</v>
      </c>
    </row>
    <row r="278" spans="1:25" x14ac:dyDescent="0.25">
      <c r="A278" s="1">
        <v>4</v>
      </c>
      <c r="B278" s="1" t="s">
        <v>541</v>
      </c>
      <c r="C278" s="1">
        <v>2</v>
      </c>
      <c r="D278" s="13">
        <v>45019.061111111114</v>
      </c>
      <c r="E278" s="13">
        <v>45019.163888888892</v>
      </c>
      <c r="F278" s="7">
        <f>IF(Tabla13[[#This Row],[Estado_Mesa]]="Ocupada",Tabla13[[#This Row],[Hora_Salida]]-Tabla13[[#This Row],[Hora_Llegada]]+TIME(0,15,0),Tabla13[[#This Row],[Hora_Salida]]-Tabla13[[#This Row],[Hora_Llegada]])</f>
        <v>0.10277777777810115</v>
      </c>
      <c r="G278" s="7" t="str">
        <f>TEXT(Tabla13[[#This Row],[Hora_Salida]],"dddd,dd,mm,aaaa")</f>
        <v>lunes,03,04,2023</v>
      </c>
      <c r="H278" s="1" t="s">
        <v>85</v>
      </c>
      <c r="I278" s="1" t="s">
        <v>67</v>
      </c>
      <c r="J278" s="1" t="s">
        <v>80</v>
      </c>
      <c r="K278" s="1">
        <v>10.29</v>
      </c>
      <c r="L278" s="1" cm="1">
        <f t="array" ref="L278">_xlfn.IFS(Tabla13[[#This Row],[Cuentas_Pagadas]]="COBRADA",K278,Tabla13[[#This Row],[Cuentas_Pagadas]]="NO COBRADA","-")</f>
        <v>10.29</v>
      </c>
      <c r="M278" s="1" t="s">
        <v>81</v>
      </c>
      <c r="N278" s="1">
        <v>277</v>
      </c>
      <c r="O278" s="1" t="s">
        <v>70</v>
      </c>
      <c r="P278" s="1" t="s">
        <v>6</v>
      </c>
      <c r="Q278" s="19">
        <v>0.1</v>
      </c>
      <c r="R278" s="25">
        <f>Tabla13[[#This Row],[Monto Total]]*Tabla13[[#This Row],[IVA (%)]]</f>
        <v>9.3000000000000007</v>
      </c>
      <c r="S278" s="26">
        <f>SUMIF(Tabla1[Número de Orden],Tabla13[[#This Row],[Número_Orden]],Tabla1[Total del Pedido])</f>
        <v>93</v>
      </c>
      <c r="T278" s="26" cm="1">
        <f t="array" ref="T278">_xlfn.IFS(Tabla13[[#This Row],[Cuentas_Pagadas]]="COBRADA",Tabla13[[#This Row],[Monto Total]]+Tabla13[[#This Row],[Propina]],Tabla13[[#This Row],[Cuentas_Pagadas]]="NO COBRADA",0)</f>
        <v>103.28999999999999</v>
      </c>
      <c r="U278" s="26">
        <f>SUMIF(Tabla1[Número de Orden],Tabla13[[#This Row],[Número_Orden]],Tabla1[Ganancia Bruta])</f>
        <v>36</v>
      </c>
      <c r="V278" s="26">
        <f>IF(Tabla13[[#This Row],[Ganancia Bruta]]&gt;0,Tabla13[[#This Row],[Ganancia Bruta]]-Tabla13[[#This Row],[IVA]],"-")</f>
        <v>26.7</v>
      </c>
      <c r="W278" s="7">
        <f>SUMIF(Tabla1[Número de Orden],Tabla13[[#This Row],[Número_Orden]],Tabla1[Tiempo_Preparación])</f>
        <v>2.013888888888889E-2</v>
      </c>
      <c r="X278" s="7">
        <f>Tabla13[[#This Row],[Tiempo_Sala]]-Tabla13[[#This Row],[Tiempo_Preparación]]</f>
        <v>8.2638888889212267E-2</v>
      </c>
      <c r="Y278" s="1" t="str">
        <f>IF(Tabla13[[#This Row],[TS-TP]]&gt;0,"COBRADA","NO COBRADA")</f>
        <v>COBRADA</v>
      </c>
    </row>
    <row r="279" spans="1:25" x14ac:dyDescent="0.25">
      <c r="A279" s="1">
        <v>5</v>
      </c>
      <c r="B279" s="1" t="s">
        <v>156</v>
      </c>
      <c r="C279" s="1">
        <v>4</v>
      </c>
      <c r="D279" s="13">
        <v>45019.131944444445</v>
      </c>
      <c r="E279" s="13">
        <v>45019.216666666667</v>
      </c>
      <c r="F279" s="7">
        <f>IF(Tabla13[[#This Row],[Estado_Mesa]]="Ocupada",Tabla13[[#This Row],[Hora_Salida]]-Tabla13[[#This Row],[Hora_Llegada]]+TIME(0,15,0),Tabla13[[#This Row],[Hora_Salida]]-Tabla13[[#This Row],[Hora_Llegada]])</f>
        <v>8.4722222221898846E-2</v>
      </c>
      <c r="G279" s="7" t="str">
        <f>TEXT(Tabla13[[#This Row],[Hora_Salida]],"dddd,dd,mm,aaaa")</f>
        <v>lunes,03,04,2023</v>
      </c>
      <c r="H279" s="1" t="s">
        <v>66</v>
      </c>
      <c r="I279" s="1" t="s">
        <v>67</v>
      </c>
      <c r="J279" s="1" t="s">
        <v>75</v>
      </c>
      <c r="K279" s="1">
        <v>41.36</v>
      </c>
      <c r="L279" s="1" cm="1">
        <f t="array" ref="L279">_xlfn.IFS(Tabla13[[#This Row],[Cuentas_Pagadas]]="COBRADA",K279,Tabla13[[#This Row],[Cuentas_Pagadas]]="NO COBRADA","-")</f>
        <v>41.36</v>
      </c>
      <c r="M279" s="1" t="s">
        <v>81</v>
      </c>
      <c r="N279" s="1">
        <v>278</v>
      </c>
      <c r="O279" s="1" t="s">
        <v>96</v>
      </c>
      <c r="P279" s="1" t="s">
        <v>542</v>
      </c>
      <c r="Q279" s="19">
        <v>0.1</v>
      </c>
      <c r="R279" s="25">
        <f>Tabla13[[#This Row],[Monto Total]]*Tabla13[[#This Row],[IVA (%)]]</f>
        <v>14.100000000000001</v>
      </c>
      <c r="S279" s="26">
        <f>SUMIF(Tabla1[Número de Orden],Tabla13[[#This Row],[Número_Orden]],Tabla1[Total del Pedido])</f>
        <v>141</v>
      </c>
      <c r="T279" s="26" cm="1">
        <f t="array" ref="T279">_xlfn.IFS(Tabla13[[#This Row],[Cuentas_Pagadas]]="COBRADA",Tabla13[[#This Row],[Monto Total]]+Tabla13[[#This Row],[Propina]],Tabla13[[#This Row],[Cuentas_Pagadas]]="NO COBRADA",0)</f>
        <v>182.36</v>
      </c>
      <c r="U279" s="26">
        <f>SUMIF(Tabla1[Número de Orden],Tabla13[[#This Row],[Número_Orden]],Tabla1[Ganancia Bruta])</f>
        <v>56</v>
      </c>
      <c r="V279" s="26">
        <f>IF(Tabla13[[#This Row],[Ganancia Bruta]]&gt;0,Tabla13[[#This Row],[Ganancia Bruta]]-Tabla13[[#This Row],[IVA]],"-")</f>
        <v>41.9</v>
      </c>
      <c r="W279" s="7">
        <f>SUMIF(Tabla1[Número de Orden],Tabla13[[#This Row],[Número_Orden]],Tabla1[Tiempo_Preparación])</f>
        <v>4.2361111111111113E-2</v>
      </c>
      <c r="X279" s="7">
        <f>Tabla13[[#This Row],[Tiempo_Sala]]-Tabla13[[#This Row],[Tiempo_Preparación]]</f>
        <v>4.2361111110787733E-2</v>
      </c>
      <c r="Y279" s="1" t="str">
        <f>IF(Tabla13[[#This Row],[TS-TP]]&gt;0,"COBRADA","NO COBRADA")</f>
        <v>COBRADA</v>
      </c>
    </row>
    <row r="280" spans="1:25" x14ac:dyDescent="0.25">
      <c r="A280" s="1">
        <v>11</v>
      </c>
      <c r="B280" s="1" t="s">
        <v>192</v>
      </c>
      <c r="C280" s="1">
        <v>5</v>
      </c>
      <c r="D280" s="13">
        <v>45019.010416666664</v>
      </c>
      <c r="E280" s="13">
        <v>45019.107638888891</v>
      </c>
      <c r="F280" s="7">
        <f>IF(Tabla13[[#This Row],[Estado_Mesa]]="Ocupada",Tabla13[[#This Row],[Hora_Salida]]-Tabla13[[#This Row],[Hora_Llegada]]+TIME(0,15,0),Tabla13[[#This Row],[Hora_Salida]]-Tabla13[[#This Row],[Hora_Llegada]])</f>
        <v>9.7222222226264421E-2</v>
      </c>
      <c r="G280" s="7" t="str">
        <f>TEXT(Tabla13[[#This Row],[Hora_Salida]],"dddd,dd,mm,aaaa")</f>
        <v>lunes,03,04,2023</v>
      </c>
      <c r="H280" s="1" t="s">
        <v>79</v>
      </c>
      <c r="I280" s="1" t="s">
        <v>93</v>
      </c>
      <c r="J280" s="1" t="s">
        <v>80</v>
      </c>
      <c r="K280" s="1">
        <v>43.53</v>
      </c>
      <c r="L280" s="1" t="str" cm="1">
        <f t="array" ref="L280">_xlfn.IFS(Tabla13[[#This Row],[Cuentas_Pagadas]]="COBRADA",K280,Tabla13[[#This Row],[Cuentas_Pagadas]]="NO COBRADA","-")</f>
        <v>-</v>
      </c>
      <c r="M280" s="1" t="s">
        <v>81</v>
      </c>
      <c r="N280" s="1">
        <v>279</v>
      </c>
      <c r="O280" s="1" t="s">
        <v>96</v>
      </c>
      <c r="P280" s="1" t="s">
        <v>543</v>
      </c>
      <c r="Q280" s="19">
        <v>0.1</v>
      </c>
      <c r="R280" s="25">
        <f>Tabla13[[#This Row],[Monto Total]]*Tabla13[[#This Row],[IVA (%)]]</f>
        <v>20.100000000000001</v>
      </c>
      <c r="S280" s="26">
        <f>SUMIF(Tabla1[Número de Orden],Tabla13[[#This Row],[Número_Orden]],Tabla1[Total del Pedido])</f>
        <v>201</v>
      </c>
      <c r="T280" s="26" cm="1">
        <f t="array" ref="T280">_xlfn.IFS(Tabla13[[#This Row],[Cuentas_Pagadas]]="COBRADA",Tabla13[[#This Row],[Monto Total]]+Tabla13[[#This Row],[Propina]],Tabla13[[#This Row],[Cuentas_Pagadas]]="NO COBRADA",0)</f>
        <v>0</v>
      </c>
      <c r="U280" s="26">
        <v>0</v>
      </c>
      <c r="V280" s="27" t="str">
        <f>IF(Tabla13[[#This Row],[Ganancia Bruta]]&gt;0,Tabla13[[#This Row],[Ganancia Bruta]]-Tabla13[[#This Row],[IVA]],"-")</f>
        <v>-</v>
      </c>
      <c r="W280" s="7">
        <f>SUMIF(Tabla1[Número de Orden],Tabla13[[#This Row],[Número_Orden]],Tabla1[Tiempo_Preparación])</f>
        <v>9.8611111111111108E-2</v>
      </c>
      <c r="X280" s="7">
        <f>Tabla13[[#This Row],[Tiempo_Sala]]-Tabla13[[#This Row],[Tiempo_Preparación]]</f>
        <v>-1.3888888848466868E-3</v>
      </c>
      <c r="Y280" s="1" t="str">
        <f>IF(Tabla13[[#This Row],[TS-TP]]&gt;0,"COBRADA","NO COBRADA")</f>
        <v>NO COBRADA</v>
      </c>
    </row>
    <row r="281" spans="1:25" x14ac:dyDescent="0.25">
      <c r="A281" s="1">
        <v>14</v>
      </c>
      <c r="B281" s="1" t="s">
        <v>544</v>
      </c>
      <c r="C281" s="1">
        <v>6</v>
      </c>
      <c r="D281" s="13">
        <v>45019.020833333336</v>
      </c>
      <c r="E281" s="13">
        <v>45019.111805555556</v>
      </c>
      <c r="F281" s="7">
        <f>IF(Tabla13[[#This Row],[Estado_Mesa]]="Ocupada",Tabla13[[#This Row],[Hora_Salida]]-Tabla13[[#This Row],[Hora_Llegada]]+TIME(0,15,0),Tabla13[[#This Row],[Hora_Salida]]-Tabla13[[#This Row],[Hora_Llegada]])</f>
        <v>9.0972222220443655E-2</v>
      </c>
      <c r="G281" s="7" t="str">
        <f>TEXT(Tabla13[[#This Row],[Hora_Salida]],"dddd,dd,mm,aaaa")</f>
        <v>lunes,03,04,2023</v>
      </c>
      <c r="H281" s="1" t="s">
        <v>85</v>
      </c>
      <c r="I281" s="1" t="s">
        <v>67</v>
      </c>
      <c r="J281" s="1" t="s">
        <v>80</v>
      </c>
      <c r="K281" s="1">
        <v>36.08</v>
      </c>
      <c r="L281" s="1" cm="1">
        <f t="array" ref="L281">_xlfn.IFS(Tabla13[[#This Row],[Cuentas_Pagadas]]="COBRADA",K281,Tabla13[[#This Row],[Cuentas_Pagadas]]="NO COBRADA","-")</f>
        <v>36.08</v>
      </c>
      <c r="M281" s="1" t="s">
        <v>69</v>
      </c>
      <c r="N281" s="1">
        <v>280</v>
      </c>
      <c r="O281" s="1" t="s">
        <v>117</v>
      </c>
      <c r="P281" s="1" t="s">
        <v>545</v>
      </c>
      <c r="Q281" s="19">
        <v>0.1</v>
      </c>
      <c r="R281" s="25">
        <f>Tabla13[[#This Row],[Monto Total]]*Tabla13[[#This Row],[IVA (%)]]</f>
        <v>11.700000000000001</v>
      </c>
      <c r="S281" s="26">
        <f>SUMIF(Tabla1[Número de Orden],Tabla13[[#This Row],[Número_Orden]],Tabla1[Total del Pedido])</f>
        <v>117</v>
      </c>
      <c r="T281" s="26" cm="1">
        <f t="array" ref="T281">_xlfn.IFS(Tabla13[[#This Row],[Cuentas_Pagadas]]="COBRADA",Tabla13[[#This Row],[Monto Total]]+Tabla13[[#This Row],[Propina]],Tabla13[[#This Row],[Cuentas_Pagadas]]="NO COBRADA",0)</f>
        <v>153.07999999999998</v>
      </c>
      <c r="U281" s="26">
        <f>SUMIF(Tabla1[Número de Orden],Tabla13[[#This Row],[Número_Orden]],Tabla1[Ganancia Bruta])</f>
        <v>47</v>
      </c>
      <c r="V281" s="26">
        <f>IF(Tabla13[[#This Row],[Ganancia Bruta]]&gt;0,Tabla13[[#This Row],[Ganancia Bruta]]-Tabla13[[#This Row],[IVA]],"-")</f>
        <v>35.299999999999997</v>
      </c>
      <c r="W281" s="7">
        <f>SUMIF(Tabla1[Número de Orden],Tabla13[[#This Row],[Número_Orden]],Tabla1[Tiempo_Preparación])</f>
        <v>5.9722222222222218E-2</v>
      </c>
      <c r="X281" s="7">
        <f>Tabla13[[#This Row],[Tiempo_Sala]]-Tabla13[[#This Row],[Tiempo_Preparación]]</f>
        <v>3.1249999998221437E-2</v>
      </c>
      <c r="Y281" s="1" t="str">
        <f>IF(Tabla13[[#This Row],[TS-TP]]&gt;0,"COBRADA","NO COBRADA")</f>
        <v>COBRADA</v>
      </c>
    </row>
    <row r="282" spans="1:25" x14ac:dyDescent="0.25">
      <c r="A282" s="1">
        <v>18</v>
      </c>
      <c r="B282" s="1" t="s">
        <v>546</v>
      </c>
      <c r="C282" s="1">
        <v>2</v>
      </c>
      <c r="D282" s="13">
        <v>45019.161111111112</v>
      </c>
      <c r="E282" s="13">
        <v>45019.326388888891</v>
      </c>
      <c r="F282" s="7">
        <f>IF(Tabla13[[#This Row],[Estado_Mesa]]="Ocupada",Tabla13[[#This Row],[Hora_Salida]]-Tabla13[[#This Row],[Hora_Llegada]]+TIME(0,15,0),Tabla13[[#This Row],[Hora_Salida]]-Tabla13[[#This Row],[Hora_Llegada]])</f>
        <v>0.17569444444476781</v>
      </c>
      <c r="G282" s="7" t="str">
        <f>TEXT(Tabla13[[#This Row],[Hora_Salida]],"dddd,dd,mm,aaaa")</f>
        <v>lunes,03,04,2023</v>
      </c>
      <c r="H282" s="1" t="s">
        <v>89</v>
      </c>
      <c r="I282" s="1" t="s">
        <v>74</v>
      </c>
      <c r="J282" s="1" t="s">
        <v>75</v>
      </c>
      <c r="K282" s="1">
        <v>44.3</v>
      </c>
      <c r="L282" s="1" cm="1">
        <f t="array" ref="L282">_xlfn.IFS(Tabla13[[#This Row],[Cuentas_Pagadas]]="COBRADA",K282,Tabla13[[#This Row],[Cuentas_Pagadas]]="NO COBRADA","-")</f>
        <v>44.3</v>
      </c>
      <c r="M282" s="1" t="s">
        <v>95</v>
      </c>
      <c r="N282" s="1">
        <v>281</v>
      </c>
      <c r="O282" s="1" t="s">
        <v>90</v>
      </c>
      <c r="P282" s="1" t="s">
        <v>11</v>
      </c>
      <c r="Q282" s="19">
        <v>0.1</v>
      </c>
      <c r="R282" s="25">
        <f>Tabla13[[#This Row],[Monto Total]]*Tabla13[[#This Row],[IVA (%)]]</f>
        <v>6.6000000000000005</v>
      </c>
      <c r="S282" s="26">
        <f>SUMIF(Tabla1[Número de Orden],Tabla13[[#This Row],[Número_Orden]],Tabla1[Total del Pedido])</f>
        <v>66</v>
      </c>
      <c r="T282" s="26" cm="1">
        <f t="array" ref="T282">_xlfn.IFS(Tabla13[[#This Row],[Cuentas_Pagadas]]="COBRADA",Tabla13[[#This Row],[Monto Total]]+Tabla13[[#This Row],[Propina]],Tabla13[[#This Row],[Cuentas_Pagadas]]="NO COBRADA",0)</f>
        <v>110.3</v>
      </c>
      <c r="U282" s="26">
        <f>SUMIF(Tabla1[Número de Orden],Tabla13[[#This Row],[Número_Orden]],Tabla1[Ganancia Bruta])</f>
        <v>26</v>
      </c>
      <c r="V282" s="26">
        <f>IF(Tabla13[[#This Row],[Ganancia Bruta]]&gt;0,Tabla13[[#This Row],[Ganancia Bruta]]-Tabla13[[#This Row],[IVA]],"-")</f>
        <v>19.399999999999999</v>
      </c>
      <c r="W282" s="7">
        <f>SUMIF(Tabla1[Número de Orden],Tabla13[[#This Row],[Número_Orden]],Tabla1[Tiempo_Preparación])</f>
        <v>6.2500000000000003E-3</v>
      </c>
      <c r="X282" s="7">
        <f>Tabla13[[#This Row],[Tiempo_Sala]]-Tabla13[[#This Row],[Tiempo_Preparación]]</f>
        <v>0.16944444444476781</v>
      </c>
      <c r="Y282" s="1" t="str">
        <f>IF(Tabla13[[#This Row],[TS-TP]]&gt;0,"COBRADA","NO COBRADA")</f>
        <v>COBRADA</v>
      </c>
    </row>
    <row r="283" spans="1:25" x14ac:dyDescent="0.25">
      <c r="A283" s="1">
        <v>6</v>
      </c>
      <c r="B283" s="1" t="s">
        <v>547</v>
      </c>
      <c r="C283" s="1">
        <v>1</v>
      </c>
      <c r="D283" s="13">
        <v>45019.049305555556</v>
      </c>
      <c r="E283" s="13">
        <v>45019.209722222222</v>
      </c>
      <c r="F283" s="7">
        <f>IF(Tabla13[[#This Row],[Estado_Mesa]]="Ocupada",Tabla13[[#This Row],[Hora_Salida]]-Tabla13[[#This Row],[Hora_Llegada]]+TIME(0,15,0),Tabla13[[#This Row],[Hora_Salida]]-Tabla13[[#This Row],[Hora_Llegada]])</f>
        <v>0.16041666666569654</v>
      </c>
      <c r="G283" s="7" t="str">
        <f>TEXT(Tabla13[[#This Row],[Hora_Salida]],"dddd,dd,mm,aaaa")</f>
        <v>lunes,03,04,2023</v>
      </c>
      <c r="H283" s="1" t="s">
        <v>89</v>
      </c>
      <c r="I283" s="1" t="s">
        <v>67</v>
      </c>
      <c r="J283" s="1" t="s">
        <v>80</v>
      </c>
      <c r="K283" s="1">
        <v>19.05</v>
      </c>
      <c r="L283" s="1" cm="1">
        <f t="array" ref="L283">_xlfn.IFS(Tabla13[[#This Row],[Cuentas_Pagadas]]="COBRADA",K283,Tabla13[[#This Row],[Cuentas_Pagadas]]="NO COBRADA","-")</f>
        <v>19.05</v>
      </c>
      <c r="M283" s="1" t="s">
        <v>81</v>
      </c>
      <c r="N283" s="1">
        <v>282</v>
      </c>
      <c r="O283" s="1" t="s">
        <v>104</v>
      </c>
      <c r="P283" s="1" t="s">
        <v>548</v>
      </c>
      <c r="Q283" s="19">
        <v>0.1</v>
      </c>
      <c r="R283" s="25">
        <f>Tabla13[[#This Row],[Monto Total]]*Tabla13[[#This Row],[IVA (%)]]</f>
        <v>7.4</v>
      </c>
      <c r="S283" s="26">
        <f>SUMIF(Tabla1[Número de Orden],Tabla13[[#This Row],[Número_Orden]],Tabla1[Total del Pedido])</f>
        <v>74</v>
      </c>
      <c r="T283" s="26" cm="1">
        <f t="array" ref="T283">_xlfn.IFS(Tabla13[[#This Row],[Cuentas_Pagadas]]="COBRADA",Tabla13[[#This Row],[Monto Total]]+Tabla13[[#This Row],[Propina]],Tabla13[[#This Row],[Cuentas_Pagadas]]="NO COBRADA",0)</f>
        <v>93.05</v>
      </c>
      <c r="U283" s="26">
        <f>SUMIF(Tabla1[Número de Orden],Tabla13[[#This Row],[Número_Orden]],Tabla1[Ganancia Bruta])</f>
        <v>32</v>
      </c>
      <c r="V283" s="26">
        <f>IF(Tabla13[[#This Row],[Ganancia Bruta]]&gt;0,Tabla13[[#This Row],[Ganancia Bruta]]-Tabla13[[#This Row],[IVA]],"-")</f>
        <v>24.6</v>
      </c>
      <c r="W283" s="7">
        <f>SUMIF(Tabla1[Número de Orden],Tabla13[[#This Row],[Número_Orden]],Tabla1[Tiempo_Preparación])</f>
        <v>7.9166666666666663E-2</v>
      </c>
      <c r="X283" s="7">
        <f>Tabla13[[#This Row],[Tiempo_Sala]]-Tabla13[[#This Row],[Tiempo_Preparación]]</f>
        <v>8.1249999999029876E-2</v>
      </c>
      <c r="Y283" s="1" t="str">
        <f>IF(Tabla13[[#This Row],[TS-TP]]&gt;0,"COBRADA","NO COBRADA")</f>
        <v>COBRADA</v>
      </c>
    </row>
    <row r="284" spans="1:25" x14ac:dyDescent="0.25">
      <c r="A284" s="1">
        <v>19</v>
      </c>
      <c r="B284" s="1" t="s">
        <v>549</v>
      </c>
      <c r="C284" s="1">
        <v>5</v>
      </c>
      <c r="D284" s="13">
        <v>45019.044444444444</v>
      </c>
      <c r="E284" s="13">
        <v>45019.199999999997</v>
      </c>
      <c r="F284" s="7">
        <f>IF(Tabla13[[#This Row],[Estado_Mesa]]="Ocupada",Tabla13[[#This Row],[Hora_Salida]]-Tabla13[[#This Row],[Hora_Llegada]]+TIME(0,15,0),Tabla13[[#This Row],[Hora_Salida]]-Tabla13[[#This Row],[Hora_Llegada]])</f>
        <v>0.15555555555329192</v>
      </c>
      <c r="G284" s="7" t="str">
        <f>TEXT(Tabla13[[#This Row],[Hora_Salida]],"dddd,dd,mm,aaaa")</f>
        <v>lunes,03,04,2023</v>
      </c>
      <c r="H284" s="1" t="s">
        <v>85</v>
      </c>
      <c r="I284" s="1" t="s">
        <v>93</v>
      </c>
      <c r="J284" s="1" t="s">
        <v>80</v>
      </c>
      <c r="K284" s="1">
        <v>43.07</v>
      </c>
      <c r="L284" s="1" cm="1">
        <f t="array" ref="L284">_xlfn.IFS(Tabla13[[#This Row],[Cuentas_Pagadas]]="COBRADA",K284,Tabla13[[#This Row],[Cuentas_Pagadas]]="NO COBRADA","-")</f>
        <v>43.07</v>
      </c>
      <c r="M284" s="1" t="s">
        <v>81</v>
      </c>
      <c r="N284" s="1">
        <v>283</v>
      </c>
      <c r="O284" s="1" t="s">
        <v>82</v>
      </c>
      <c r="P284" s="1" t="s">
        <v>22</v>
      </c>
      <c r="Q284" s="19">
        <v>0.1</v>
      </c>
      <c r="R284" s="25">
        <f>Tabla13[[#This Row],[Monto Total]]*Tabla13[[#This Row],[IVA (%)]]</f>
        <v>7.8000000000000007</v>
      </c>
      <c r="S284" s="26">
        <f>SUMIF(Tabla1[Número de Orden],Tabla13[[#This Row],[Número_Orden]],Tabla1[Total del Pedido])</f>
        <v>78</v>
      </c>
      <c r="T284" s="26" cm="1">
        <f t="array" ref="T284">_xlfn.IFS(Tabla13[[#This Row],[Cuentas_Pagadas]]="COBRADA",Tabla13[[#This Row],[Monto Total]]+Tabla13[[#This Row],[Propina]],Tabla13[[#This Row],[Cuentas_Pagadas]]="NO COBRADA",0)</f>
        <v>121.07</v>
      </c>
      <c r="U284" s="26">
        <f>SUMIF(Tabla1[Número de Orden],Tabla13[[#This Row],[Número_Orden]],Tabla1[Ganancia Bruta])</f>
        <v>33</v>
      </c>
      <c r="V284" s="26">
        <f>IF(Tabla13[[#This Row],[Ganancia Bruta]]&gt;0,Tabla13[[#This Row],[Ganancia Bruta]]-Tabla13[[#This Row],[IVA]],"-")</f>
        <v>25.2</v>
      </c>
      <c r="W284" s="7">
        <f>SUMIF(Tabla1[Número de Orden],Tabla13[[#This Row],[Número_Orden]],Tabla1[Tiempo_Preparación])</f>
        <v>4.1666666666666666E-3</v>
      </c>
      <c r="X284" s="7">
        <f>Tabla13[[#This Row],[Tiempo_Sala]]-Tabla13[[#This Row],[Tiempo_Preparación]]</f>
        <v>0.15138888888662524</v>
      </c>
      <c r="Y284" s="1" t="str">
        <f>IF(Tabla13[[#This Row],[TS-TP]]&gt;0,"COBRADA","NO COBRADA")</f>
        <v>COBRADA</v>
      </c>
    </row>
    <row r="285" spans="1:25" x14ac:dyDescent="0.25">
      <c r="A285" s="1">
        <v>11</v>
      </c>
      <c r="B285" s="1" t="s">
        <v>550</v>
      </c>
      <c r="C285" s="1">
        <v>4</v>
      </c>
      <c r="D285" s="13">
        <v>45019.102777777778</v>
      </c>
      <c r="E285" s="13">
        <v>45019.192361111112</v>
      </c>
      <c r="F285" s="7">
        <f>IF(Tabla13[[#This Row],[Estado_Mesa]]="Ocupada",Tabla13[[#This Row],[Hora_Salida]]-Tabla13[[#This Row],[Hora_Llegada]]+TIME(0,15,0),Tabla13[[#This Row],[Hora_Salida]]-Tabla13[[#This Row],[Hora_Llegada]])</f>
        <v>0.10000000000097013</v>
      </c>
      <c r="G285" s="7" t="str">
        <f>TEXT(Tabla13[[#This Row],[Hora_Salida]],"dddd,dd,mm,aaaa")</f>
        <v>lunes,03,04,2023</v>
      </c>
      <c r="H285" s="1" t="s">
        <v>85</v>
      </c>
      <c r="I285" s="1" t="s">
        <v>67</v>
      </c>
      <c r="J285" s="1" t="s">
        <v>68</v>
      </c>
      <c r="K285" s="1">
        <v>29.99</v>
      </c>
      <c r="L285" s="1" t="str" cm="1">
        <f t="array" ref="L285">_xlfn.IFS(Tabla13[[#This Row],[Cuentas_Pagadas]]="COBRADA",K285,Tabla13[[#This Row],[Cuentas_Pagadas]]="NO COBRADA","-")</f>
        <v>-</v>
      </c>
      <c r="M285" s="1" t="s">
        <v>95</v>
      </c>
      <c r="N285" s="1">
        <v>284</v>
      </c>
      <c r="O285" s="1" t="s">
        <v>90</v>
      </c>
      <c r="P285" s="1" t="s">
        <v>551</v>
      </c>
      <c r="Q285" s="19">
        <v>0.1</v>
      </c>
      <c r="R285" s="25">
        <f>Tabla13[[#This Row],[Monto Total]]*Tabla13[[#This Row],[IVA (%)]]</f>
        <v>15.8</v>
      </c>
      <c r="S285" s="26">
        <f>SUMIF(Tabla1[Número de Orden],Tabla13[[#This Row],[Número_Orden]],Tabla1[Total del Pedido])</f>
        <v>158</v>
      </c>
      <c r="T285" s="26" cm="1">
        <f t="array" ref="T285">_xlfn.IFS(Tabla13[[#This Row],[Cuentas_Pagadas]]="COBRADA",Tabla13[[#This Row],[Monto Total]]+Tabla13[[#This Row],[Propina]],Tabla13[[#This Row],[Cuentas_Pagadas]]="NO COBRADA",0)</f>
        <v>0</v>
      </c>
      <c r="U285" s="26">
        <v>0</v>
      </c>
      <c r="V285" s="27" t="str">
        <f>IF(Tabla13[[#This Row],[Ganancia Bruta]]&gt;0,Tabla13[[#This Row],[Ganancia Bruta]]-Tabla13[[#This Row],[IVA]],"-")</f>
        <v>-</v>
      </c>
      <c r="W285" s="7">
        <f>SUMIF(Tabla1[Número de Orden],Tabla13[[#This Row],[Número_Orden]],Tabla1[Tiempo_Preparación])</f>
        <v>0.13541666666666666</v>
      </c>
      <c r="X285" s="7">
        <f>Tabla13[[#This Row],[Tiempo_Sala]]-Tabla13[[#This Row],[Tiempo_Preparación]]</f>
        <v>-3.5416666665696525E-2</v>
      </c>
      <c r="Y285" s="1" t="str">
        <f>IF(Tabla13[[#This Row],[TS-TP]]&gt;0,"COBRADA","NO COBRADA")</f>
        <v>NO COBRADA</v>
      </c>
    </row>
    <row r="286" spans="1:25" x14ac:dyDescent="0.25">
      <c r="A286" s="1">
        <v>18</v>
      </c>
      <c r="B286" s="1" t="s">
        <v>552</v>
      </c>
      <c r="C286" s="1">
        <v>6</v>
      </c>
      <c r="D286" s="13">
        <v>45019.127083333333</v>
      </c>
      <c r="E286" s="13">
        <v>45019.253472222219</v>
      </c>
      <c r="F286" s="7">
        <f>IF(Tabla13[[#This Row],[Estado_Mesa]]="Ocupada",Tabla13[[#This Row],[Hora_Salida]]-Tabla13[[#This Row],[Hora_Llegada]]+TIME(0,15,0),Tabla13[[#This Row],[Hora_Salida]]-Tabla13[[#This Row],[Hora_Llegada]])</f>
        <v>0.12638888888614019</v>
      </c>
      <c r="G286" s="7" t="str">
        <f>TEXT(Tabla13[[#This Row],[Hora_Salida]],"dddd,dd,mm,aaaa")</f>
        <v>lunes,03,04,2023</v>
      </c>
      <c r="H286" s="1" t="s">
        <v>89</v>
      </c>
      <c r="I286" s="1" t="s">
        <v>67</v>
      </c>
      <c r="J286" s="1" t="s">
        <v>68</v>
      </c>
      <c r="K286" s="1">
        <v>10.94</v>
      </c>
      <c r="L286" s="1" cm="1">
        <f t="array" ref="L286">_xlfn.IFS(Tabla13[[#This Row],[Cuentas_Pagadas]]="COBRADA",K286,Tabla13[[#This Row],[Cuentas_Pagadas]]="NO COBRADA","-")</f>
        <v>10.94</v>
      </c>
      <c r="M286" s="1" t="s">
        <v>69</v>
      </c>
      <c r="N286" s="1">
        <v>285</v>
      </c>
      <c r="O286" s="1" t="s">
        <v>70</v>
      </c>
      <c r="P286" s="1" t="s">
        <v>20</v>
      </c>
      <c r="Q286" s="19">
        <v>0.1</v>
      </c>
      <c r="R286" s="25">
        <f>Tabla13[[#This Row],[Monto Total]]*Tabla13[[#This Row],[IVA (%)]]</f>
        <v>4.2</v>
      </c>
      <c r="S286" s="26">
        <f>SUMIF(Tabla1[Número de Orden],Tabla13[[#This Row],[Número_Orden]],Tabla1[Total del Pedido])</f>
        <v>42</v>
      </c>
      <c r="T286" s="26" cm="1">
        <f t="array" ref="T286">_xlfn.IFS(Tabla13[[#This Row],[Cuentas_Pagadas]]="COBRADA",Tabla13[[#This Row],[Monto Total]]+Tabla13[[#This Row],[Propina]],Tabla13[[#This Row],[Cuentas_Pagadas]]="NO COBRADA",0)</f>
        <v>52.94</v>
      </c>
      <c r="U286" s="26">
        <f>SUMIF(Tabla1[Número de Orden],Tabla13[[#This Row],[Número_Orden]],Tabla1[Ganancia Bruta])</f>
        <v>16</v>
      </c>
      <c r="V286" s="26">
        <f>IF(Tabla13[[#This Row],[Ganancia Bruta]]&gt;0,Tabla13[[#This Row],[Ganancia Bruta]]-Tabla13[[#This Row],[IVA]],"-")</f>
        <v>11.8</v>
      </c>
      <c r="W286" s="7">
        <f>SUMIF(Tabla1[Número de Orden],Tabla13[[#This Row],[Número_Orden]],Tabla1[Tiempo_Preparación])</f>
        <v>8.3333333333333332E-3</v>
      </c>
      <c r="X286" s="7">
        <f>Tabla13[[#This Row],[Tiempo_Sala]]-Tabla13[[#This Row],[Tiempo_Preparación]]</f>
        <v>0.11805555555280686</v>
      </c>
      <c r="Y286" s="1" t="str">
        <f>IF(Tabla13[[#This Row],[TS-TP]]&gt;0,"COBRADA","NO COBRADA")</f>
        <v>COBRADA</v>
      </c>
    </row>
    <row r="287" spans="1:25" x14ac:dyDescent="0.25">
      <c r="A287" s="1">
        <v>15</v>
      </c>
      <c r="B287" s="1" t="s">
        <v>257</v>
      </c>
      <c r="C287" s="1">
        <v>6</v>
      </c>
      <c r="D287" s="13">
        <v>45019.015277777777</v>
      </c>
      <c r="E287" s="13">
        <v>45019.102777777778</v>
      </c>
      <c r="F287" s="7">
        <f>IF(Tabla13[[#This Row],[Estado_Mesa]]="Ocupada",Tabla13[[#This Row],[Hora_Salida]]-Tabla13[[#This Row],[Hora_Llegada]]+TIME(0,15,0),Tabla13[[#This Row],[Hora_Salida]]-Tabla13[[#This Row],[Hora_Llegada]])</f>
        <v>9.7916666668121863E-2</v>
      </c>
      <c r="G287" s="7" t="str">
        <f>TEXT(Tabla13[[#This Row],[Hora_Salida]],"dddd,dd,mm,aaaa")</f>
        <v>lunes,03,04,2023</v>
      </c>
      <c r="H287" s="1" t="s">
        <v>66</v>
      </c>
      <c r="I287" s="1" t="s">
        <v>67</v>
      </c>
      <c r="J287" s="1" t="s">
        <v>80</v>
      </c>
      <c r="K287" s="1">
        <v>41.96</v>
      </c>
      <c r="L287" s="1" cm="1">
        <f t="array" ref="L287">_xlfn.IFS(Tabla13[[#This Row],[Cuentas_Pagadas]]="COBRADA",K287,Tabla13[[#This Row],[Cuentas_Pagadas]]="NO COBRADA","-")</f>
        <v>41.96</v>
      </c>
      <c r="M287" s="1" t="s">
        <v>95</v>
      </c>
      <c r="N287" s="1">
        <v>286</v>
      </c>
      <c r="O287" s="1" t="s">
        <v>139</v>
      </c>
      <c r="P287" s="1" t="s">
        <v>17</v>
      </c>
      <c r="Q287" s="19">
        <v>0.1</v>
      </c>
      <c r="R287" s="25">
        <f>Tabla13[[#This Row],[Monto Total]]*Tabla13[[#This Row],[IVA (%)]]</f>
        <v>6.8000000000000007</v>
      </c>
      <c r="S287" s="26">
        <f>SUMIF(Tabla1[Número de Orden],Tabla13[[#This Row],[Número_Orden]],Tabla1[Total del Pedido])</f>
        <v>68</v>
      </c>
      <c r="T287" s="26" cm="1">
        <f t="array" ref="T287">_xlfn.IFS(Tabla13[[#This Row],[Cuentas_Pagadas]]="COBRADA",Tabla13[[#This Row],[Monto Total]]+Tabla13[[#This Row],[Propina]],Tabla13[[#This Row],[Cuentas_Pagadas]]="NO COBRADA",0)</f>
        <v>109.96000000000001</v>
      </c>
      <c r="U287" s="26">
        <f>SUMIF(Tabla1[Número de Orden],Tabla13[[#This Row],[Número_Orden]],Tabla1[Ganancia Bruta])</f>
        <v>28</v>
      </c>
      <c r="V287" s="26">
        <f>IF(Tabla13[[#This Row],[Ganancia Bruta]]&gt;0,Tabla13[[#This Row],[Ganancia Bruta]]-Tabla13[[#This Row],[IVA]],"-")</f>
        <v>21.2</v>
      </c>
      <c r="W287" s="7">
        <f>SUMIF(Tabla1[Número de Orden],Tabla13[[#This Row],[Número_Orden]],Tabla1[Tiempo_Preparación])</f>
        <v>1.7361111111111112E-2</v>
      </c>
      <c r="X287" s="7">
        <f>Tabla13[[#This Row],[Tiempo_Sala]]-Tabla13[[#This Row],[Tiempo_Preparación]]</f>
        <v>8.0555555557010744E-2</v>
      </c>
      <c r="Y287" s="1" t="str">
        <f>IF(Tabla13[[#This Row],[TS-TP]]&gt;0,"COBRADA","NO COBRADA")</f>
        <v>COBRADA</v>
      </c>
    </row>
    <row r="288" spans="1:25" x14ac:dyDescent="0.25">
      <c r="A288" s="1">
        <v>20</v>
      </c>
      <c r="B288" s="1" t="s">
        <v>334</v>
      </c>
      <c r="C288" s="1">
        <v>2</v>
      </c>
      <c r="D288" s="13">
        <v>45019.150694444441</v>
      </c>
      <c r="E288" s="13">
        <v>45019.197222222225</v>
      </c>
      <c r="F288" s="7">
        <f>IF(Tabla13[[#This Row],[Estado_Mesa]]="Ocupada",Tabla13[[#This Row],[Hora_Salida]]-Tabla13[[#This Row],[Hora_Llegada]]+TIME(0,15,0),Tabla13[[#This Row],[Hora_Salida]]-Tabla13[[#This Row],[Hora_Llegada]])</f>
        <v>4.652777778392192E-2</v>
      </c>
      <c r="G288" s="7" t="str">
        <f>TEXT(Tabla13[[#This Row],[Hora_Salida]],"dddd,dd,mm,aaaa")</f>
        <v>lunes,03,04,2023</v>
      </c>
      <c r="H288" s="1" t="s">
        <v>85</v>
      </c>
      <c r="I288" s="1" t="s">
        <v>67</v>
      </c>
      <c r="J288" s="1" t="s">
        <v>68</v>
      </c>
      <c r="K288" s="1">
        <v>31.67</v>
      </c>
      <c r="L288" s="1" t="str" cm="1">
        <f t="array" ref="L288">_xlfn.IFS(Tabla13[[#This Row],[Cuentas_Pagadas]]="COBRADA",K288,Tabla13[[#This Row],[Cuentas_Pagadas]]="NO COBRADA","-")</f>
        <v>-</v>
      </c>
      <c r="M288" s="1" t="s">
        <v>69</v>
      </c>
      <c r="N288" s="1">
        <v>287</v>
      </c>
      <c r="O288" s="1" t="s">
        <v>76</v>
      </c>
      <c r="P288" s="1" t="s">
        <v>553</v>
      </c>
      <c r="Q288" s="19">
        <v>0.1</v>
      </c>
      <c r="R288" s="25">
        <f>Tabla13[[#This Row],[Monto Total]]*Tabla13[[#This Row],[IVA (%)]]</f>
        <v>20.200000000000003</v>
      </c>
      <c r="S288" s="26">
        <f>SUMIF(Tabla1[Número de Orden],Tabla13[[#This Row],[Número_Orden]],Tabla1[Total del Pedido])</f>
        <v>202</v>
      </c>
      <c r="T288" s="26" cm="1">
        <f t="array" ref="T288">_xlfn.IFS(Tabla13[[#This Row],[Cuentas_Pagadas]]="COBRADA",Tabla13[[#This Row],[Monto Total]]+Tabla13[[#This Row],[Propina]],Tabla13[[#This Row],[Cuentas_Pagadas]]="NO COBRADA",0)</f>
        <v>0</v>
      </c>
      <c r="U288" s="26">
        <v>0</v>
      </c>
      <c r="V288" s="27" t="str">
        <f>IF(Tabla13[[#This Row],[Ganancia Bruta]]&gt;0,Tabla13[[#This Row],[Ganancia Bruta]]-Tabla13[[#This Row],[IVA]],"-")</f>
        <v>-</v>
      </c>
      <c r="W288" s="7">
        <f>SUMIF(Tabla1[Número de Orden],Tabla13[[#This Row],[Número_Orden]],Tabla1[Tiempo_Preparación])</f>
        <v>8.4027777777777771E-2</v>
      </c>
      <c r="X288" s="7">
        <f>Tabla13[[#This Row],[Tiempo_Sala]]-Tabla13[[#This Row],[Tiempo_Preparación]]</f>
        <v>-3.7499999993855851E-2</v>
      </c>
      <c r="Y288" s="1" t="str">
        <f>IF(Tabla13[[#This Row],[TS-TP]]&gt;0,"COBRADA","NO COBRADA")</f>
        <v>NO COBRADA</v>
      </c>
    </row>
    <row r="289" spans="1:25" x14ac:dyDescent="0.25">
      <c r="A289" s="1">
        <v>15</v>
      </c>
      <c r="B289" s="1" t="s">
        <v>554</v>
      </c>
      <c r="C289" s="1">
        <v>3</v>
      </c>
      <c r="D289" s="13">
        <v>45019.088888888888</v>
      </c>
      <c r="E289" s="13">
        <v>45019.231249999997</v>
      </c>
      <c r="F289" s="7">
        <f>IF(Tabla13[[#This Row],[Estado_Mesa]]="Ocupada",Tabla13[[#This Row],[Hora_Salida]]-Tabla13[[#This Row],[Hora_Llegada]]+TIME(0,15,0),Tabla13[[#This Row],[Hora_Salida]]-Tabla13[[#This Row],[Hora_Llegada]])</f>
        <v>0.14236111110949423</v>
      </c>
      <c r="G289" s="7" t="str">
        <f>TEXT(Tabla13[[#This Row],[Hora_Salida]],"dddd,dd,mm,aaaa")</f>
        <v>lunes,03,04,2023</v>
      </c>
      <c r="H289" s="1" t="s">
        <v>85</v>
      </c>
      <c r="I289" s="1" t="s">
        <v>93</v>
      </c>
      <c r="J289" s="1" t="s">
        <v>80</v>
      </c>
      <c r="K289" s="1">
        <v>13.3</v>
      </c>
      <c r="L289" s="1" cm="1">
        <f t="array" ref="L289">_xlfn.IFS(Tabla13[[#This Row],[Cuentas_Pagadas]]="COBRADA",K289,Tabla13[[#This Row],[Cuentas_Pagadas]]="NO COBRADA","-")</f>
        <v>13.3</v>
      </c>
      <c r="M289" s="1" t="s">
        <v>69</v>
      </c>
      <c r="N289" s="1">
        <v>288</v>
      </c>
      <c r="O289" s="1" t="s">
        <v>104</v>
      </c>
      <c r="P289" s="1" t="s">
        <v>555</v>
      </c>
      <c r="Q289" s="19">
        <v>0.1</v>
      </c>
      <c r="R289" s="25">
        <f>Tabla13[[#This Row],[Monto Total]]*Tabla13[[#This Row],[IVA (%)]]</f>
        <v>8.6</v>
      </c>
      <c r="S289" s="26">
        <f>SUMIF(Tabla1[Número de Orden],Tabla13[[#This Row],[Número_Orden]],Tabla1[Total del Pedido])</f>
        <v>86</v>
      </c>
      <c r="T289" s="26" cm="1">
        <f t="array" ref="T289">_xlfn.IFS(Tabla13[[#This Row],[Cuentas_Pagadas]]="COBRADA",Tabla13[[#This Row],[Monto Total]]+Tabla13[[#This Row],[Propina]],Tabla13[[#This Row],[Cuentas_Pagadas]]="NO COBRADA",0)</f>
        <v>99.3</v>
      </c>
      <c r="U289" s="26">
        <f>SUMIF(Tabla1[Número de Orden],Tabla13[[#This Row],[Número_Orden]],Tabla1[Ganancia Bruta])</f>
        <v>36</v>
      </c>
      <c r="V289" s="26">
        <f>IF(Tabla13[[#This Row],[Ganancia Bruta]]&gt;0,Tabla13[[#This Row],[Ganancia Bruta]]-Tabla13[[#This Row],[IVA]],"-")</f>
        <v>27.4</v>
      </c>
      <c r="W289" s="7">
        <f>SUMIF(Tabla1[Número de Orden],Tabla13[[#This Row],[Número_Orden]],Tabla1[Tiempo_Preparación])</f>
        <v>2.6388888888888889E-2</v>
      </c>
      <c r="X289" s="7">
        <f>Tabla13[[#This Row],[Tiempo_Sala]]-Tabla13[[#This Row],[Tiempo_Preparación]]</f>
        <v>0.11597222222060534</v>
      </c>
      <c r="Y289" s="1" t="str">
        <f>IF(Tabla13[[#This Row],[TS-TP]]&gt;0,"COBRADA","NO COBRADA")</f>
        <v>COBRADA</v>
      </c>
    </row>
    <row r="290" spans="1:25" x14ac:dyDescent="0.25">
      <c r="A290" s="1">
        <v>15</v>
      </c>
      <c r="B290" s="1" t="s">
        <v>556</v>
      </c>
      <c r="C290" s="1">
        <v>5</v>
      </c>
      <c r="D290" s="13">
        <v>45019.130555555559</v>
      </c>
      <c r="E290" s="13">
        <v>45019.265972222223</v>
      </c>
      <c r="F290" s="7">
        <f>IF(Tabla13[[#This Row],[Estado_Mesa]]="Ocupada",Tabla13[[#This Row],[Hora_Salida]]-Tabla13[[#This Row],[Hora_Llegada]]+TIME(0,15,0),Tabla13[[#This Row],[Hora_Salida]]-Tabla13[[#This Row],[Hora_Llegada]])</f>
        <v>0.13541666666424135</v>
      </c>
      <c r="G290" s="7" t="str">
        <f>TEXT(Tabla13[[#This Row],[Hora_Salida]],"dddd,dd,mm,aaaa")</f>
        <v>lunes,03,04,2023</v>
      </c>
      <c r="H290" s="1" t="s">
        <v>85</v>
      </c>
      <c r="I290" s="1" t="s">
        <v>67</v>
      </c>
      <c r="J290" s="1" t="s">
        <v>68</v>
      </c>
      <c r="K290" s="1">
        <v>26.56</v>
      </c>
      <c r="L290" s="1" cm="1">
        <f t="array" ref="L290">_xlfn.IFS(Tabla13[[#This Row],[Cuentas_Pagadas]]="COBRADA",K290,Tabla13[[#This Row],[Cuentas_Pagadas]]="NO COBRADA","-")</f>
        <v>26.56</v>
      </c>
      <c r="M290" s="1" t="s">
        <v>81</v>
      </c>
      <c r="N290" s="1">
        <v>289</v>
      </c>
      <c r="O290" s="1" t="s">
        <v>70</v>
      </c>
      <c r="P290" s="1" t="s">
        <v>557</v>
      </c>
      <c r="Q290" s="19">
        <v>0.1</v>
      </c>
      <c r="R290" s="25">
        <f>Tabla13[[#This Row],[Monto Total]]*Tabla13[[#This Row],[IVA (%)]]</f>
        <v>13.8</v>
      </c>
      <c r="S290" s="26">
        <f>SUMIF(Tabla1[Número de Orden],Tabla13[[#This Row],[Número_Orden]],Tabla1[Total del Pedido])</f>
        <v>138</v>
      </c>
      <c r="T290" s="26" cm="1">
        <f t="array" ref="T290">_xlfn.IFS(Tabla13[[#This Row],[Cuentas_Pagadas]]="COBRADA",Tabla13[[#This Row],[Monto Total]]+Tabla13[[#This Row],[Propina]],Tabla13[[#This Row],[Cuentas_Pagadas]]="NO COBRADA",0)</f>
        <v>164.56</v>
      </c>
      <c r="U290" s="26">
        <f>SUMIF(Tabla1[Número de Orden],Tabla13[[#This Row],[Número_Orden]],Tabla1[Ganancia Bruta])</f>
        <v>57</v>
      </c>
      <c r="V290" s="26">
        <f>IF(Tabla13[[#This Row],[Ganancia Bruta]]&gt;0,Tabla13[[#This Row],[Ganancia Bruta]]-Tabla13[[#This Row],[IVA]],"-")</f>
        <v>43.2</v>
      </c>
      <c r="W290" s="7">
        <f>SUMIF(Tabla1[Número de Orden],Tabla13[[#This Row],[Número_Orden]],Tabla1[Tiempo_Preparación])</f>
        <v>4.7222222222222221E-2</v>
      </c>
      <c r="X290" s="7">
        <f>Tabla13[[#This Row],[Tiempo_Sala]]-Tabla13[[#This Row],[Tiempo_Preparación]]</f>
        <v>8.8194444442019126E-2</v>
      </c>
      <c r="Y290" s="1" t="str">
        <f>IF(Tabla13[[#This Row],[TS-TP]]&gt;0,"COBRADA","NO COBRADA")</f>
        <v>COBRADA</v>
      </c>
    </row>
    <row r="291" spans="1:25" x14ac:dyDescent="0.25">
      <c r="A291" s="1">
        <v>19</v>
      </c>
      <c r="B291" s="1" t="s">
        <v>320</v>
      </c>
      <c r="C291" s="1">
        <v>3</v>
      </c>
      <c r="D291" s="13">
        <v>45019.087500000001</v>
      </c>
      <c r="E291" s="13">
        <v>45019.189583333333</v>
      </c>
      <c r="F291" s="7">
        <f>IF(Tabla13[[#This Row],[Estado_Mesa]]="Ocupada",Tabla13[[#This Row],[Hora_Salida]]-Tabla13[[#This Row],[Hora_Llegada]]+TIME(0,15,0),Tabla13[[#This Row],[Hora_Salida]]-Tabla13[[#This Row],[Hora_Llegada]])</f>
        <v>0.11249999999805975</v>
      </c>
      <c r="G291" s="7" t="str">
        <f>TEXT(Tabla13[[#This Row],[Hora_Salida]],"dddd,dd,mm,aaaa")</f>
        <v>lunes,03,04,2023</v>
      </c>
      <c r="H291" s="1" t="s">
        <v>66</v>
      </c>
      <c r="I291" s="1" t="s">
        <v>67</v>
      </c>
      <c r="J291" s="1" t="s">
        <v>80</v>
      </c>
      <c r="K291" s="1">
        <v>14.59</v>
      </c>
      <c r="L291" s="1" cm="1">
        <f t="array" ref="L291">_xlfn.IFS(Tabla13[[#This Row],[Cuentas_Pagadas]]="COBRADA",K291,Tabla13[[#This Row],[Cuentas_Pagadas]]="NO COBRADA","-")</f>
        <v>14.59</v>
      </c>
      <c r="M291" s="1" t="s">
        <v>95</v>
      </c>
      <c r="N291" s="1">
        <v>290</v>
      </c>
      <c r="O291" s="1" t="s">
        <v>70</v>
      </c>
      <c r="P291" s="1" t="s">
        <v>8</v>
      </c>
      <c r="Q291" s="19">
        <v>0.1</v>
      </c>
      <c r="R291" s="25">
        <f>Tabla13[[#This Row],[Monto Total]]*Tabla13[[#This Row],[IVA (%)]]</f>
        <v>4</v>
      </c>
      <c r="S291" s="26">
        <f>SUMIF(Tabla1[Número de Orden],Tabla13[[#This Row],[Número_Orden]],Tabla1[Total del Pedido])</f>
        <v>40</v>
      </c>
      <c r="T291" s="26" cm="1">
        <f t="array" ref="T291">_xlfn.IFS(Tabla13[[#This Row],[Cuentas_Pagadas]]="COBRADA",Tabla13[[#This Row],[Monto Total]]+Tabla13[[#This Row],[Propina]],Tabla13[[#This Row],[Cuentas_Pagadas]]="NO COBRADA",0)</f>
        <v>54.59</v>
      </c>
      <c r="U291" s="26">
        <f>SUMIF(Tabla1[Número de Orden],Tabla13[[#This Row],[Número_Orden]],Tabla1[Ganancia Bruta])</f>
        <v>15</v>
      </c>
      <c r="V291" s="26">
        <f>IF(Tabla13[[#This Row],[Ganancia Bruta]]&gt;0,Tabla13[[#This Row],[Ganancia Bruta]]-Tabla13[[#This Row],[IVA]],"-")</f>
        <v>11</v>
      </c>
      <c r="W291" s="7">
        <f>SUMIF(Tabla1[Número de Orden],Tabla13[[#This Row],[Número_Orden]],Tabla1[Tiempo_Preparación])</f>
        <v>3.9583333333333331E-2</v>
      </c>
      <c r="X291" s="7">
        <f>Tabla13[[#This Row],[Tiempo_Sala]]-Tabla13[[#This Row],[Tiempo_Preparación]]</f>
        <v>7.2916666664726418E-2</v>
      </c>
      <c r="Y291" s="1" t="str">
        <f>IF(Tabla13[[#This Row],[TS-TP]]&gt;0,"COBRADA","NO COBRADA")</f>
        <v>COBRADA</v>
      </c>
    </row>
    <row r="292" spans="1:25" x14ac:dyDescent="0.25">
      <c r="A292" s="1">
        <v>2</v>
      </c>
      <c r="B292" s="1" t="s">
        <v>558</v>
      </c>
      <c r="C292" s="1">
        <v>6</v>
      </c>
      <c r="D292" s="13">
        <v>45019.137499999997</v>
      </c>
      <c r="E292" s="13">
        <v>45019.256249999999</v>
      </c>
      <c r="F292" s="7">
        <f>IF(Tabla13[[#This Row],[Estado_Mesa]]="Ocupada",Tabla13[[#This Row],[Hora_Salida]]-Tabla13[[#This Row],[Hora_Llegada]]+TIME(0,15,0),Tabla13[[#This Row],[Hora_Salida]]-Tabla13[[#This Row],[Hora_Llegada]])</f>
        <v>0.12916666666812185</v>
      </c>
      <c r="G292" s="7" t="str">
        <f>TEXT(Tabla13[[#This Row],[Hora_Salida]],"dddd,dd,mm,aaaa")</f>
        <v>lunes,03,04,2023</v>
      </c>
      <c r="H292" s="1" t="s">
        <v>79</v>
      </c>
      <c r="I292" s="1" t="s">
        <v>74</v>
      </c>
      <c r="J292" s="1" t="s">
        <v>75</v>
      </c>
      <c r="K292" s="1">
        <v>15.44</v>
      </c>
      <c r="L292" s="1" cm="1">
        <f t="array" ref="L292">_xlfn.IFS(Tabla13[[#This Row],[Cuentas_Pagadas]]="COBRADA",K292,Tabla13[[#This Row],[Cuentas_Pagadas]]="NO COBRADA","-")</f>
        <v>15.44</v>
      </c>
      <c r="M292" s="1" t="s">
        <v>95</v>
      </c>
      <c r="N292" s="1">
        <v>291</v>
      </c>
      <c r="O292" s="1" t="s">
        <v>101</v>
      </c>
      <c r="P292" s="1" t="s">
        <v>559</v>
      </c>
      <c r="Q292" s="19">
        <v>0.1</v>
      </c>
      <c r="R292" s="25">
        <f>Tabla13[[#This Row],[Monto Total]]*Tabla13[[#This Row],[IVA (%)]]</f>
        <v>26</v>
      </c>
      <c r="S292" s="26">
        <f>SUMIF(Tabla1[Número de Orden],Tabla13[[#This Row],[Número_Orden]],Tabla1[Total del Pedido])</f>
        <v>260</v>
      </c>
      <c r="T292" s="26" cm="1">
        <f t="array" ref="T292">_xlfn.IFS(Tabla13[[#This Row],[Cuentas_Pagadas]]="COBRADA",Tabla13[[#This Row],[Monto Total]]+Tabla13[[#This Row],[Propina]],Tabla13[[#This Row],[Cuentas_Pagadas]]="NO COBRADA",0)</f>
        <v>275.44</v>
      </c>
      <c r="U292" s="26">
        <f>SUMIF(Tabla1[Número de Orden],Tabla13[[#This Row],[Número_Orden]],Tabla1[Ganancia Bruta])</f>
        <v>104</v>
      </c>
      <c r="V292" s="26">
        <f>IF(Tabla13[[#This Row],[Ganancia Bruta]]&gt;0,Tabla13[[#This Row],[Ganancia Bruta]]-Tabla13[[#This Row],[IVA]],"-")</f>
        <v>78</v>
      </c>
      <c r="W292" s="7">
        <f>SUMIF(Tabla1[Número de Orden],Tabla13[[#This Row],[Número_Orden]],Tabla1[Tiempo_Preparación])</f>
        <v>6.597222222222221E-2</v>
      </c>
      <c r="X292" s="7">
        <f>Tabla13[[#This Row],[Tiempo_Sala]]-Tabla13[[#This Row],[Tiempo_Preparación]]</f>
        <v>6.3194444445899639E-2</v>
      </c>
      <c r="Y292" s="1" t="str">
        <f>IF(Tabla13[[#This Row],[TS-TP]]&gt;0,"COBRADA","NO COBRADA")</f>
        <v>COBRADA</v>
      </c>
    </row>
    <row r="293" spans="1:25" x14ac:dyDescent="0.25">
      <c r="A293" s="1">
        <v>10</v>
      </c>
      <c r="B293" s="1" t="s">
        <v>560</v>
      </c>
      <c r="C293" s="1">
        <v>3</v>
      </c>
      <c r="D293" s="13">
        <v>45019.006249999999</v>
      </c>
      <c r="E293" s="13">
        <v>45019.07708333333</v>
      </c>
      <c r="F293" s="7">
        <f>IF(Tabla13[[#This Row],[Estado_Mesa]]="Ocupada",Tabla13[[#This Row],[Hora_Salida]]-Tabla13[[#This Row],[Hora_Llegada]]+TIME(0,15,0),Tabla13[[#This Row],[Hora_Salida]]-Tabla13[[#This Row],[Hora_Llegada]])</f>
        <v>7.0833333331393078E-2</v>
      </c>
      <c r="G293" s="7" t="str">
        <f>TEXT(Tabla13[[#This Row],[Hora_Salida]],"dddd,dd,mm,aaaa")</f>
        <v>lunes,03,04,2023</v>
      </c>
      <c r="H293" s="1" t="s">
        <v>66</v>
      </c>
      <c r="I293" s="1" t="s">
        <v>93</v>
      </c>
      <c r="J293" s="1" t="s">
        <v>68</v>
      </c>
      <c r="K293" s="1">
        <v>29.72</v>
      </c>
      <c r="L293" s="1" cm="1">
        <f t="array" ref="L293">_xlfn.IFS(Tabla13[[#This Row],[Cuentas_Pagadas]]="COBRADA",K293,Tabla13[[#This Row],[Cuentas_Pagadas]]="NO COBRADA","-")</f>
        <v>29.72</v>
      </c>
      <c r="M293" s="1" t="s">
        <v>69</v>
      </c>
      <c r="N293" s="1">
        <v>292</v>
      </c>
      <c r="O293" s="1" t="s">
        <v>139</v>
      </c>
      <c r="P293" s="1" t="s">
        <v>12</v>
      </c>
      <c r="Q293" s="19">
        <v>0.1</v>
      </c>
      <c r="R293" s="25">
        <f>Tabla13[[#This Row],[Monto Total]]*Tabla13[[#This Row],[IVA (%)]]</f>
        <v>8.4</v>
      </c>
      <c r="S293" s="26">
        <f>SUMIF(Tabla1[Número de Orden],Tabla13[[#This Row],[Número_Orden]],Tabla1[Total del Pedido])</f>
        <v>84</v>
      </c>
      <c r="T293" s="26" cm="1">
        <f t="array" ref="T293">_xlfn.IFS(Tabla13[[#This Row],[Cuentas_Pagadas]]="COBRADA",Tabla13[[#This Row],[Monto Total]]+Tabla13[[#This Row],[Propina]],Tabla13[[#This Row],[Cuentas_Pagadas]]="NO COBRADA",0)</f>
        <v>113.72</v>
      </c>
      <c r="U293" s="26">
        <f>SUMIF(Tabla1[Número de Orden],Tabla13[[#This Row],[Número_Orden]],Tabla1[Ganancia Bruta])</f>
        <v>36</v>
      </c>
      <c r="V293" s="26">
        <f>IF(Tabla13[[#This Row],[Ganancia Bruta]]&gt;0,Tabla13[[#This Row],[Ganancia Bruta]]-Tabla13[[#This Row],[IVA]],"-")</f>
        <v>27.6</v>
      </c>
      <c r="W293" s="7">
        <f>SUMIF(Tabla1[Número de Orden],Tabla13[[#This Row],[Número_Orden]],Tabla1[Tiempo_Preparación])</f>
        <v>1.5972222222222221E-2</v>
      </c>
      <c r="X293" s="7">
        <f>Tabla13[[#This Row],[Tiempo_Sala]]-Tabla13[[#This Row],[Tiempo_Preparación]]</f>
        <v>5.4861111109170857E-2</v>
      </c>
      <c r="Y293" s="1" t="str">
        <f>IF(Tabla13[[#This Row],[TS-TP]]&gt;0,"COBRADA","NO COBRADA")</f>
        <v>COBRADA</v>
      </c>
    </row>
    <row r="294" spans="1:25" x14ac:dyDescent="0.25">
      <c r="A294" s="1">
        <v>16</v>
      </c>
      <c r="B294" s="1" t="s">
        <v>561</v>
      </c>
      <c r="C294" s="1">
        <v>4</v>
      </c>
      <c r="D294" s="13">
        <v>45019.121527777781</v>
      </c>
      <c r="E294" s="13">
        <v>45019.190972222219</v>
      </c>
      <c r="F294" s="7">
        <f>IF(Tabla13[[#This Row],[Estado_Mesa]]="Ocupada",Tabla13[[#This Row],[Hora_Salida]]-Tabla13[[#This Row],[Hora_Llegada]]+TIME(0,15,0),Tabla13[[#This Row],[Hora_Salida]]-Tabla13[[#This Row],[Hora_Llegada]])</f>
        <v>6.9444444437976927E-2</v>
      </c>
      <c r="G294" s="7" t="str">
        <f>TEXT(Tabla13[[#This Row],[Hora_Salida]],"dddd,dd,mm,aaaa")</f>
        <v>lunes,03,04,2023</v>
      </c>
      <c r="H294" s="1" t="s">
        <v>66</v>
      </c>
      <c r="I294" s="1" t="s">
        <v>67</v>
      </c>
      <c r="J294" s="1" t="s">
        <v>68</v>
      </c>
      <c r="K294" s="1">
        <v>33.11</v>
      </c>
      <c r="L294" s="1" t="str" cm="1">
        <f t="array" ref="L294">_xlfn.IFS(Tabla13[[#This Row],[Cuentas_Pagadas]]="COBRADA",K294,Tabla13[[#This Row],[Cuentas_Pagadas]]="NO COBRADA","-")</f>
        <v>-</v>
      </c>
      <c r="M294" s="1" t="s">
        <v>69</v>
      </c>
      <c r="N294" s="1">
        <v>293</v>
      </c>
      <c r="O294" s="1" t="s">
        <v>139</v>
      </c>
      <c r="P294" s="1" t="s">
        <v>562</v>
      </c>
      <c r="Q294" s="19">
        <v>0.1</v>
      </c>
      <c r="R294" s="25">
        <f>Tabla13[[#This Row],[Monto Total]]*Tabla13[[#This Row],[IVA (%)]]</f>
        <v>21.6</v>
      </c>
      <c r="S294" s="26">
        <f>SUMIF(Tabla1[Número de Orden],Tabla13[[#This Row],[Número_Orden]],Tabla1[Total del Pedido])</f>
        <v>216</v>
      </c>
      <c r="T294" s="26" cm="1">
        <f t="array" ref="T294">_xlfn.IFS(Tabla13[[#This Row],[Cuentas_Pagadas]]="COBRADA",Tabla13[[#This Row],[Monto Total]]+Tabla13[[#This Row],[Propina]],Tabla13[[#This Row],[Cuentas_Pagadas]]="NO COBRADA",0)</f>
        <v>0</v>
      </c>
      <c r="U294" s="26">
        <v>0</v>
      </c>
      <c r="V294" s="27" t="str">
        <f>IF(Tabla13[[#This Row],[Ganancia Bruta]]&gt;0,Tabla13[[#This Row],[Ganancia Bruta]]-Tabla13[[#This Row],[IVA]],"-")</f>
        <v>-</v>
      </c>
      <c r="W294" s="7">
        <f>SUMIF(Tabla1[Número de Orden],Tabla13[[#This Row],[Número_Orden]],Tabla1[Tiempo_Preparación])</f>
        <v>8.3333333333333343E-2</v>
      </c>
      <c r="X294" s="7">
        <f>Tabla13[[#This Row],[Tiempo_Sala]]-Tabla13[[#This Row],[Tiempo_Preparación]]</f>
        <v>-1.3888888895356416E-2</v>
      </c>
      <c r="Y294" s="1" t="str">
        <f>IF(Tabla13[[#This Row],[TS-TP]]&gt;0,"COBRADA","NO COBRADA")</f>
        <v>NO COBRADA</v>
      </c>
    </row>
    <row r="295" spans="1:25" x14ac:dyDescent="0.25">
      <c r="A295" s="1">
        <v>17</v>
      </c>
      <c r="B295" s="1" t="s">
        <v>437</v>
      </c>
      <c r="C295" s="1">
        <v>6</v>
      </c>
      <c r="D295" s="13">
        <v>45019.018055555556</v>
      </c>
      <c r="E295" s="13">
        <v>45019.164583333331</v>
      </c>
      <c r="F295" s="7">
        <f>IF(Tabla13[[#This Row],[Estado_Mesa]]="Ocupada",Tabla13[[#This Row],[Hora_Salida]]-Tabla13[[#This Row],[Hora_Llegada]]+TIME(0,15,0),Tabla13[[#This Row],[Hora_Salida]]-Tabla13[[#This Row],[Hora_Llegada]])</f>
        <v>0.14652777777519077</v>
      </c>
      <c r="G295" s="7" t="str">
        <f>TEXT(Tabla13[[#This Row],[Hora_Salida]],"dddd,dd,mm,aaaa")</f>
        <v>lunes,03,04,2023</v>
      </c>
      <c r="H295" s="1" t="s">
        <v>79</v>
      </c>
      <c r="I295" s="1" t="s">
        <v>74</v>
      </c>
      <c r="J295" s="1" t="s">
        <v>80</v>
      </c>
      <c r="K295" s="1">
        <v>20.36</v>
      </c>
      <c r="L295" s="1" cm="1">
        <f t="array" ref="L295">_xlfn.IFS(Tabla13[[#This Row],[Cuentas_Pagadas]]="COBRADA",K295,Tabla13[[#This Row],[Cuentas_Pagadas]]="NO COBRADA","-")</f>
        <v>20.36</v>
      </c>
      <c r="M295" s="1" t="s">
        <v>81</v>
      </c>
      <c r="N295" s="1">
        <v>294</v>
      </c>
      <c r="O295" s="1" t="s">
        <v>76</v>
      </c>
      <c r="P295" s="1" t="s">
        <v>563</v>
      </c>
      <c r="Q295" s="19">
        <v>0.1</v>
      </c>
      <c r="R295" s="25">
        <f>Tabla13[[#This Row],[Monto Total]]*Tabla13[[#This Row],[IVA (%)]]</f>
        <v>32.6</v>
      </c>
      <c r="S295" s="26">
        <f>SUMIF(Tabla1[Número de Orden],Tabla13[[#This Row],[Número_Orden]],Tabla1[Total del Pedido])</f>
        <v>326</v>
      </c>
      <c r="T295" s="26" cm="1">
        <f t="array" ref="T295">_xlfn.IFS(Tabla13[[#This Row],[Cuentas_Pagadas]]="COBRADA",Tabla13[[#This Row],[Monto Total]]+Tabla13[[#This Row],[Propina]],Tabla13[[#This Row],[Cuentas_Pagadas]]="NO COBRADA",0)</f>
        <v>346.36</v>
      </c>
      <c r="U295" s="26">
        <f>SUMIF(Tabla1[Número de Orden],Tabla13[[#This Row],[Número_Orden]],Tabla1[Ganancia Bruta])</f>
        <v>132</v>
      </c>
      <c r="V295" s="26">
        <f>IF(Tabla13[[#This Row],[Ganancia Bruta]]&gt;0,Tabla13[[#This Row],[Ganancia Bruta]]-Tabla13[[#This Row],[IVA]],"-")</f>
        <v>99.4</v>
      </c>
      <c r="W295" s="7">
        <f>SUMIF(Tabla1[Número de Orden],Tabla13[[#This Row],[Número_Orden]],Tabla1[Tiempo_Preparación])</f>
        <v>5.9722222222222218E-2</v>
      </c>
      <c r="X295" s="7">
        <f>Tabla13[[#This Row],[Tiempo_Sala]]-Tabla13[[#This Row],[Tiempo_Preparación]]</f>
        <v>8.6805555552968552E-2</v>
      </c>
      <c r="Y295" s="1" t="str">
        <f>IF(Tabla13[[#This Row],[TS-TP]]&gt;0,"COBRADA","NO COBRADA")</f>
        <v>COBRADA</v>
      </c>
    </row>
    <row r="296" spans="1:25" x14ac:dyDescent="0.25">
      <c r="A296" s="1">
        <v>3</v>
      </c>
      <c r="B296" s="1" t="s">
        <v>564</v>
      </c>
      <c r="C296" s="1">
        <v>1</v>
      </c>
      <c r="D296" s="13">
        <v>45019.006944444445</v>
      </c>
      <c r="E296" s="13">
        <v>45019.084027777775</v>
      </c>
      <c r="F296" s="7">
        <f>IF(Tabla13[[#This Row],[Estado_Mesa]]="Ocupada",Tabla13[[#This Row],[Hora_Salida]]-Tabla13[[#This Row],[Hora_Llegada]]+TIME(0,15,0),Tabla13[[#This Row],[Hora_Salida]]-Tabla13[[#This Row],[Hora_Llegada]])</f>
        <v>7.7083333329937886E-2</v>
      </c>
      <c r="G296" s="7" t="str">
        <f>TEXT(Tabla13[[#This Row],[Hora_Salida]],"dddd,dd,mm,aaaa")</f>
        <v>lunes,03,04,2023</v>
      </c>
      <c r="H296" s="1" t="s">
        <v>79</v>
      </c>
      <c r="I296" s="1" t="s">
        <v>67</v>
      </c>
      <c r="J296" s="1" t="s">
        <v>80</v>
      </c>
      <c r="K296" s="1">
        <v>46.42</v>
      </c>
      <c r="L296" s="1" t="str" cm="1">
        <f t="array" ref="L296">_xlfn.IFS(Tabla13[[#This Row],[Cuentas_Pagadas]]="COBRADA",K296,Tabla13[[#This Row],[Cuentas_Pagadas]]="NO COBRADA","-")</f>
        <v>-</v>
      </c>
      <c r="M296" s="1" t="s">
        <v>69</v>
      </c>
      <c r="N296" s="1">
        <v>295</v>
      </c>
      <c r="O296" s="1" t="s">
        <v>104</v>
      </c>
      <c r="P296" s="1" t="s">
        <v>565</v>
      </c>
      <c r="Q296" s="19">
        <v>0.1</v>
      </c>
      <c r="R296" s="25">
        <f>Tabla13[[#This Row],[Monto Total]]*Tabla13[[#This Row],[IVA (%)]]</f>
        <v>24.700000000000003</v>
      </c>
      <c r="S296" s="26">
        <f>SUMIF(Tabla1[Número de Orden],Tabla13[[#This Row],[Número_Orden]],Tabla1[Total del Pedido])</f>
        <v>247</v>
      </c>
      <c r="T296" s="26" cm="1">
        <f t="array" ref="T296">_xlfn.IFS(Tabla13[[#This Row],[Cuentas_Pagadas]]="COBRADA",Tabla13[[#This Row],[Monto Total]]+Tabla13[[#This Row],[Propina]],Tabla13[[#This Row],[Cuentas_Pagadas]]="NO COBRADA",0)</f>
        <v>0</v>
      </c>
      <c r="U296" s="26">
        <v>0</v>
      </c>
      <c r="V296" s="27" t="str">
        <f>IF(Tabla13[[#This Row],[Ganancia Bruta]]&gt;0,Tabla13[[#This Row],[Ganancia Bruta]]-Tabla13[[#This Row],[IVA]],"-")</f>
        <v>-</v>
      </c>
      <c r="W296" s="7">
        <f>SUMIF(Tabla1[Número de Orden],Tabla13[[#This Row],[Número_Orden]],Tabla1[Tiempo_Preparación])</f>
        <v>0.12291666666666667</v>
      </c>
      <c r="X296" s="7">
        <f>Tabla13[[#This Row],[Tiempo_Sala]]-Tabla13[[#This Row],[Tiempo_Preparación]]</f>
        <v>-4.5833333336728788E-2</v>
      </c>
      <c r="Y296" s="1" t="str">
        <f>IF(Tabla13[[#This Row],[TS-TP]]&gt;0,"COBRADA","NO COBRADA")</f>
        <v>NO COBRADA</v>
      </c>
    </row>
    <row r="297" spans="1:25" x14ac:dyDescent="0.25">
      <c r="A297" s="1">
        <v>14</v>
      </c>
      <c r="B297" s="1" t="s">
        <v>566</v>
      </c>
      <c r="C297" s="1">
        <v>1</v>
      </c>
      <c r="D297" s="13">
        <v>45019.117361111108</v>
      </c>
      <c r="E297" s="13">
        <v>45019.248611111114</v>
      </c>
      <c r="F297" s="7">
        <f>IF(Tabla13[[#This Row],[Estado_Mesa]]="Ocupada",Tabla13[[#This Row],[Hora_Salida]]-Tabla13[[#This Row],[Hora_Llegada]]+TIME(0,15,0),Tabla13[[#This Row],[Hora_Salida]]-Tabla13[[#This Row],[Hora_Llegada]])</f>
        <v>0.14166666667248742</v>
      </c>
      <c r="G297" s="7" t="str">
        <f>TEXT(Tabla13[[#This Row],[Hora_Salida]],"dddd,dd,mm,aaaa")</f>
        <v>lunes,03,04,2023</v>
      </c>
      <c r="H297" s="1" t="s">
        <v>79</v>
      </c>
      <c r="I297" s="1" t="s">
        <v>93</v>
      </c>
      <c r="J297" s="1" t="s">
        <v>80</v>
      </c>
      <c r="K297" s="1">
        <v>29.07</v>
      </c>
      <c r="L297" s="1" cm="1">
        <f t="array" ref="L297">_xlfn.IFS(Tabla13[[#This Row],[Cuentas_Pagadas]]="COBRADA",K297,Tabla13[[#This Row],[Cuentas_Pagadas]]="NO COBRADA","-")</f>
        <v>29.07</v>
      </c>
      <c r="M297" s="1" t="s">
        <v>95</v>
      </c>
      <c r="N297" s="1">
        <v>296</v>
      </c>
      <c r="O297" s="1" t="s">
        <v>70</v>
      </c>
      <c r="P297" s="1" t="s">
        <v>567</v>
      </c>
      <c r="Q297" s="19">
        <v>0.1</v>
      </c>
      <c r="R297" s="25">
        <f>Tabla13[[#This Row],[Monto Total]]*Tabla13[[#This Row],[IVA (%)]]</f>
        <v>5.9</v>
      </c>
      <c r="S297" s="26">
        <f>SUMIF(Tabla1[Número de Orden],Tabla13[[#This Row],[Número_Orden]],Tabla1[Total del Pedido])</f>
        <v>59</v>
      </c>
      <c r="T297" s="26" cm="1">
        <f t="array" ref="T297">_xlfn.IFS(Tabla13[[#This Row],[Cuentas_Pagadas]]="COBRADA",Tabla13[[#This Row],[Monto Total]]+Tabla13[[#This Row],[Propina]],Tabla13[[#This Row],[Cuentas_Pagadas]]="NO COBRADA",0)</f>
        <v>88.07</v>
      </c>
      <c r="U297" s="26">
        <f>SUMIF(Tabla1[Número de Orden],Tabla13[[#This Row],[Número_Orden]],Tabla1[Ganancia Bruta])</f>
        <v>23</v>
      </c>
      <c r="V297" s="26">
        <f>IF(Tabla13[[#This Row],[Ganancia Bruta]]&gt;0,Tabla13[[#This Row],[Ganancia Bruta]]-Tabla13[[#This Row],[IVA]],"-")</f>
        <v>17.100000000000001</v>
      </c>
      <c r="W297" s="7">
        <f>SUMIF(Tabla1[Número de Orden],Tabla13[[#This Row],[Número_Orden]],Tabla1[Tiempo_Preparación])</f>
        <v>3.1944444444444442E-2</v>
      </c>
      <c r="X297" s="7">
        <f>Tabla13[[#This Row],[Tiempo_Sala]]-Tabla13[[#This Row],[Tiempo_Preparación]]</f>
        <v>0.10972222222804298</v>
      </c>
      <c r="Y297" s="1" t="str">
        <f>IF(Tabla13[[#This Row],[TS-TP]]&gt;0,"COBRADA","NO COBRADA")</f>
        <v>COBRADA</v>
      </c>
    </row>
    <row r="298" spans="1:25" x14ac:dyDescent="0.25">
      <c r="A298" s="1">
        <v>4</v>
      </c>
      <c r="B298" s="1" t="s">
        <v>110</v>
      </c>
      <c r="C298" s="1">
        <v>3</v>
      </c>
      <c r="D298" s="13">
        <v>45019.043749999997</v>
      </c>
      <c r="E298" s="13">
        <v>45019.185416666667</v>
      </c>
      <c r="F298" s="7">
        <f>IF(Tabla13[[#This Row],[Estado_Mesa]]="Ocupada",Tabla13[[#This Row],[Hora_Salida]]-Tabla13[[#This Row],[Hora_Llegada]]+TIME(0,15,0),Tabla13[[#This Row],[Hora_Salida]]-Tabla13[[#This Row],[Hora_Llegada]])</f>
        <v>0.15208333333672877</v>
      </c>
      <c r="G298" s="7" t="str">
        <f>TEXT(Tabla13[[#This Row],[Hora_Salida]],"dddd,dd,mm,aaaa")</f>
        <v>lunes,03,04,2023</v>
      </c>
      <c r="H298" s="1" t="s">
        <v>73</v>
      </c>
      <c r="I298" s="1" t="s">
        <v>67</v>
      </c>
      <c r="J298" s="1" t="s">
        <v>80</v>
      </c>
      <c r="K298" s="1">
        <v>43.46</v>
      </c>
      <c r="L298" s="1" cm="1">
        <f t="array" ref="L298">_xlfn.IFS(Tabla13[[#This Row],[Cuentas_Pagadas]]="COBRADA",K298,Tabla13[[#This Row],[Cuentas_Pagadas]]="NO COBRADA","-")</f>
        <v>43.46</v>
      </c>
      <c r="M298" s="1" t="s">
        <v>95</v>
      </c>
      <c r="N298" s="1">
        <v>297</v>
      </c>
      <c r="O298" s="1" t="s">
        <v>70</v>
      </c>
      <c r="P298" s="1" t="s">
        <v>568</v>
      </c>
      <c r="Q298" s="19">
        <v>0.1</v>
      </c>
      <c r="R298" s="25">
        <f>Tabla13[[#This Row],[Monto Total]]*Tabla13[[#This Row],[IVA (%)]]</f>
        <v>17.5</v>
      </c>
      <c r="S298" s="26">
        <f>SUMIF(Tabla1[Número de Orden],Tabla13[[#This Row],[Número_Orden]],Tabla1[Total del Pedido])</f>
        <v>175</v>
      </c>
      <c r="T298" s="26" cm="1">
        <f t="array" ref="T298">_xlfn.IFS(Tabla13[[#This Row],[Cuentas_Pagadas]]="COBRADA",Tabla13[[#This Row],[Monto Total]]+Tabla13[[#This Row],[Propina]],Tabla13[[#This Row],[Cuentas_Pagadas]]="NO COBRADA",0)</f>
        <v>218.46</v>
      </c>
      <c r="U298" s="26">
        <f>SUMIF(Tabla1[Número de Orden],Tabla13[[#This Row],[Número_Orden]],Tabla1[Ganancia Bruta])</f>
        <v>72</v>
      </c>
      <c r="V298" s="26">
        <f>IF(Tabla13[[#This Row],[Ganancia Bruta]]&gt;0,Tabla13[[#This Row],[Ganancia Bruta]]-Tabla13[[#This Row],[IVA]],"-")</f>
        <v>54.5</v>
      </c>
      <c r="W298" s="7">
        <f>SUMIF(Tabla1[Número de Orden],Tabla13[[#This Row],[Número_Orden]],Tabla1[Tiempo_Preparación])</f>
        <v>7.7777777777777779E-2</v>
      </c>
      <c r="X298" s="7">
        <f>Tabla13[[#This Row],[Tiempo_Sala]]-Tabla13[[#This Row],[Tiempo_Preparación]]</f>
        <v>7.4305555558950992E-2</v>
      </c>
      <c r="Y298" s="1" t="str">
        <f>IF(Tabla13[[#This Row],[TS-TP]]&gt;0,"COBRADA","NO COBRADA")</f>
        <v>COBRADA</v>
      </c>
    </row>
    <row r="299" spans="1:25" x14ac:dyDescent="0.25">
      <c r="A299" s="1">
        <v>11</v>
      </c>
      <c r="B299" s="1" t="s">
        <v>569</v>
      </c>
      <c r="C299" s="1">
        <v>4</v>
      </c>
      <c r="D299" s="13">
        <v>45019.134722222225</v>
      </c>
      <c r="E299" s="13">
        <v>45019.228472222225</v>
      </c>
      <c r="F299" s="7">
        <f>IF(Tabla13[[#This Row],[Estado_Mesa]]="Ocupada",Tabla13[[#This Row],[Hora_Salida]]-Tabla13[[#This Row],[Hora_Llegada]]+TIME(0,15,0),Tabla13[[#This Row],[Hora_Salida]]-Tabla13[[#This Row],[Hora_Llegada]])</f>
        <v>9.375E-2</v>
      </c>
      <c r="G299" s="7" t="str">
        <f>TEXT(Tabla13[[#This Row],[Hora_Salida]],"dddd,dd,mm,aaaa")</f>
        <v>lunes,03,04,2023</v>
      </c>
      <c r="H299" s="1" t="s">
        <v>85</v>
      </c>
      <c r="I299" s="1" t="s">
        <v>74</v>
      </c>
      <c r="J299" s="1" t="s">
        <v>80</v>
      </c>
      <c r="K299" s="1">
        <v>23.24</v>
      </c>
      <c r="L299" s="1" t="str" cm="1">
        <f t="array" ref="L299">_xlfn.IFS(Tabla13[[#This Row],[Cuentas_Pagadas]]="COBRADA",K299,Tabla13[[#This Row],[Cuentas_Pagadas]]="NO COBRADA","-")</f>
        <v>-</v>
      </c>
      <c r="M299" s="1" t="s">
        <v>69</v>
      </c>
      <c r="N299" s="1">
        <v>298</v>
      </c>
      <c r="O299" s="1" t="s">
        <v>101</v>
      </c>
      <c r="P299" s="1" t="s">
        <v>570</v>
      </c>
      <c r="Q299" s="19">
        <v>0.1</v>
      </c>
      <c r="R299" s="25">
        <f>Tabla13[[#This Row],[Monto Total]]*Tabla13[[#This Row],[IVA (%)]]</f>
        <v>25.5</v>
      </c>
      <c r="S299" s="26">
        <f>SUMIF(Tabla1[Número de Orden],Tabla13[[#This Row],[Número_Orden]],Tabla1[Total del Pedido])</f>
        <v>255</v>
      </c>
      <c r="T299" s="26" cm="1">
        <f t="array" ref="T299">_xlfn.IFS(Tabla13[[#This Row],[Cuentas_Pagadas]]="COBRADA",Tabla13[[#This Row],[Monto Total]]+Tabla13[[#This Row],[Propina]],Tabla13[[#This Row],[Cuentas_Pagadas]]="NO COBRADA",0)</f>
        <v>0</v>
      </c>
      <c r="U299" s="26">
        <v>0</v>
      </c>
      <c r="V299" s="27" t="str">
        <f>IF(Tabla13[[#This Row],[Ganancia Bruta]]&gt;0,Tabla13[[#This Row],[Ganancia Bruta]]-Tabla13[[#This Row],[IVA]],"-")</f>
        <v>-</v>
      </c>
      <c r="W299" s="7">
        <f>SUMIF(Tabla1[Número de Orden],Tabla13[[#This Row],[Número_Orden]],Tabla1[Tiempo_Preparación])</f>
        <v>9.7916666666666652E-2</v>
      </c>
      <c r="X299" s="7">
        <f>Tabla13[[#This Row],[Tiempo_Sala]]-Tabla13[[#This Row],[Tiempo_Preparación]]</f>
        <v>-4.1666666666666519E-3</v>
      </c>
      <c r="Y299" s="1" t="str">
        <f>IF(Tabla13[[#This Row],[TS-TP]]&gt;0,"COBRADA","NO COBRADA")</f>
        <v>NO COBRADA</v>
      </c>
    </row>
    <row r="300" spans="1:25" x14ac:dyDescent="0.25">
      <c r="A300" s="1">
        <v>6</v>
      </c>
      <c r="B300" s="1" t="s">
        <v>571</v>
      </c>
      <c r="C300" s="1">
        <v>1</v>
      </c>
      <c r="D300" s="13">
        <v>45019.054861111108</v>
      </c>
      <c r="E300" s="13">
        <v>45019.114583333336</v>
      </c>
      <c r="F300" s="7">
        <f>IF(Tabla13[[#This Row],[Estado_Mesa]]="Ocupada",Tabla13[[#This Row],[Hora_Salida]]-Tabla13[[#This Row],[Hora_Llegada]]+TIME(0,15,0),Tabla13[[#This Row],[Hora_Salida]]-Tabla13[[#This Row],[Hora_Llegada]])</f>
        <v>7.0138888894386284E-2</v>
      </c>
      <c r="G300" s="7" t="str">
        <f>TEXT(Tabla13[[#This Row],[Hora_Salida]],"dddd,dd,mm,aaaa")</f>
        <v>lunes,03,04,2023</v>
      </c>
      <c r="H300" s="1" t="s">
        <v>85</v>
      </c>
      <c r="I300" s="1" t="s">
        <v>93</v>
      </c>
      <c r="J300" s="1" t="s">
        <v>75</v>
      </c>
      <c r="K300" s="1">
        <v>29.68</v>
      </c>
      <c r="L300" s="1" t="str" cm="1">
        <f t="array" ref="L300">_xlfn.IFS(Tabla13[[#This Row],[Cuentas_Pagadas]]="COBRADA",K300,Tabla13[[#This Row],[Cuentas_Pagadas]]="NO COBRADA","-")</f>
        <v>-</v>
      </c>
      <c r="M300" s="1" t="s">
        <v>95</v>
      </c>
      <c r="N300" s="1">
        <v>299</v>
      </c>
      <c r="O300" s="1" t="s">
        <v>104</v>
      </c>
      <c r="P300" s="1" t="s">
        <v>572</v>
      </c>
      <c r="Q300" s="19">
        <v>0.1</v>
      </c>
      <c r="R300" s="25">
        <f>Tabla13[[#This Row],[Monto Total]]*Tabla13[[#This Row],[IVA (%)]]</f>
        <v>18.2</v>
      </c>
      <c r="S300" s="26">
        <f>SUMIF(Tabla1[Número de Orden],Tabla13[[#This Row],[Número_Orden]],Tabla1[Total del Pedido])</f>
        <v>182</v>
      </c>
      <c r="T300" s="26" cm="1">
        <f t="array" ref="T300">_xlfn.IFS(Tabla13[[#This Row],[Cuentas_Pagadas]]="COBRADA",Tabla13[[#This Row],[Monto Total]]+Tabla13[[#This Row],[Propina]],Tabla13[[#This Row],[Cuentas_Pagadas]]="NO COBRADA",0)</f>
        <v>0</v>
      </c>
      <c r="U300" s="26">
        <v>0</v>
      </c>
      <c r="V300" s="27" t="str">
        <f>IF(Tabla13[[#This Row],[Ganancia Bruta]]&gt;0,Tabla13[[#This Row],[Ganancia Bruta]]-Tabla13[[#This Row],[IVA]],"-")</f>
        <v>-</v>
      </c>
      <c r="W300" s="7">
        <f>SUMIF(Tabla1[Número de Orden],Tabla13[[#This Row],[Número_Orden]],Tabla1[Tiempo_Preparación])</f>
        <v>7.8472222222222221E-2</v>
      </c>
      <c r="X300" s="7">
        <f>Tabla13[[#This Row],[Tiempo_Sala]]-Tabla13[[#This Row],[Tiempo_Preparación]]</f>
        <v>-8.3333333278359373E-3</v>
      </c>
      <c r="Y300" s="1" t="str">
        <f>IF(Tabla13[[#This Row],[TS-TP]]&gt;0,"COBRADA","NO COBRADA")</f>
        <v>NO COBRADA</v>
      </c>
    </row>
    <row r="301" spans="1:25" x14ac:dyDescent="0.25">
      <c r="A301" s="1">
        <v>18</v>
      </c>
      <c r="B301" s="1" t="s">
        <v>309</v>
      </c>
      <c r="C301" s="1">
        <v>6</v>
      </c>
      <c r="D301" s="13">
        <v>45019.095138888886</v>
      </c>
      <c r="E301" s="13">
        <v>45019.179861111108</v>
      </c>
      <c r="F301" s="7">
        <f>IF(Tabla13[[#This Row],[Estado_Mesa]]="Ocupada",Tabla13[[#This Row],[Hora_Salida]]-Tabla13[[#This Row],[Hora_Llegada]]+TIME(0,15,0),Tabla13[[#This Row],[Hora_Salida]]-Tabla13[[#This Row],[Hora_Llegada]])</f>
        <v>8.4722222221898846E-2</v>
      </c>
      <c r="G301" s="7" t="str">
        <f>TEXT(Tabla13[[#This Row],[Hora_Salida]],"dddd,dd,mm,aaaa")</f>
        <v>lunes,03,04,2023</v>
      </c>
      <c r="H301" s="1" t="s">
        <v>79</v>
      </c>
      <c r="I301" s="1" t="s">
        <v>74</v>
      </c>
      <c r="J301" s="1" t="s">
        <v>80</v>
      </c>
      <c r="K301" s="1">
        <v>38.380000000000003</v>
      </c>
      <c r="L301" s="1" cm="1">
        <f t="array" ref="L301">_xlfn.IFS(Tabla13[[#This Row],[Cuentas_Pagadas]]="COBRADA",K301,Tabla13[[#This Row],[Cuentas_Pagadas]]="NO COBRADA","-")</f>
        <v>38.380000000000003</v>
      </c>
      <c r="M301" s="1" t="s">
        <v>69</v>
      </c>
      <c r="N301" s="1">
        <v>300</v>
      </c>
      <c r="O301" s="1" t="s">
        <v>86</v>
      </c>
      <c r="P301" s="1" t="s">
        <v>573</v>
      </c>
      <c r="Q301" s="19">
        <v>0.1</v>
      </c>
      <c r="R301" s="25">
        <f>Tabla13[[#This Row],[Monto Total]]*Tabla13[[#This Row],[IVA (%)]]</f>
        <v>29</v>
      </c>
      <c r="S301" s="26">
        <f>SUMIF(Tabla1[Número de Orden],Tabla13[[#This Row],[Número_Orden]],Tabla1[Total del Pedido])</f>
        <v>290</v>
      </c>
      <c r="T301" s="26" cm="1">
        <f t="array" ref="T301">_xlfn.IFS(Tabla13[[#This Row],[Cuentas_Pagadas]]="COBRADA",Tabla13[[#This Row],[Monto Total]]+Tabla13[[#This Row],[Propina]],Tabla13[[#This Row],[Cuentas_Pagadas]]="NO COBRADA",0)</f>
        <v>328.38</v>
      </c>
      <c r="U301" s="26">
        <f>SUMIF(Tabla1[Número de Orden],Tabla13[[#This Row],[Número_Orden]],Tabla1[Ganancia Bruta])</f>
        <v>116</v>
      </c>
      <c r="V301" s="26">
        <f>IF(Tabla13[[#This Row],[Ganancia Bruta]]&gt;0,Tabla13[[#This Row],[Ganancia Bruta]]-Tabla13[[#This Row],[IVA]],"-")</f>
        <v>87</v>
      </c>
      <c r="W301" s="7">
        <f>SUMIF(Tabla1[Número de Orden],Tabla13[[#This Row],[Número_Orden]],Tabla1[Tiempo_Preparación])</f>
        <v>8.1944444444444445E-2</v>
      </c>
      <c r="X301" s="7">
        <f>Tabla13[[#This Row],[Tiempo_Sala]]-Tabla13[[#This Row],[Tiempo_Preparación]]</f>
        <v>2.7777777774544016E-3</v>
      </c>
      <c r="Y301" s="1" t="str">
        <f>IF(Tabla13[[#This Row],[TS-TP]]&gt;0,"COBRADA","NO COBRADA")</f>
        <v>COBRADA</v>
      </c>
    </row>
    <row r="302" spans="1:25" x14ac:dyDescent="0.25">
      <c r="A302" s="1">
        <v>8</v>
      </c>
      <c r="B302" s="1" t="s">
        <v>574</v>
      </c>
      <c r="C302" s="1">
        <v>6</v>
      </c>
      <c r="D302" s="13">
        <v>45019.093055555553</v>
      </c>
      <c r="E302" s="13">
        <v>45019.172222222223</v>
      </c>
      <c r="F302" s="7">
        <f>IF(Tabla13[[#This Row],[Estado_Mesa]]="Ocupada",Tabla13[[#This Row],[Hora_Salida]]-Tabla13[[#This Row],[Hora_Llegada]]+TIME(0,15,0),Tabla13[[#This Row],[Hora_Salida]]-Tabla13[[#This Row],[Hora_Llegada]])</f>
        <v>7.9166666670062114E-2</v>
      </c>
      <c r="G302" s="7" t="str">
        <f>TEXT(Tabla13[[#This Row],[Hora_Salida]],"dddd,dd,mm,aaaa")</f>
        <v>lunes,03,04,2023</v>
      </c>
      <c r="H302" s="1" t="s">
        <v>85</v>
      </c>
      <c r="I302" s="1" t="s">
        <v>67</v>
      </c>
      <c r="J302" s="1" t="s">
        <v>80</v>
      </c>
      <c r="K302" s="1">
        <v>16.52</v>
      </c>
      <c r="L302" s="1" t="str" cm="1">
        <f t="array" ref="L302">_xlfn.IFS(Tabla13[[#This Row],[Cuentas_Pagadas]]="COBRADA",K302,Tabla13[[#This Row],[Cuentas_Pagadas]]="NO COBRADA","-")</f>
        <v>-</v>
      </c>
      <c r="M302" s="1" t="s">
        <v>69</v>
      </c>
      <c r="N302" s="1">
        <v>301</v>
      </c>
      <c r="O302" s="1" t="s">
        <v>104</v>
      </c>
      <c r="P302" s="1" t="s">
        <v>575</v>
      </c>
      <c r="Q302" s="19">
        <v>0.1</v>
      </c>
      <c r="R302" s="25">
        <f>Tabla13[[#This Row],[Monto Total]]*Tabla13[[#This Row],[IVA (%)]]</f>
        <v>22.3</v>
      </c>
      <c r="S302" s="26">
        <f>SUMIF(Tabla1[Número de Orden],Tabla13[[#This Row],[Número_Orden]],Tabla1[Total del Pedido])</f>
        <v>223</v>
      </c>
      <c r="T302" s="26" cm="1">
        <f t="array" ref="T302">_xlfn.IFS(Tabla13[[#This Row],[Cuentas_Pagadas]]="COBRADA",Tabla13[[#This Row],[Monto Total]]+Tabla13[[#This Row],[Propina]],Tabla13[[#This Row],[Cuentas_Pagadas]]="NO COBRADA",0)</f>
        <v>0</v>
      </c>
      <c r="U302" s="26">
        <v>0</v>
      </c>
      <c r="V302" s="27" t="str">
        <f>IF(Tabla13[[#This Row],[Ganancia Bruta]]&gt;0,Tabla13[[#This Row],[Ganancia Bruta]]-Tabla13[[#This Row],[IVA]],"-")</f>
        <v>-</v>
      </c>
      <c r="W302" s="7">
        <f>SUMIF(Tabla1[Número de Orden],Tabla13[[#This Row],[Número_Orden]],Tabla1[Tiempo_Preparación])</f>
        <v>0.12708333333333333</v>
      </c>
      <c r="X302" s="7">
        <f>Tabla13[[#This Row],[Tiempo_Sala]]-Tabla13[[#This Row],[Tiempo_Preparación]]</f>
        <v>-4.7916666663271212E-2</v>
      </c>
      <c r="Y302" s="1" t="str">
        <f>IF(Tabla13[[#This Row],[TS-TP]]&gt;0,"COBRADA","NO COBRADA")</f>
        <v>NO COBRADA</v>
      </c>
    </row>
    <row r="303" spans="1:25" x14ac:dyDescent="0.25">
      <c r="A303" s="1">
        <v>5</v>
      </c>
      <c r="B303" s="1" t="s">
        <v>176</v>
      </c>
      <c r="C303" s="1">
        <v>2</v>
      </c>
      <c r="D303" s="13">
        <v>45019.055555555555</v>
      </c>
      <c r="E303" s="13">
        <v>45019.205555555556</v>
      </c>
      <c r="F303" s="7">
        <f>IF(Tabla13[[#This Row],[Estado_Mesa]]="Ocupada",Tabla13[[#This Row],[Hora_Salida]]-Tabla13[[#This Row],[Hora_Llegada]]+TIME(0,15,0),Tabla13[[#This Row],[Hora_Salida]]-Tabla13[[#This Row],[Hora_Llegada]])</f>
        <v>0.15000000000145519</v>
      </c>
      <c r="G303" s="7" t="str">
        <f>TEXT(Tabla13[[#This Row],[Hora_Salida]],"dddd,dd,mm,aaaa")</f>
        <v>lunes,03,04,2023</v>
      </c>
      <c r="H303" s="1" t="s">
        <v>73</v>
      </c>
      <c r="I303" s="1" t="s">
        <v>74</v>
      </c>
      <c r="J303" s="1" t="s">
        <v>80</v>
      </c>
      <c r="K303" s="1">
        <v>39.89</v>
      </c>
      <c r="L303" s="1" cm="1">
        <f t="array" ref="L303">_xlfn.IFS(Tabla13[[#This Row],[Cuentas_Pagadas]]="COBRADA",K303,Tabla13[[#This Row],[Cuentas_Pagadas]]="NO COBRADA","-")</f>
        <v>39.89</v>
      </c>
      <c r="M303" s="1" t="s">
        <v>69</v>
      </c>
      <c r="N303" s="1">
        <v>302</v>
      </c>
      <c r="O303" s="1" t="s">
        <v>76</v>
      </c>
      <c r="P303" s="1" t="s">
        <v>15</v>
      </c>
      <c r="Q303" s="19">
        <v>0.1</v>
      </c>
      <c r="R303" s="25">
        <f>Tabla13[[#This Row],[Monto Total]]*Tabla13[[#This Row],[IVA (%)]]</f>
        <v>9.6000000000000014</v>
      </c>
      <c r="S303" s="26">
        <f>SUMIF(Tabla1[Número de Orden],Tabla13[[#This Row],[Número_Orden]],Tabla1[Total del Pedido])</f>
        <v>96</v>
      </c>
      <c r="T303" s="26" cm="1">
        <f t="array" ref="T303">_xlfn.IFS(Tabla13[[#This Row],[Cuentas_Pagadas]]="COBRADA",Tabla13[[#This Row],[Monto Total]]+Tabla13[[#This Row],[Propina]],Tabla13[[#This Row],[Cuentas_Pagadas]]="NO COBRADA",0)</f>
        <v>135.88999999999999</v>
      </c>
      <c r="U303" s="26">
        <f>SUMIF(Tabla1[Número de Orden],Tabla13[[#This Row],[Número_Orden]],Tabla1[Ganancia Bruta])</f>
        <v>39</v>
      </c>
      <c r="V303" s="26">
        <f>IF(Tabla13[[#This Row],[Ganancia Bruta]]&gt;0,Tabla13[[#This Row],[Ganancia Bruta]]-Tabla13[[#This Row],[IVA]],"-")</f>
        <v>29.4</v>
      </c>
      <c r="W303" s="7">
        <f>SUMIF(Tabla1[Número de Orden],Tabla13[[#This Row],[Número_Orden]],Tabla1[Tiempo_Preparación])</f>
        <v>1.0416666666666666E-2</v>
      </c>
      <c r="X303" s="7">
        <f>Tabla13[[#This Row],[Tiempo_Sala]]-Tabla13[[#This Row],[Tiempo_Preparación]]</f>
        <v>0.13958333333478853</v>
      </c>
      <c r="Y303" s="1" t="str">
        <f>IF(Tabla13[[#This Row],[TS-TP]]&gt;0,"COBRADA","NO COBRADA")</f>
        <v>COBRADA</v>
      </c>
    </row>
    <row r="304" spans="1:25" x14ac:dyDescent="0.25">
      <c r="A304" s="1">
        <v>14</v>
      </c>
      <c r="B304" s="1" t="s">
        <v>576</v>
      </c>
      <c r="C304" s="1">
        <v>5</v>
      </c>
      <c r="D304" s="13">
        <v>45019.151388888888</v>
      </c>
      <c r="E304" s="13">
        <v>45019.26666666667</v>
      </c>
      <c r="F304" s="7">
        <f>IF(Tabla13[[#This Row],[Estado_Mesa]]="Ocupada",Tabla13[[#This Row],[Hora_Salida]]-Tabla13[[#This Row],[Hora_Llegada]]+TIME(0,15,0),Tabla13[[#This Row],[Hora_Salida]]-Tabla13[[#This Row],[Hora_Llegada]])</f>
        <v>0.12569444444913339</v>
      </c>
      <c r="G304" s="7" t="str">
        <f>TEXT(Tabla13[[#This Row],[Hora_Salida]],"dddd,dd,mm,aaaa")</f>
        <v>lunes,03,04,2023</v>
      </c>
      <c r="H304" s="1" t="s">
        <v>85</v>
      </c>
      <c r="I304" s="1" t="s">
        <v>74</v>
      </c>
      <c r="J304" s="1" t="s">
        <v>68</v>
      </c>
      <c r="K304" s="1">
        <v>16.489999999999998</v>
      </c>
      <c r="L304" s="1" cm="1">
        <f t="array" ref="L304">_xlfn.IFS(Tabla13[[#This Row],[Cuentas_Pagadas]]="COBRADA",K304,Tabla13[[#This Row],[Cuentas_Pagadas]]="NO COBRADA","-")</f>
        <v>16.489999999999998</v>
      </c>
      <c r="M304" s="1" t="s">
        <v>95</v>
      </c>
      <c r="N304" s="1">
        <v>303</v>
      </c>
      <c r="O304" s="1" t="s">
        <v>82</v>
      </c>
      <c r="P304" s="1" t="s">
        <v>577</v>
      </c>
      <c r="Q304" s="19">
        <v>0.1</v>
      </c>
      <c r="R304" s="25">
        <f>Tabla13[[#This Row],[Monto Total]]*Tabla13[[#This Row],[IVA (%)]]</f>
        <v>21</v>
      </c>
      <c r="S304" s="26">
        <f>SUMIF(Tabla1[Número de Orden],Tabla13[[#This Row],[Número_Orden]],Tabla1[Total del Pedido])</f>
        <v>210</v>
      </c>
      <c r="T304" s="26" cm="1">
        <f t="array" ref="T304">_xlfn.IFS(Tabla13[[#This Row],[Cuentas_Pagadas]]="COBRADA",Tabla13[[#This Row],[Monto Total]]+Tabla13[[#This Row],[Propina]],Tabla13[[#This Row],[Cuentas_Pagadas]]="NO COBRADA",0)</f>
        <v>226.49</v>
      </c>
      <c r="U304" s="26">
        <f>SUMIF(Tabla1[Número de Orden],Tabla13[[#This Row],[Número_Orden]],Tabla1[Ganancia Bruta])</f>
        <v>82</v>
      </c>
      <c r="V304" s="26">
        <f>IF(Tabla13[[#This Row],[Ganancia Bruta]]&gt;0,Tabla13[[#This Row],[Ganancia Bruta]]-Tabla13[[#This Row],[IVA]],"-")</f>
        <v>61</v>
      </c>
      <c r="W304" s="7">
        <f>SUMIF(Tabla1[Número de Orden],Tabla13[[#This Row],[Número_Orden]],Tabla1[Tiempo_Preparación])</f>
        <v>6.3888888888888884E-2</v>
      </c>
      <c r="X304" s="7">
        <f>Tabla13[[#This Row],[Tiempo_Sala]]-Tabla13[[#This Row],[Tiempo_Preparación]]</f>
        <v>6.1805555560244502E-2</v>
      </c>
      <c r="Y304" s="1" t="str">
        <f>IF(Tabla13[[#This Row],[TS-TP]]&gt;0,"COBRADA","NO COBRADA")</f>
        <v>COBRADA</v>
      </c>
    </row>
    <row r="305" spans="1:25" x14ac:dyDescent="0.25">
      <c r="A305" s="1">
        <v>6</v>
      </c>
      <c r="B305" s="1" t="s">
        <v>578</v>
      </c>
      <c r="C305" s="1">
        <v>4</v>
      </c>
      <c r="D305" s="13">
        <v>45019.14166666667</v>
      </c>
      <c r="E305" s="13">
        <v>45019.194444444445</v>
      </c>
      <c r="F305" s="7">
        <f>IF(Tabla13[[#This Row],[Estado_Mesa]]="Ocupada",Tabla13[[#This Row],[Hora_Salida]]-Tabla13[[#This Row],[Hora_Llegada]]+TIME(0,15,0),Tabla13[[#This Row],[Hora_Salida]]-Tabla13[[#This Row],[Hora_Llegada]])</f>
        <v>5.2777777775190771E-2</v>
      </c>
      <c r="G305" s="7" t="str">
        <f>TEXT(Tabla13[[#This Row],[Hora_Salida]],"dddd,dd,mm,aaaa")</f>
        <v>lunes,03,04,2023</v>
      </c>
      <c r="H305" s="1" t="s">
        <v>73</v>
      </c>
      <c r="I305" s="1" t="s">
        <v>67</v>
      </c>
      <c r="J305" s="1" t="s">
        <v>80</v>
      </c>
      <c r="K305" s="1">
        <v>22.05</v>
      </c>
      <c r="L305" s="1" t="str" cm="1">
        <f t="array" ref="L305">_xlfn.IFS(Tabla13[[#This Row],[Cuentas_Pagadas]]="COBRADA",K305,Tabla13[[#This Row],[Cuentas_Pagadas]]="NO COBRADA","-")</f>
        <v>-</v>
      </c>
      <c r="M305" s="1" t="s">
        <v>69</v>
      </c>
      <c r="N305" s="1">
        <v>304</v>
      </c>
      <c r="O305" s="1" t="s">
        <v>76</v>
      </c>
      <c r="P305" s="1" t="s">
        <v>579</v>
      </c>
      <c r="Q305" s="19">
        <v>0.1</v>
      </c>
      <c r="R305" s="25">
        <f>Tabla13[[#This Row],[Monto Total]]*Tabla13[[#This Row],[IVA (%)]]</f>
        <v>27.900000000000002</v>
      </c>
      <c r="S305" s="26">
        <f>SUMIF(Tabla1[Número de Orden],Tabla13[[#This Row],[Número_Orden]],Tabla1[Total del Pedido])</f>
        <v>279</v>
      </c>
      <c r="T305" s="26" cm="1">
        <f t="array" ref="T305">_xlfn.IFS(Tabla13[[#This Row],[Cuentas_Pagadas]]="COBRADA",Tabla13[[#This Row],[Monto Total]]+Tabla13[[#This Row],[Propina]],Tabla13[[#This Row],[Cuentas_Pagadas]]="NO COBRADA",0)</f>
        <v>0</v>
      </c>
      <c r="U305" s="26">
        <v>0</v>
      </c>
      <c r="V305" s="27" t="str">
        <f>IF(Tabla13[[#This Row],[Ganancia Bruta]]&gt;0,Tabla13[[#This Row],[Ganancia Bruta]]-Tabla13[[#This Row],[IVA]],"-")</f>
        <v>-</v>
      </c>
      <c r="W305" s="7">
        <f>SUMIF(Tabla1[Número de Orden],Tabla13[[#This Row],[Número_Orden]],Tabla1[Tiempo_Preparación])</f>
        <v>5.9027777777777776E-2</v>
      </c>
      <c r="X305" s="7">
        <f>Tabla13[[#This Row],[Tiempo_Sala]]-Tabla13[[#This Row],[Tiempo_Preparación]]</f>
        <v>-6.2500000025870056E-3</v>
      </c>
      <c r="Y305" s="1" t="str">
        <f>IF(Tabla13[[#This Row],[TS-TP]]&gt;0,"COBRADA","NO COBRADA")</f>
        <v>NO COBRADA</v>
      </c>
    </row>
    <row r="306" spans="1:25" x14ac:dyDescent="0.25">
      <c r="A306" s="1">
        <v>1</v>
      </c>
      <c r="B306" s="1" t="s">
        <v>580</v>
      </c>
      <c r="C306" s="1">
        <v>2</v>
      </c>
      <c r="D306" s="13">
        <v>45019.03125</v>
      </c>
      <c r="E306" s="13">
        <v>45019.175694444442</v>
      </c>
      <c r="F306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306" s="7" t="str">
        <f>TEXT(Tabla13[[#This Row],[Hora_Salida]],"dddd,dd,mm,aaaa")</f>
        <v>lunes,03,04,2023</v>
      </c>
      <c r="H306" s="1" t="s">
        <v>73</v>
      </c>
      <c r="I306" s="1" t="s">
        <v>67</v>
      </c>
      <c r="J306" s="1" t="s">
        <v>80</v>
      </c>
      <c r="K306" s="1">
        <v>37.92</v>
      </c>
      <c r="L306" s="1" cm="1">
        <f t="array" ref="L306">_xlfn.IFS(Tabla13[[#This Row],[Cuentas_Pagadas]]="COBRADA",K306,Tabla13[[#This Row],[Cuentas_Pagadas]]="NO COBRADA","-")</f>
        <v>37.92</v>
      </c>
      <c r="M306" s="1" t="s">
        <v>69</v>
      </c>
      <c r="N306" s="1">
        <v>305</v>
      </c>
      <c r="O306" s="1" t="s">
        <v>122</v>
      </c>
      <c r="P306" s="1" t="s">
        <v>581</v>
      </c>
      <c r="Q306" s="19">
        <v>0.1</v>
      </c>
      <c r="R306" s="25">
        <f>Tabla13[[#This Row],[Monto Total]]*Tabla13[[#This Row],[IVA (%)]]</f>
        <v>12.8</v>
      </c>
      <c r="S306" s="26">
        <f>SUMIF(Tabla1[Número de Orden],Tabla13[[#This Row],[Número_Orden]],Tabla1[Total del Pedido])</f>
        <v>128</v>
      </c>
      <c r="T306" s="26" cm="1">
        <f t="array" ref="T306">_xlfn.IFS(Tabla13[[#This Row],[Cuentas_Pagadas]]="COBRADA",Tabla13[[#This Row],[Monto Total]]+Tabla13[[#This Row],[Propina]],Tabla13[[#This Row],[Cuentas_Pagadas]]="NO COBRADA",0)</f>
        <v>165.92000000000002</v>
      </c>
      <c r="U306" s="26">
        <f>SUMIF(Tabla1[Número de Orden],Tabla13[[#This Row],[Número_Orden]],Tabla1[Ganancia Bruta])</f>
        <v>51</v>
      </c>
      <c r="V306" s="26">
        <f>IF(Tabla13[[#This Row],[Ganancia Bruta]]&gt;0,Tabla13[[#This Row],[Ganancia Bruta]]-Tabla13[[#This Row],[IVA]],"-")</f>
        <v>38.200000000000003</v>
      </c>
      <c r="W306" s="7">
        <f>SUMIF(Tabla1[Número de Orden],Tabla13[[#This Row],[Número_Orden]],Tabla1[Tiempo_Preparación])</f>
        <v>4.5138888888888888E-2</v>
      </c>
      <c r="X306" s="7">
        <f>Tabla13[[#This Row],[Tiempo_Sala]]-Tabla13[[#This Row],[Tiempo_Preparación]]</f>
        <v>9.9305555553453606E-2</v>
      </c>
      <c r="Y306" s="1" t="str">
        <f>IF(Tabla13[[#This Row],[TS-TP]]&gt;0,"COBRADA","NO COBRADA")</f>
        <v>COBRADA</v>
      </c>
    </row>
    <row r="307" spans="1:25" x14ac:dyDescent="0.25">
      <c r="A307" s="1">
        <v>7</v>
      </c>
      <c r="B307" s="1" t="s">
        <v>582</v>
      </c>
      <c r="C307" s="1">
        <v>4</v>
      </c>
      <c r="D307" s="13">
        <v>45019.002083333333</v>
      </c>
      <c r="E307" s="13">
        <v>45019.105555555558</v>
      </c>
      <c r="F307" s="7">
        <f>IF(Tabla13[[#This Row],[Estado_Mesa]]="Ocupada",Tabla13[[#This Row],[Hora_Salida]]-Tabla13[[#This Row],[Hora_Llegada]]+TIME(0,15,0),Tabla13[[#This Row],[Hora_Salida]]-Tabla13[[#This Row],[Hora_Llegada]])</f>
        <v>0.1138888888914759</v>
      </c>
      <c r="G307" s="7" t="str">
        <f>TEXT(Tabla13[[#This Row],[Hora_Salida]],"dddd,dd,mm,aaaa")</f>
        <v>lunes,03,04,2023</v>
      </c>
      <c r="H307" s="1" t="s">
        <v>85</v>
      </c>
      <c r="I307" s="1" t="s">
        <v>67</v>
      </c>
      <c r="J307" s="1" t="s">
        <v>80</v>
      </c>
      <c r="K307" s="1">
        <v>16.96</v>
      </c>
      <c r="L307" s="1" cm="1">
        <f t="array" ref="L307">_xlfn.IFS(Tabla13[[#This Row],[Cuentas_Pagadas]]="COBRADA",K307,Tabla13[[#This Row],[Cuentas_Pagadas]]="NO COBRADA","-")</f>
        <v>16.96</v>
      </c>
      <c r="M307" s="1" t="s">
        <v>95</v>
      </c>
      <c r="N307" s="1">
        <v>306</v>
      </c>
      <c r="O307" s="1" t="s">
        <v>122</v>
      </c>
      <c r="P307" s="1" t="s">
        <v>15</v>
      </c>
      <c r="Q307" s="19">
        <v>0.1</v>
      </c>
      <c r="R307" s="25">
        <f>Tabla13[[#This Row],[Monto Total]]*Tabla13[[#This Row],[IVA (%)]]</f>
        <v>3.2</v>
      </c>
      <c r="S307" s="26">
        <f>SUMIF(Tabla1[Número de Orden],Tabla13[[#This Row],[Número_Orden]],Tabla1[Total del Pedido])</f>
        <v>32</v>
      </c>
      <c r="T307" s="26" cm="1">
        <f t="array" ref="T307">_xlfn.IFS(Tabla13[[#This Row],[Cuentas_Pagadas]]="COBRADA",Tabla13[[#This Row],[Monto Total]]+Tabla13[[#This Row],[Propina]],Tabla13[[#This Row],[Cuentas_Pagadas]]="NO COBRADA",0)</f>
        <v>48.96</v>
      </c>
      <c r="U307" s="26">
        <f>SUMIF(Tabla1[Número de Orden],Tabla13[[#This Row],[Número_Orden]],Tabla1[Ganancia Bruta])</f>
        <v>13</v>
      </c>
      <c r="V307" s="26">
        <f>IF(Tabla13[[#This Row],[Ganancia Bruta]]&gt;0,Tabla13[[#This Row],[Ganancia Bruta]]-Tabla13[[#This Row],[IVA]],"-")</f>
        <v>9.8000000000000007</v>
      </c>
      <c r="W307" s="7">
        <f>SUMIF(Tabla1[Número de Orden],Tabla13[[#This Row],[Número_Orden]],Tabla1[Tiempo_Preparación])</f>
        <v>1.4583333333333334E-2</v>
      </c>
      <c r="X307" s="7">
        <f>Tabla13[[#This Row],[Tiempo_Sala]]-Tabla13[[#This Row],[Tiempo_Preparación]]</f>
        <v>9.9305555558142564E-2</v>
      </c>
      <c r="Y307" s="1" t="str">
        <f>IF(Tabla13[[#This Row],[TS-TP]]&gt;0,"COBRADA","NO COBRADA")</f>
        <v>COBRADA</v>
      </c>
    </row>
    <row r="308" spans="1:25" x14ac:dyDescent="0.25">
      <c r="A308" s="1">
        <v>20</v>
      </c>
      <c r="B308" s="1" t="s">
        <v>115</v>
      </c>
      <c r="C308" s="1">
        <v>5</v>
      </c>
      <c r="D308" s="13">
        <v>45019.131249999999</v>
      </c>
      <c r="E308" s="13">
        <v>45019.23541666667</v>
      </c>
      <c r="F308" s="7">
        <f>IF(Tabla13[[#This Row],[Estado_Mesa]]="Ocupada",Tabla13[[#This Row],[Hora_Salida]]-Tabla13[[#This Row],[Hora_Llegada]]+TIME(0,15,0),Tabla13[[#This Row],[Hora_Salida]]-Tabla13[[#This Row],[Hora_Llegada]])</f>
        <v>0.10416666667151731</v>
      </c>
      <c r="G308" s="7" t="str">
        <f>TEXT(Tabla13[[#This Row],[Hora_Salida]],"dddd,dd,mm,aaaa")</f>
        <v>lunes,03,04,2023</v>
      </c>
      <c r="H308" s="1" t="s">
        <v>73</v>
      </c>
      <c r="I308" s="1" t="s">
        <v>67</v>
      </c>
      <c r="J308" s="1" t="s">
        <v>75</v>
      </c>
      <c r="K308" s="1">
        <v>31.66</v>
      </c>
      <c r="L308" s="1" cm="1">
        <f t="array" ref="L308">_xlfn.IFS(Tabla13[[#This Row],[Cuentas_Pagadas]]="COBRADA",K308,Tabla13[[#This Row],[Cuentas_Pagadas]]="NO COBRADA","-")</f>
        <v>31.66</v>
      </c>
      <c r="M308" s="1" t="s">
        <v>81</v>
      </c>
      <c r="N308" s="1">
        <v>307</v>
      </c>
      <c r="O308" s="1" t="s">
        <v>90</v>
      </c>
      <c r="P308" s="1" t="s">
        <v>20</v>
      </c>
      <c r="Q308" s="19">
        <v>0.1</v>
      </c>
      <c r="R308" s="25">
        <f>Tabla13[[#This Row],[Monto Total]]*Tabla13[[#This Row],[IVA (%)]]</f>
        <v>6.3000000000000007</v>
      </c>
      <c r="S308" s="26">
        <f>SUMIF(Tabla1[Número de Orden],Tabla13[[#This Row],[Número_Orden]],Tabla1[Total del Pedido])</f>
        <v>63</v>
      </c>
      <c r="T308" s="26" cm="1">
        <f t="array" ref="T308">_xlfn.IFS(Tabla13[[#This Row],[Cuentas_Pagadas]]="COBRADA",Tabla13[[#This Row],[Monto Total]]+Tabla13[[#This Row],[Propina]],Tabla13[[#This Row],[Cuentas_Pagadas]]="NO COBRADA",0)</f>
        <v>94.66</v>
      </c>
      <c r="U308" s="26">
        <f>SUMIF(Tabla1[Número de Orden],Tabla13[[#This Row],[Número_Orden]],Tabla1[Ganancia Bruta])</f>
        <v>24</v>
      </c>
      <c r="V308" s="26">
        <f>IF(Tabla13[[#This Row],[Ganancia Bruta]]&gt;0,Tabla13[[#This Row],[Ganancia Bruta]]-Tabla13[[#This Row],[IVA]],"-")</f>
        <v>17.7</v>
      </c>
      <c r="W308" s="7">
        <f>SUMIF(Tabla1[Número de Orden],Tabla13[[#This Row],[Número_Orden]],Tabla1[Tiempo_Preparación])</f>
        <v>2.7083333333333334E-2</v>
      </c>
      <c r="X308" s="7">
        <f>Tabla13[[#This Row],[Tiempo_Sala]]-Tabla13[[#This Row],[Tiempo_Preparación]]</f>
        <v>7.7083333338183971E-2</v>
      </c>
      <c r="Y308" s="1" t="str">
        <f>IF(Tabla13[[#This Row],[TS-TP]]&gt;0,"COBRADA","NO COBRADA")</f>
        <v>COBRADA</v>
      </c>
    </row>
    <row r="309" spans="1:25" x14ac:dyDescent="0.25">
      <c r="A309" s="1">
        <v>14</v>
      </c>
      <c r="B309" s="1" t="s">
        <v>583</v>
      </c>
      <c r="C309" s="1">
        <v>6</v>
      </c>
      <c r="D309" s="13">
        <v>45019.079861111109</v>
      </c>
      <c r="E309" s="13">
        <v>45019.193749999999</v>
      </c>
      <c r="F309" s="7">
        <f>IF(Tabla13[[#This Row],[Estado_Mesa]]="Ocupada",Tabla13[[#This Row],[Hora_Salida]]-Tabla13[[#This Row],[Hora_Llegada]]+TIME(0,15,0),Tabla13[[#This Row],[Hora_Salida]]-Tabla13[[#This Row],[Hora_Llegada]])</f>
        <v>0.11388888888905058</v>
      </c>
      <c r="G309" s="7" t="str">
        <f>TEXT(Tabla13[[#This Row],[Hora_Salida]],"dddd,dd,mm,aaaa")</f>
        <v>lunes,03,04,2023</v>
      </c>
      <c r="H309" s="1" t="s">
        <v>79</v>
      </c>
      <c r="I309" s="1" t="s">
        <v>67</v>
      </c>
      <c r="J309" s="1" t="s">
        <v>80</v>
      </c>
      <c r="K309" s="1">
        <v>33.79</v>
      </c>
      <c r="L309" s="1" t="str" cm="1">
        <f t="array" ref="L309">_xlfn.IFS(Tabla13[[#This Row],[Cuentas_Pagadas]]="COBRADA",K309,Tabla13[[#This Row],[Cuentas_Pagadas]]="NO COBRADA","-")</f>
        <v>-</v>
      </c>
      <c r="M309" s="1" t="s">
        <v>69</v>
      </c>
      <c r="N309" s="1">
        <v>308</v>
      </c>
      <c r="O309" s="1" t="s">
        <v>104</v>
      </c>
      <c r="P309" s="1" t="s">
        <v>584</v>
      </c>
      <c r="Q309" s="19">
        <v>0.1</v>
      </c>
      <c r="R309" s="25">
        <f>Tabla13[[#This Row],[Monto Total]]*Tabla13[[#This Row],[IVA (%)]]</f>
        <v>22.200000000000003</v>
      </c>
      <c r="S309" s="26">
        <f>SUMIF(Tabla1[Número de Orden],Tabla13[[#This Row],[Número_Orden]],Tabla1[Total del Pedido])</f>
        <v>222</v>
      </c>
      <c r="T309" s="26" cm="1">
        <f t="array" ref="T309">_xlfn.IFS(Tabla13[[#This Row],[Cuentas_Pagadas]]="COBRADA",Tabla13[[#This Row],[Monto Total]]+Tabla13[[#This Row],[Propina]],Tabla13[[#This Row],[Cuentas_Pagadas]]="NO COBRADA",0)</f>
        <v>0</v>
      </c>
      <c r="U309" s="26">
        <v>0</v>
      </c>
      <c r="V309" s="27" t="str">
        <f>IF(Tabla13[[#This Row],[Ganancia Bruta]]&gt;0,Tabla13[[#This Row],[Ganancia Bruta]]-Tabla13[[#This Row],[IVA]],"-")</f>
        <v>-</v>
      </c>
      <c r="W309" s="7">
        <f>SUMIF(Tabla1[Número de Orden],Tabla13[[#This Row],[Número_Orden]],Tabla1[Tiempo_Preparación])</f>
        <v>0.12916666666666665</v>
      </c>
      <c r="X309" s="7">
        <f>Tabla13[[#This Row],[Tiempo_Sala]]-Tabla13[[#This Row],[Tiempo_Preparación]]</f>
        <v>-1.5277777777616075E-2</v>
      </c>
      <c r="Y309" s="1" t="str">
        <f>IF(Tabla13[[#This Row],[TS-TP]]&gt;0,"COBRADA","NO COBRADA")</f>
        <v>NO COBRADA</v>
      </c>
    </row>
    <row r="310" spans="1:25" x14ac:dyDescent="0.25">
      <c r="A310" s="1">
        <v>9</v>
      </c>
      <c r="B310" s="1" t="s">
        <v>585</v>
      </c>
      <c r="C310" s="1">
        <v>3</v>
      </c>
      <c r="D310" s="13">
        <v>45019.019444444442</v>
      </c>
      <c r="E310" s="13">
        <v>45019.170138888891</v>
      </c>
      <c r="F310" s="7">
        <f>IF(Tabla13[[#This Row],[Estado_Mesa]]="Ocupada",Tabla13[[#This Row],[Hora_Salida]]-Tabla13[[#This Row],[Hora_Llegada]]+TIME(0,15,0),Tabla13[[#This Row],[Hora_Salida]]-Tabla13[[#This Row],[Hora_Llegada]])</f>
        <v>0.15069444444816327</v>
      </c>
      <c r="G310" s="7" t="str">
        <f>TEXT(Tabla13[[#This Row],[Hora_Salida]],"dddd,dd,mm,aaaa")</f>
        <v>lunes,03,04,2023</v>
      </c>
      <c r="H310" s="1" t="s">
        <v>73</v>
      </c>
      <c r="I310" s="1" t="s">
        <v>67</v>
      </c>
      <c r="J310" s="1" t="s">
        <v>80</v>
      </c>
      <c r="K310" s="1">
        <v>36.090000000000003</v>
      </c>
      <c r="L310" s="1" cm="1">
        <f t="array" ref="L310">_xlfn.IFS(Tabla13[[#This Row],[Cuentas_Pagadas]]="COBRADA",K310,Tabla13[[#This Row],[Cuentas_Pagadas]]="NO COBRADA","-")</f>
        <v>36.090000000000003</v>
      </c>
      <c r="M310" s="1" t="s">
        <v>69</v>
      </c>
      <c r="N310" s="1">
        <v>309</v>
      </c>
      <c r="O310" s="1" t="s">
        <v>139</v>
      </c>
      <c r="P310" s="1" t="s">
        <v>586</v>
      </c>
      <c r="Q310" s="19">
        <v>0.1</v>
      </c>
      <c r="R310" s="25">
        <f>Tabla13[[#This Row],[Monto Total]]*Tabla13[[#This Row],[IVA (%)]]</f>
        <v>17.2</v>
      </c>
      <c r="S310" s="26">
        <f>SUMIF(Tabla1[Número de Orden],Tabla13[[#This Row],[Número_Orden]],Tabla1[Total del Pedido])</f>
        <v>172</v>
      </c>
      <c r="T310" s="26" cm="1">
        <f t="array" ref="T310">_xlfn.IFS(Tabla13[[#This Row],[Cuentas_Pagadas]]="COBRADA",Tabla13[[#This Row],[Monto Total]]+Tabla13[[#This Row],[Propina]],Tabla13[[#This Row],[Cuentas_Pagadas]]="NO COBRADA",0)</f>
        <v>208.09</v>
      </c>
      <c r="U310" s="26">
        <f>SUMIF(Tabla1[Número de Orden],Tabla13[[#This Row],[Número_Orden]],Tabla1[Ganancia Bruta])</f>
        <v>67</v>
      </c>
      <c r="V310" s="26">
        <f>IF(Tabla13[[#This Row],[Ganancia Bruta]]&gt;0,Tabla13[[#This Row],[Ganancia Bruta]]-Tabla13[[#This Row],[IVA]],"-")</f>
        <v>49.8</v>
      </c>
      <c r="W310" s="7">
        <f>SUMIF(Tabla1[Número de Orden],Tabla13[[#This Row],[Número_Orden]],Tabla1[Tiempo_Preparación])</f>
        <v>8.5416666666666669E-2</v>
      </c>
      <c r="X310" s="7">
        <f>Tabla13[[#This Row],[Tiempo_Sala]]-Tabla13[[#This Row],[Tiempo_Preparación]]</f>
        <v>6.5277777781496599E-2</v>
      </c>
      <c r="Y310" s="1" t="str">
        <f>IF(Tabla13[[#This Row],[TS-TP]]&gt;0,"COBRADA","NO COBRADA")</f>
        <v>COBRADA</v>
      </c>
    </row>
    <row r="311" spans="1:25" x14ac:dyDescent="0.25">
      <c r="A311" s="1">
        <v>17</v>
      </c>
      <c r="B311" s="1" t="s">
        <v>587</v>
      </c>
      <c r="C311" s="1">
        <v>3</v>
      </c>
      <c r="D311" s="13">
        <v>45019.12777777778</v>
      </c>
      <c r="E311" s="13">
        <v>45019.265972222223</v>
      </c>
      <c r="F311" s="7">
        <f>IF(Tabla13[[#This Row],[Estado_Mesa]]="Ocupada",Tabla13[[#This Row],[Hora_Salida]]-Tabla13[[#This Row],[Hora_Llegada]]+TIME(0,15,0),Tabla13[[#This Row],[Hora_Salida]]-Tabla13[[#This Row],[Hora_Llegada]])</f>
        <v>0.13819444444379769</v>
      </c>
      <c r="G311" s="7" t="str">
        <f>TEXT(Tabla13[[#This Row],[Hora_Salida]],"dddd,dd,mm,aaaa")</f>
        <v>lunes,03,04,2023</v>
      </c>
      <c r="H311" s="1" t="s">
        <v>85</v>
      </c>
      <c r="I311" s="1" t="s">
        <v>93</v>
      </c>
      <c r="J311" s="1" t="s">
        <v>80</v>
      </c>
      <c r="K311" s="1">
        <v>11.47</v>
      </c>
      <c r="L311" s="1" cm="1">
        <f t="array" ref="L311">_xlfn.IFS(Tabla13[[#This Row],[Cuentas_Pagadas]]="COBRADA",K311,Tabla13[[#This Row],[Cuentas_Pagadas]]="NO COBRADA","-")</f>
        <v>11.47</v>
      </c>
      <c r="M311" s="1" t="s">
        <v>81</v>
      </c>
      <c r="N311" s="1">
        <v>310</v>
      </c>
      <c r="O311" s="1" t="s">
        <v>104</v>
      </c>
      <c r="P311" s="1" t="s">
        <v>588</v>
      </c>
      <c r="Q311" s="19">
        <v>0.1</v>
      </c>
      <c r="R311" s="25">
        <f>Tabla13[[#This Row],[Monto Total]]*Tabla13[[#This Row],[IVA (%)]]</f>
        <v>13.8</v>
      </c>
      <c r="S311" s="26">
        <f>SUMIF(Tabla1[Número de Orden],Tabla13[[#This Row],[Número_Orden]],Tabla1[Total del Pedido])</f>
        <v>138</v>
      </c>
      <c r="T311" s="26" cm="1">
        <f t="array" ref="T311">_xlfn.IFS(Tabla13[[#This Row],[Cuentas_Pagadas]]="COBRADA",Tabla13[[#This Row],[Monto Total]]+Tabla13[[#This Row],[Propina]],Tabla13[[#This Row],[Cuentas_Pagadas]]="NO COBRADA",0)</f>
        <v>149.47</v>
      </c>
      <c r="U311" s="26">
        <f>SUMIF(Tabla1[Número de Orden],Tabla13[[#This Row],[Número_Orden]],Tabla1[Ganancia Bruta])</f>
        <v>57</v>
      </c>
      <c r="V311" s="26">
        <f>IF(Tabla13[[#This Row],[Ganancia Bruta]]&gt;0,Tabla13[[#This Row],[Ganancia Bruta]]-Tabla13[[#This Row],[IVA]],"-")</f>
        <v>43.2</v>
      </c>
      <c r="W311" s="7">
        <f>SUMIF(Tabla1[Número de Orden],Tabla13[[#This Row],[Número_Orden]],Tabla1[Tiempo_Preparación])</f>
        <v>6.7361111111111108E-2</v>
      </c>
      <c r="X311" s="7">
        <f>Tabla13[[#This Row],[Tiempo_Sala]]-Tabla13[[#This Row],[Tiempo_Preparación]]</f>
        <v>7.0833333332686585E-2</v>
      </c>
      <c r="Y311" s="1" t="str">
        <f>IF(Tabla13[[#This Row],[TS-TP]]&gt;0,"COBRADA","NO COBRADA")</f>
        <v>COBRADA</v>
      </c>
    </row>
    <row r="312" spans="1:25" x14ac:dyDescent="0.25">
      <c r="A312" s="1">
        <v>6</v>
      </c>
      <c r="B312" s="1" t="s">
        <v>589</v>
      </c>
      <c r="C312" s="1">
        <v>4</v>
      </c>
      <c r="D312" s="13">
        <v>45019.069444444445</v>
      </c>
      <c r="E312" s="13">
        <v>45019.113194444442</v>
      </c>
      <c r="F312" s="7">
        <f>IF(Tabla13[[#This Row],[Estado_Mesa]]="Ocupada",Tabla13[[#This Row],[Hora_Salida]]-Tabla13[[#This Row],[Hora_Llegada]]+TIME(0,15,0),Tabla13[[#This Row],[Hora_Salida]]-Tabla13[[#This Row],[Hora_Llegada]])</f>
        <v>5.4166666663756281E-2</v>
      </c>
      <c r="G312" s="7" t="str">
        <f>TEXT(Tabla13[[#This Row],[Hora_Salida]],"dddd,dd,mm,aaaa")</f>
        <v>lunes,03,04,2023</v>
      </c>
      <c r="H312" s="1" t="s">
        <v>66</v>
      </c>
      <c r="I312" s="1" t="s">
        <v>74</v>
      </c>
      <c r="J312" s="1" t="s">
        <v>75</v>
      </c>
      <c r="K312" s="1">
        <v>39.270000000000003</v>
      </c>
      <c r="L312" s="1" cm="1">
        <f t="array" ref="L312">_xlfn.IFS(Tabla13[[#This Row],[Cuentas_Pagadas]]="COBRADA",K312,Tabla13[[#This Row],[Cuentas_Pagadas]]="NO COBRADA","-")</f>
        <v>39.270000000000003</v>
      </c>
      <c r="M312" s="1" t="s">
        <v>95</v>
      </c>
      <c r="N312" s="1">
        <v>311</v>
      </c>
      <c r="O312" s="1" t="s">
        <v>86</v>
      </c>
      <c r="P312" s="1" t="s">
        <v>590</v>
      </c>
      <c r="Q312" s="19">
        <v>0.1</v>
      </c>
      <c r="R312" s="25">
        <f>Tabla13[[#This Row],[Monto Total]]*Tabla13[[#This Row],[IVA (%)]]</f>
        <v>5.3000000000000007</v>
      </c>
      <c r="S312" s="26">
        <f>SUMIF(Tabla1[Número de Orden],Tabla13[[#This Row],[Número_Orden]],Tabla1[Total del Pedido])</f>
        <v>53</v>
      </c>
      <c r="T312" s="26" cm="1">
        <f t="array" ref="T312">_xlfn.IFS(Tabla13[[#This Row],[Cuentas_Pagadas]]="COBRADA",Tabla13[[#This Row],[Monto Total]]+Tabla13[[#This Row],[Propina]],Tabla13[[#This Row],[Cuentas_Pagadas]]="NO COBRADA",0)</f>
        <v>92.27000000000001</v>
      </c>
      <c r="U312" s="26">
        <f>SUMIF(Tabla1[Número de Orden],Tabla13[[#This Row],[Número_Orden]],Tabla1[Ganancia Bruta])</f>
        <v>22</v>
      </c>
      <c r="V312" s="26">
        <f>IF(Tabla13[[#This Row],[Ganancia Bruta]]&gt;0,Tabla13[[#This Row],[Ganancia Bruta]]-Tabla13[[#This Row],[IVA]],"-")</f>
        <v>16.7</v>
      </c>
      <c r="W312" s="7">
        <f>SUMIF(Tabla1[Número de Orden],Tabla13[[#This Row],[Número_Orden]],Tabla1[Tiempo_Preparación])</f>
        <v>5.1388888888888887E-2</v>
      </c>
      <c r="X312" s="7">
        <f>Tabla13[[#This Row],[Tiempo_Sala]]-Tabla13[[#This Row],[Tiempo_Preparación]]</f>
        <v>2.7777777748673946E-3</v>
      </c>
      <c r="Y312" s="1" t="str">
        <f>IF(Tabla13[[#This Row],[TS-TP]]&gt;0,"COBRADA","NO COBRADA")</f>
        <v>COBRADA</v>
      </c>
    </row>
    <row r="313" spans="1:25" x14ac:dyDescent="0.25">
      <c r="A313" s="1">
        <v>2</v>
      </c>
      <c r="B313" s="1" t="s">
        <v>591</v>
      </c>
      <c r="C313" s="1">
        <v>4</v>
      </c>
      <c r="D313" s="13">
        <v>45019.129861111112</v>
      </c>
      <c r="E313" s="13">
        <v>45019.258333333331</v>
      </c>
      <c r="F313" s="7">
        <f>IF(Tabla13[[#This Row],[Estado_Mesa]]="Ocupada",Tabla13[[#This Row],[Hora_Salida]]-Tabla13[[#This Row],[Hora_Llegada]]+TIME(0,15,0),Tabla13[[#This Row],[Hora_Salida]]-Tabla13[[#This Row],[Hora_Llegada]])</f>
        <v>0.12847222221898846</v>
      </c>
      <c r="G313" s="7" t="str">
        <f>TEXT(Tabla13[[#This Row],[Hora_Salida]],"dddd,dd,mm,aaaa")</f>
        <v>lunes,03,04,2023</v>
      </c>
      <c r="H313" s="1" t="s">
        <v>66</v>
      </c>
      <c r="I313" s="1" t="s">
        <v>67</v>
      </c>
      <c r="J313" s="1" t="s">
        <v>80</v>
      </c>
      <c r="K313" s="1">
        <v>30.89</v>
      </c>
      <c r="L313" s="1" cm="1">
        <f t="array" ref="L313">_xlfn.IFS(Tabla13[[#This Row],[Cuentas_Pagadas]]="COBRADA",K313,Tabla13[[#This Row],[Cuentas_Pagadas]]="NO COBRADA","-")</f>
        <v>30.89</v>
      </c>
      <c r="M313" s="1" t="s">
        <v>69</v>
      </c>
      <c r="N313" s="1">
        <v>312</v>
      </c>
      <c r="O313" s="1" t="s">
        <v>104</v>
      </c>
      <c r="P313" s="1" t="s">
        <v>592</v>
      </c>
      <c r="Q313" s="19">
        <v>0.1</v>
      </c>
      <c r="R313" s="25">
        <f>Tabla13[[#This Row],[Monto Total]]*Tabla13[[#This Row],[IVA (%)]]</f>
        <v>13.4</v>
      </c>
      <c r="S313" s="26">
        <f>SUMIF(Tabla1[Número de Orden],Tabla13[[#This Row],[Número_Orden]],Tabla1[Total del Pedido])</f>
        <v>134</v>
      </c>
      <c r="T313" s="26" cm="1">
        <f t="array" ref="T313">_xlfn.IFS(Tabla13[[#This Row],[Cuentas_Pagadas]]="COBRADA",Tabla13[[#This Row],[Monto Total]]+Tabla13[[#This Row],[Propina]],Tabla13[[#This Row],[Cuentas_Pagadas]]="NO COBRADA",0)</f>
        <v>164.89</v>
      </c>
      <c r="U313" s="26">
        <f>SUMIF(Tabla1[Número de Orden],Tabla13[[#This Row],[Número_Orden]],Tabla1[Ganancia Bruta])</f>
        <v>54</v>
      </c>
      <c r="V313" s="26">
        <f>IF(Tabla13[[#This Row],[Ganancia Bruta]]&gt;0,Tabla13[[#This Row],[Ganancia Bruta]]-Tabla13[[#This Row],[IVA]],"-")</f>
        <v>40.6</v>
      </c>
      <c r="W313" s="7">
        <f>SUMIF(Tabla1[Número de Orden],Tabla13[[#This Row],[Número_Orden]],Tabla1[Tiempo_Preparación])</f>
        <v>3.8194444444444448E-2</v>
      </c>
      <c r="X313" s="7">
        <f>Tabla13[[#This Row],[Tiempo_Sala]]-Tabla13[[#This Row],[Tiempo_Preparación]]</f>
        <v>9.0277777774544016E-2</v>
      </c>
      <c r="Y313" s="1" t="str">
        <f>IF(Tabla13[[#This Row],[TS-TP]]&gt;0,"COBRADA","NO COBRADA")</f>
        <v>COBRADA</v>
      </c>
    </row>
    <row r="314" spans="1:25" x14ac:dyDescent="0.25">
      <c r="A314" s="1">
        <v>10</v>
      </c>
      <c r="B314" s="1" t="s">
        <v>98</v>
      </c>
      <c r="C314" s="1">
        <v>3</v>
      </c>
      <c r="D314" s="13">
        <v>45019.099305555559</v>
      </c>
      <c r="E314" s="13">
        <v>45019.240277777775</v>
      </c>
      <c r="F314" s="7">
        <f>IF(Tabla13[[#This Row],[Estado_Mesa]]="Ocupada",Tabla13[[#This Row],[Hora_Salida]]-Tabla13[[#This Row],[Hora_Llegada]]+TIME(0,15,0),Tabla13[[#This Row],[Hora_Salida]]-Tabla13[[#This Row],[Hora_Llegada]])</f>
        <v>0.14097222221607808</v>
      </c>
      <c r="G314" s="7" t="str">
        <f>TEXT(Tabla13[[#This Row],[Hora_Salida]],"dddd,dd,mm,aaaa")</f>
        <v>lunes,03,04,2023</v>
      </c>
      <c r="H314" s="1" t="s">
        <v>73</v>
      </c>
      <c r="I314" s="1" t="s">
        <v>74</v>
      </c>
      <c r="J314" s="1" t="s">
        <v>68</v>
      </c>
      <c r="K314" s="1">
        <v>43.14</v>
      </c>
      <c r="L314" s="1" cm="1">
        <f t="array" ref="L314">_xlfn.IFS(Tabla13[[#This Row],[Cuentas_Pagadas]]="COBRADA",K314,Tabla13[[#This Row],[Cuentas_Pagadas]]="NO COBRADA","-")</f>
        <v>43.14</v>
      </c>
      <c r="M314" s="1" t="s">
        <v>69</v>
      </c>
      <c r="N314" s="1">
        <v>313</v>
      </c>
      <c r="O314" s="1" t="s">
        <v>70</v>
      </c>
      <c r="P314" s="1" t="s">
        <v>593</v>
      </c>
      <c r="Q314" s="19">
        <v>0.1</v>
      </c>
      <c r="R314" s="25">
        <f>Tabla13[[#This Row],[Monto Total]]*Tabla13[[#This Row],[IVA (%)]]</f>
        <v>23.200000000000003</v>
      </c>
      <c r="S314" s="26">
        <f>SUMIF(Tabla1[Número de Orden],Tabla13[[#This Row],[Número_Orden]],Tabla1[Total del Pedido])</f>
        <v>232</v>
      </c>
      <c r="T314" s="26" cm="1">
        <f t="array" ref="T314">_xlfn.IFS(Tabla13[[#This Row],[Cuentas_Pagadas]]="COBRADA",Tabla13[[#This Row],[Monto Total]]+Tabla13[[#This Row],[Propina]],Tabla13[[#This Row],[Cuentas_Pagadas]]="NO COBRADA",0)</f>
        <v>275.14</v>
      </c>
      <c r="U314" s="26">
        <f>SUMIF(Tabla1[Número de Orden],Tabla13[[#This Row],[Número_Orden]],Tabla1[Ganancia Bruta])</f>
        <v>92</v>
      </c>
      <c r="V314" s="26">
        <f>IF(Tabla13[[#This Row],[Ganancia Bruta]]&gt;0,Tabla13[[#This Row],[Ganancia Bruta]]-Tabla13[[#This Row],[IVA]],"-")</f>
        <v>68.8</v>
      </c>
      <c r="W314" s="7">
        <f>SUMIF(Tabla1[Número de Orden],Tabla13[[#This Row],[Número_Orden]],Tabla1[Tiempo_Preparación])</f>
        <v>7.3611111111111113E-2</v>
      </c>
      <c r="X314" s="7">
        <f>Tabla13[[#This Row],[Tiempo_Sala]]-Tabla13[[#This Row],[Tiempo_Preparación]]</f>
        <v>6.7361111104966967E-2</v>
      </c>
      <c r="Y314" s="1" t="str">
        <f>IF(Tabla13[[#This Row],[TS-TP]]&gt;0,"COBRADA","NO COBRADA")</f>
        <v>COBRADA</v>
      </c>
    </row>
    <row r="315" spans="1:25" x14ac:dyDescent="0.25">
      <c r="A315" s="1">
        <v>20</v>
      </c>
      <c r="B315" s="1" t="s">
        <v>594</v>
      </c>
      <c r="C315" s="1">
        <v>5</v>
      </c>
      <c r="D315" s="13">
        <v>45019.031944444447</v>
      </c>
      <c r="E315" s="13">
        <v>45019.161805555559</v>
      </c>
      <c r="F315" s="7">
        <f>IF(Tabla13[[#This Row],[Estado_Mesa]]="Ocupada",Tabla13[[#This Row],[Hora_Salida]]-Tabla13[[#This Row],[Hora_Llegada]]+TIME(0,15,0),Tabla13[[#This Row],[Hora_Salida]]-Tabla13[[#This Row],[Hora_Llegada]])</f>
        <v>0.14027777777907127</v>
      </c>
      <c r="G315" s="7" t="str">
        <f>TEXT(Tabla13[[#This Row],[Hora_Salida]],"dddd,dd,mm,aaaa")</f>
        <v>lunes,03,04,2023</v>
      </c>
      <c r="H315" s="1" t="s">
        <v>89</v>
      </c>
      <c r="I315" s="1" t="s">
        <v>67</v>
      </c>
      <c r="J315" s="1" t="s">
        <v>68</v>
      </c>
      <c r="K315" s="1">
        <v>32.18</v>
      </c>
      <c r="L315" s="1" cm="1">
        <f t="array" ref="L315">_xlfn.IFS(Tabla13[[#This Row],[Cuentas_Pagadas]]="COBRADA",K315,Tabla13[[#This Row],[Cuentas_Pagadas]]="NO COBRADA","-")</f>
        <v>32.18</v>
      </c>
      <c r="M315" s="1" t="s">
        <v>95</v>
      </c>
      <c r="N315" s="1">
        <v>314</v>
      </c>
      <c r="O315" s="1" t="s">
        <v>122</v>
      </c>
      <c r="P315" s="1" t="s">
        <v>7</v>
      </c>
      <c r="Q315" s="19">
        <v>0.1</v>
      </c>
      <c r="R315" s="25">
        <f>Tabla13[[#This Row],[Monto Total]]*Tabla13[[#This Row],[IVA (%)]]</f>
        <v>2.7</v>
      </c>
      <c r="S315" s="26">
        <f>SUMIF(Tabla1[Número de Orden],Tabla13[[#This Row],[Número_Orden]],Tabla1[Total del Pedido])</f>
        <v>27</v>
      </c>
      <c r="T315" s="26" cm="1">
        <f t="array" ref="T315">_xlfn.IFS(Tabla13[[#This Row],[Cuentas_Pagadas]]="COBRADA",Tabla13[[#This Row],[Monto Total]]+Tabla13[[#This Row],[Propina]],Tabla13[[#This Row],[Cuentas_Pagadas]]="NO COBRADA",0)</f>
        <v>59.18</v>
      </c>
      <c r="U315" s="26">
        <f>SUMIF(Tabla1[Número de Orden],Tabla13[[#This Row],[Número_Orden]],Tabla1[Ganancia Bruta])</f>
        <v>11</v>
      </c>
      <c r="V315" s="26">
        <f>IF(Tabla13[[#This Row],[Ganancia Bruta]]&gt;0,Tabla13[[#This Row],[Ganancia Bruta]]-Tabla13[[#This Row],[IVA]],"-")</f>
        <v>8.3000000000000007</v>
      </c>
      <c r="W315" s="7">
        <f>SUMIF(Tabla1[Número de Orden],Tabla13[[#This Row],[Número_Orden]],Tabla1[Tiempo_Preparación])</f>
        <v>3.472222222222222E-3</v>
      </c>
      <c r="X315" s="7">
        <f>Tabla13[[#This Row],[Tiempo_Sala]]-Tabla13[[#This Row],[Tiempo_Preparación]]</f>
        <v>0.13680555555684906</v>
      </c>
      <c r="Y315" s="1" t="str">
        <f>IF(Tabla13[[#This Row],[TS-TP]]&gt;0,"COBRADA","NO COBRADA")</f>
        <v>COBRADA</v>
      </c>
    </row>
    <row r="316" spans="1:25" x14ac:dyDescent="0.25">
      <c r="A316" s="1">
        <v>14</v>
      </c>
      <c r="B316" s="1" t="s">
        <v>595</v>
      </c>
      <c r="C316" s="1">
        <v>1</v>
      </c>
      <c r="D316" s="13">
        <v>45019.008333333331</v>
      </c>
      <c r="E316" s="13">
        <v>45019.145138888889</v>
      </c>
      <c r="F316" s="7">
        <f>IF(Tabla13[[#This Row],[Estado_Mesa]]="Ocupada",Tabla13[[#This Row],[Hora_Salida]]-Tabla13[[#This Row],[Hora_Llegada]]+TIME(0,15,0),Tabla13[[#This Row],[Hora_Salida]]-Tabla13[[#This Row],[Hora_Llegada]])</f>
        <v>0.1368055555576575</v>
      </c>
      <c r="G316" s="7" t="str">
        <f>TEXT(Tabla13[[#This Row],[Hora_Salida]],"dddd,dd,mm,aaaa")</f>
        <v>lunes,03,04,2023</v>
      </c>
      <c r="H316" s="1" t="s">
        <v>79</v>
      </c>
      <c r="I316" s="1" t="s">
        <v>67</v>
      </c>
      <c r="J316" s="1" t="s">
        <v>80</v>
      </c>
      <c r="K316" s="1">
        <v>20.6</v>
      </c>
      <c r="L316" s="1" cm="1">
        <f t="array" ref="L316">_xlfn.IFS(Tabla13[[#This Row],[Cuentas_Pagadas]]="COBRADA",K316,Tabla13[[#This Row],[Cuentas_Pagadas]]="NO COBRADA","-")</f>
        <v>20.6</v>
      </c>
      <c r="M316" s="1" t="s">
        <v>81</v>
      </c>
      <c r="N316" s="1">
        <v>315</v>
      </c>
      <c r="O316" s="1" t="s">
        <v>122</v>
      </c>
      <c r="P316" s="1" t="s">
        <v>596</v>
      </c>
      <c r="Q316" s="19">
        <v>0.1</v>
      </c>
      <c r="R316" s="25">
        <f>Tabla13[[#This Row],[Monto Total]]*Tabla13[[#This Row],[IVA (%)]]</f>
        <v>16.100000000000001</v>
      </c>
      <c r="S316" s="26">
        <f>SUMIF(Tabla1[Número de Orden],Tabla13[[#This Row],[Número_Orden]],Tabla1[Total del Pedido])</f>
        <v>161</v>
      </c>
      <c r="T316" s="26" cm="1">
        <f t="array" ref="T316">_xlfn.IFS(Tabla13[[#This Row],[Cuentas_Pagadas]]="COBRADA",Tabla13[[#This Row],[Monto Total]]+Tabla13[[#This Row],[Propina]],Tabla13[[#This Row],[Cuentas_Pagadas]]="NO COBRADA",0)</f>
        <v>181.6</v>
      </c>
      <c r="U316" s="26">
        <f>SUMIF(Tabla1[Número de Orden],Tabla13[[#This Row],[Número_Orden]],Tabla1[Ganancia Bruta])</f>
        <v>66</v>
      </c>
      <c r="V316" s="26">
        <f>IF(Tabla13[[#This Row],[Ganancia Bruta]]&gt;0,Tabla13[[#This Row],[Ganancia Bruta]]-Tabla13[[#This Row],[IVA]],"-")</f>
        <v>49.9</v>
      </c>
      <c r="W316" s="7">
        <f>SUMIF(Tabla1[Número de Orden],Tabla13[[#This Row],[Número_Orden]],Tabla1[Tiempo_Preparación])</f>
        <v>8.7499999999999994E-2</v>
      </c>
      <c r="X316" s="7">
        <f>Tabla13[[#This Row],[Tiempo_Sala]]-Tabla13[[#This Row],[Tiempo_Preparación]]</f>
        <v>4.9305555557657504E-2</v>
      </c>
      <c r="Y316" s="1" t="str">
        <f>IF(Tabla13[[#This Row],[TS-TP]]&gt;0,"COBRADA","NO COBRADA")</f>
        <v>COBRADA</v>
      </c>
    </row>
    <row r="317" spans="1:25" x14ac:dyDescent="0.25">
      <c r="A317" s="1">
        <v>2</v>
      </c>
      <c r="B317" s="1" t="s">
        <v>597</v>
      </c>
      <c r="C317" s="1">
        <v>2</v>
      </c>
      <c r="D317" s="13">
        <v>45019.068055555559</v>
      </c>
      <c r="E317" s="13">
        <v>45019.230555555558</v>
      </c>
      <c r="F317" s="7">
        <f>IF(Tabla13[[#This Row],[Estado_Mesa]]="Ocupada",Tabla13[[#This Row],[Hora_Salida]]-Tabla13[[#This Row],[Hora_Llegada]]+TIME(0,15,0),Tabla13[[#This Row],[Hora_Salida]]-Tabla13[[#This Row],[Hora_Llegada]])</f>
        <v>0.16249999999854481</v>
      </c>
      <c r="G317" s="7" t="str">
        <f>TEXT(Tabla13[[#This Row],[Hora_Salida]],"dddd,dd,mm,aaaa")</f>
        <v>lunes,03,04,2023</v>
      </c>
      <c r="H317" s="1" t="s">
        <v>85</v>
      </c>
      <c r="I317" s="1" t="s">
        <v>74</v>
      </c>
      <c r="J317" s="1" t="s">
        <v>80</v>
      </c>
      <c r="K317" s="1">
        <v>31.13</v>
      </c>
      <c r="L317" s="1" cm="1">
        <f t="array" ref="L317">_xlfn.IFS(Tabla13[[#This Row],[Cuentas_Pagadas]]="COBRADA",K317,Tabla13[[#This Row],[Cuentas_Pagadas]]="NO COBRADA","-")</f>
        <v>31.13</v>
      </c>
      <c r="M317" s="1" t="s">
        <v>69</v>
      </c>
      <c r="N317" s="1">
        <v>316</v>
      </c>
      <c r="O317" s="1" t="s">
        <v>90</v>
      </c>
      <c r="P317" s="1" t="s">
        <v>598</v>
      </c>
      <c r="Q317" s="19">
        <v>0.1</v>
      </c>
      <c r="R317" s="25">
        <f>Tabla13[[#This Row],[Monto Total]]*Tabla13[[#This Row],[IVA (%)]]</f>
        <v>16</v>
      </c>
      <c r="S317" s="26">
        <f>SUMIF(Tabla1[Número de Orden],Tabla13[[#This Row],[Número_Orden]],Tabla1[Total del Pedido])</f>
        <v>160</v>
      </c>
      <c r="T317" s="26" cm="1">
        <f t="array" ref="T317">_xlfn.IFS(Tabla13[[#This Row],[Cuentas_Pagadas]]="COBRADA",Tabla13[[#This Row],[Monto Total]]+Tabla13[[#This Row],[Propina]],Tabla13[[#This Row],[Cuentas_Pagadas]]="NO COBRADA",0)</f>
        <v>191.13</v>
      </c>
      <c r="U317" s="26">
        <f>SUMIF(Tabla1[Número de Orden],Tabla13[[#This Row],[Número_Orden]],Tabla1[Ganancia Bruta])</f>
        <v>64</v>
      </c>
      <c r="V317" s="26">
        <f>IF(Tabla13[[#This Row],[Ganancia Bruta]]&gt;0,Tabla13[[#This Row],[Ganancia Bruta]]-Tabla13[[#This Row],[IVA]],"-")</f>
        <v>48</v>
      </c>
      <c r="W317" s="7">
        <f>SUMIF(Tabla1[Número de Orden],Tabla13[[#This Row],[Número_Orden]],Tabla1[Tiempo_Preparación])</f>
        <v>0.10972222222222221</v>
      </c>
      <c r="X317" s="7">
        <f>Tabla13[[#This Row],[Tiempo_Sala]]-Tabla13[[#This Row],[Tiempo_Preparación]]</f>
        <v>5.2777777776322601E-2</v>
      </c>
      <c r="Y317" s="1" t="str">
        <f>IF(Tabla13[[#This Row],[TS-TP]]&gt;0,"COBRADA","NO COBRADA")</f>
        <v>COBRADA</v>
      </c>
    </row>
    <row r="318" spans="1:25" x14ac:dyDescent="0.25">
      <c r="A318" s="1">
        <v>17</v>
      </c>
      <c r="B318" s="1" t="s">
        <v>217</v>
      </c>
      <c r="C318" s="1">
        <v>2</v>
      </c>
      <c r="D318" s="13">
        <v>45019.100694444445</v>
      </c>
      <c r="E318" s="13">
        <v>45019.261111111111</v>
      </c>
      <c r="F318" s="7">
        <f>IF(Tabla13[[#This Row],[Estado_Mesa]]="Ocupada",Tabla13[[#This Row],[Hora_Salida]]-Tabla13[[#This Row],[Hora_Llegada]]+TIME(0,15,0),Tabla13[[#This Row],[Hora_Salida]]-Tabla13[[#This Row],[Hora_Llegada]])</f>
        <v>0.16041666666569654</v>
      </c>
      <c r="G318" s="7" t="str">
        <f>TEXT(Tabla13[[#This Row],[Hora_Salida]],"dddd,dd,mm,aaaa")</f>
        <v>lunes,03,04,2023</v>
      </c>
      <c r="H318" s="1" t="s">
        <v>79</v>
      </c>
      <c r="I318" s="1" t="s">
        <v>74</v>
      </c>
      <c r="J318" s="1" t="s">
        <v>75</v>
      </c>
      <c r="K318" s="1">
        <v>24.55</v>
      </c>
      <c r="L318" s="1" cm="1">
        <f t="array" ref="L318">_xlfn.IFS(Tabla13[[#This Row],[Cuentas_Pagadas]]="COBRADA",K318,Tabla13[[#This Row],[Cuentas_Pagadas]]="NO COBRADA","-")</f>
        <v>24.55</v>
      </c>
      <c r="M318" s="1" t="s">
        <v>81</v>
      </c>
      <c r="N318" s="1">
        <v>317</v>
      </c>
      <c r="O318" s="1" t="s">
        <v>104</v>
      </c>
      <c r="P318" s="1" t="s">
        <v>599</v>
      </c>
      <c r="Q318" s="19">
        <v>0.1</v>
      </c>
      <c r="R318" s="25">
        <f>Tabla13[[#This Row],[Monto Total]]*Tabla13[[#This Row],[IVA (%)]]</f>
        <v>17.8</v>
      </c>
      <c r="S318" s="26">
        <f>SUMIF(Tabla1[Número de Orden],Tabla13[[#This Row],[Número_Orden]],Tabla1[Total del Pedido])</f>
        <v>178</v>
      </c>
      <c r="T318" s="26" cm="1">
        <f t="array" ref="T318">_xlfn.IFS(Tabla13[[#This Row],[Cuentas_Pagadas]]="COBRADA",Tabla13[[#This Row],[Monto Total]]+Tabla13[[#This Row],[Propina]],Tabla13[[#This Row],[Cuentas_Pagadas]]="NO COBRADA",0)</f>
        <v>202.55</v>
      </c>
      <c r="U318" s="26">
        <f>SUMIF(Tabla1[Número de Orden],Tabla13[[#This Row],[Número_Orden]],Tabla1[Ganancia Bruta])</f>
        <v>73</v>
      </c>
      <c r="V318" s="26">
        <f>IF(Tabla13[[#This Row],[Ganancia Bruta]]&gt;0,Tabla13[[#This Row],[Ganancia Bruta]]-Tabla13[[#This Row],[IVA]],"-")</f>
        <v>55.2</v>
      </c>
      <c r="W318" s="7">
        <f>SUMIF(Tabla1[Número de Orden],Tabla13[[#This Row],[Número_Orden]],Tabla1[Tiempo_Preparación])</f>
        <v>6.1111111111111109E-2</v>
      </c>
      <c r="X318" s="7">
        <f>Tabla13[[#This Row],[Tiempo_Sala]]-Tabla13[[#This Row],[Tiempo_Preparación]]</f>
        <v>9.9305555554585423E-2</v>
      </c>
      <c r="Y318" s="1" t="str">
        <f>IF(Tabla13[[#This Row],[TS-TP]]&gt;0,"COBRADA","NO COBRADA")</f>
        <v>COBRADA</v>
      </c>
    </row>
    <row r="319" spans="1:25" x14ac:dyDescent="0.25">
      <c r="A319" s="1">
        <v>13</v>
      </c>
      <c r="B319" s="1" t="s">
        <v>600</v>
      </c>
      <c r="C319" s="1">
        <v>3</v>
      </c>
      <c r="D319" s="13">
        <v>45019.147916666669</v>
      </c>
      <c r="E319" s="13">
        <v>45019.214583333334</v>
      </c>
      <c r="F319" s="7">
        <f>IF(Tabla13[[#This Row],[Estado_Mesa]]="Ocupada",Tabla13[[#This Row],[Hora_Salida]]-Tabla13[[#This Row],[Hora_Llegada]]+TIME(0,15,0),Tabla13[[#This Row],[Hora_Salida]]-Tabla13[[#This Row],[Hora_Llegada]])</f>
        <v>6.6666666665696539E-2</v>
      </c>
      <c r="G319" s="7" t="str">
        <f>TEXT(Tabla13[[#This Row],[Hora_Salida]],"dddd,dd,mm,aaaa")</f>
        <v>lunes,03,04,2023</v>
      </c>
      <c r="H319" s="1" t="s">
        <v>66</v>
      </c>
      <c r="I319" s="1" t="s">
        <v>93</v>
      </c>
      <c r="J319" s="1" t="s">
        <v>80</v>
      </c>
      <c r="K319" s="1">
        <v>10.08</v>
      </c>
      <c r="L319" s="1" cm="1">
        <f t="array" ref="L319">_xlfn.IFS(Tabla13[[#This Row],[Cuentas_Pagadas]]="COBRADA",K319,Tabla13[[#This Row],[Cuentas_Pagadas]]="NO COBRADA","-")</f>
        <v>10.08</v>
      </c>
      <c r="M319" s="1" t="s">
        <v>69</v>
      </c>
      <c r="N319" s="1">
        <v>318</v>
      </c>
      <c r="O319" s="1" t="s">
        <v>96</v>
      </c>
      <c r="P319" s="1" t="s">
        <v>10</v>
      </c>
      <c r="Q319" s="19">
        <v>0.1</v>
      </c>
      <c r="R319" s="25">
        <f>Tabla13[[#This Row],[Monto Total]]*Tabla13[[#This Row],[IVA (%)]]</f>
        <v>2.9000000000000004</v>
      </c>
      <c r="S319" s="26">
        <f>SUMIF(Tabla1[Número de Orden],Tabla13[[#This Row],[Número_Orden]],Tabla1[Total del Pedido])</f>
        <v>29</v>
      </c>
      <c r="T319" s="26" cm="1">
        <f t="array" ref="T319">_xlfn.IFS(Tabla13[[#This Row],[Cuentas_Pagadas]]="COBRADA",Tabla13[[#This Row],[Monto Total]]+Tabla13[[#This Row],[Propina]],Tabla13[[#This Row],[Cuentas_Pagadas]]="NO COBRADA",0)</f>
        <v>39.08</v>
      </c>
      <c r="U319" s="26">
        <f>SUMIF(Tabla1[Número de Orden],Tabla13[[#This Row],[Número_Orden]],Tabla1[Ganancia Bruta])</f>
        <v>12</v>
      </c>
      <c r="V319" s="26">
        <f>IF(Tabla13[[#This Row],[Ganancia Bruta]]&gt;0,Tabla13[[#This Row],[Ganancia Bruta]]-Tabla13[[#This Row],[IVA]],"-")</f>
        <v>9.1</v>
      </c>
      <c r="W319" s="7">
        <f>SUMIF(Tabla1[Número de Orden],Tabla13[[#This Row],[Número_Orden]],Tabla1[Tiempo_Preparación])</f>
        <v>2.7083333333333334E-2</v>
      </c>
      <c r="X319" s="7">
        <f>Tabla13[[#This Row],[Tiempo_Sala]]-Tabla13[[#This Row],[Tiempo_Preparación]]</f>
        <v>3.9583333332363205E-2</v>
      </c>
      <c r="Y319" s="1" t="str">
        <f>IF(Tabla13[[#This Row],[TS-TP]]&gt;0,"COBRADA","NO COBRADA")</f>
        <v>COBRADA</v>
      </c>
    </row>
    <row r="320" spans="1:25" x14ac:dyDescent="0.25">
      <c r="A320" s="1">
        <v>1</v>
      </c>
      <c r="B320" s="1" t="s">
        <v>601</v>
      </c>
      <c r="C320" s="1">
        <v>1</v>
      </c>
      <c r="D320" s="13">
        <v>45019.033333333333</v>
      </c>
      <c r="E320" s="13">
        <v>45019.165972222225</v>
      </c>
      <c r="F320" s="7">
        <f>IF(Tabla13[[#This Row],[Estado_Mesa]]="Ocupada",Tabla13[[#This Row],[Hora_Salida]]-Tabla13[[#This Row],[Hora_Llegada]]+TIME(0,15,0),Tabla13[[#This Row],[Hora_Salida]]-Tabla13[[#This Row],[Hora_Llegada]])</f>
        <v>0.13263888889196096</v>
      </c>
      <c r="G320" s="7" t="str">
        <f>TEXT(Tabla13[[#This Row],[Hora_Salida]],"dddd,dd,mm,aaaa")</f>
        <v>lunes,03,04,2023</v>
      </c>
      <c r="H320" s="1" t="s">
        <v>73</v>
      </c>
      <c r="I320" s="1" t="s">
        <v>67</v>
      </c>
      <c r="J320" s="1" t="s">
        <v>75</v>
      </c>
      <c r="K320" s="1">
        <v>30.05</v>
      </c>
      <c r="L320" s="1" cm="1">
        <f t="array" ref="L320">_xlfn.IFS(Tabla13[[#This Row],[Cuentas_Pagadas]]="COBRADA",K320,Tabla13[[#This Row],[Cuentas_Pagadas]]="NO COBRADA","-")</f>
        <v>30.05</v>
      </c>
      <c r="M320" s="1" t="s">
        <v>81</v>
      </c>
      <c r="N320" s="1">
        <v>319</v>
      </c>
      <c r="O320" s="1" t="s">
        <v>101</v>
      </c>
      <c r="P320" s="1" t="s">
        <v>602</v>
      </c>
      <c r="Q320" s="19">
        <v>0.1</v>
      </c>
      <c r="R320" s="25">
        <f>Tabla13[[#This Row],[Monto Total]]*Tabla13[[#This Row],[IVA (%)]]</f>
        <v>26.8</v>
      </c>
      <c r="S320" s="26">
        <f>SUMIF(Tabla1[Número de Orden],Tabla13[[#This Row],[Número_Orden]],Tabla1[Total del Pedido])</f>
        <v>268</v>
      </c>
      <c r="T320" s="26" cm="1">
        <f t="array" ref="T320">_xlfn.IFS(Tabla13[[#This Row],[Cuentas_Pagadas]]="COBRADA",Tabla13[[#This Row],[Monto Total]]+Tabla13[[#This Row],[Propina]],Tabla13[[#This Row],[Cuentas_Pagadas]]="NO COBRADA",0)</f>
        <v>298.05</v>
      </c>
      <c r="U320" s="26">
        <f>SUMIF(Tabla1[Número de Orden],Tabla13[[#This Row],[Número_Orden]],Tabla1[Ganancia Bruta])</f>
        <v>106</v>
      </c>
      <c r="V320" s="26">
        <f>IF(Tabla13[[#This Row],[Ganancia Bruta]]&gt;0,Tabla13[[#This Row],[Ganancia Bruta]]-Tabla13[[#This Row],[IVA]],"-")</f>
        <v>79.2</v>
      </c>
      <c r="W320" s="7">
        <f>SUMIF(Tabla1[Número de Orden],Tabla13[[#This Row],[Número_Orden]],Tabla1[Tiempo_Preparación])</f>
        <v>8.7500000000000008E-2</v>
      </c>
      <c r="X320" s="7">
        <f>Tabla13[[#This Row],[Tiempo_Sala]]-Tabla13[[#This Row],[Tiempo_Preparación]]</f>
        <v>4.5138888891960952E-2</v>
      </c>
      <c r="Y320" s="1" t="str">
        <f>IF(Tabla13[[#This Row],[TS-TP]]&gt;0,"COBRADA","NO COBRADA")</f>
        <v>COBRADA</v>
      </c>
    </row>
    <row r="321" spans="1:25" x14ac:dyDescent="0.25">
      <c r="A321" s="1">
        <v>9</v>
      </c>
      <c r="B321" s="1" t="s">
        <v>603</v>
      </c>
      <c r="C321" s="1">
        <v>1</v>
      </c>
      <c r="D321" s="13">
        <v>45019.0625</v>
      </c>
      <c r="E321" s="13">
        <v>45019.178472222222</v>
      </c>
      <c r="F321" s="7">
        <f>IF(Tabla13[[#This Row],[Estado_Mesa]]="Ocupada",Tabla13[[#This Row],[Hora_Salida]]-Tabla13[[#This Row],[Hora_Llegada]]+TIME(0,15,0),Tabla13[[#This Row],[Hora_Salida]]-Tabla13[[#This Row],[Hora_Llegada]])</f>
        <v>0.11597222222189885</v>
      </c>
      <c r="G321" s="7" t="str">
        <f>TEXT(Tabla13[[#This Row],[Hora_Salida]],"dddd,dd,mm,aaaa")</f>
        <v>lunes,03,04,2023</v>
      </c>
      <c r="H321" s="1" t="s">
        <v>66</v>
      </c>
      <c r="I321" s="1" t="s">
        <v>67</v>
      </c>
      <c r="J321" s="1" t="s">
        <v>68</v>
      </c>
      <c r="K321" s="1">
        <v>44.02</v>
      </c>
      <c r="L321" s="1" cm="1">
        <f t="array" ref="L321">_xlfn.IFS(Tabla13[[#This Row],[Cuentas_Pagadas]]="COBRADA",K321,Tabla13[[#This Row],[Cuentas_Pagadas]]="NO COBRADA","-")</f>
        <v>44.02</v>
      </c>
      <c r="M321" s="1" t="s">
        <v>69</v>
      </c>
      <c r="N321" s="1">
        <v>320</v>
      </c>
      <c r="O321" s="1" t="s">
        <v>70</v>
      </c>
      <c r="P321" s="1" t="s">
        <v>604</v>
      </c>
      <c r="Q321" s="19">
        <v>0.1</v>
      </c>
      <c r="R321" s="25">
        <f>Tabla13[[#This Row],[Monto Total]]*Tabla13[[#This Row],[IVA (%)]]</f>
        <v>9.8000000000000007</v>
      </c>
      <c r="S321" s="26">
        <f>SUMIF(Tabla1[Número de Orden],Tabla13[[#This Row],[Número_Orden]],Tabla1[Total del Pedido])</f>
        <v>98</v>
      </c>
      <c r="T321" s="26" cm="1">
        <f t="array" ref="T321">_xlfn.IFS(Tabla13[[#This Row],[Cuentas_Pagadas]]="COBRADA",Tabla13[[#This Row],[Monto Total]]+Tabla13[[#This Row],[Propina]],Tabla13[[#This Row],[Cuentas_Pagadas]]="NO COBRADA",0)</f>
        <v>142.02000000000001</v>
      </c>
      <c r="U321" s="26">
        <f>SUMIF(Tabla1[Número de Orden],Tabla13[[#This Row],[Número_Orden]],Tabla1[Ganancia Bruta])</f>
        <v>39</v>
      </c>
      <c r="V321" s="26">
        <f>IF(Tabla13[[#This Row],[Ganancia Bruta]]&gt;0,Tabla13[[#This Row],[Ganancia Bruta]]-Tabla13[[#This Row],[IVA]],"-")</f>
        <v>29.2</v>
      </c>
      <c r="W321" s="7">
        <f>SUMIF(Tabla1[Número de Orden],Tabla13[[#This Row],[Número_Orden]],Tabla1[Tiempo_Preparación])</f>
        <v>9.0277777777777776E-2</v>
      </c>
      <c r="X321" s="7">
        <f>Tabla13[[#This Row],[Tiempo_Sala]]-Tabla13[[#This Row],[Tiempo_Preparación]]</f>
        <v>2.569444444412107E-2</v>
      </c>
      <c r="Y321" s="1" t="str">
        <f>IF(Tabla13[[#This Row],[TS-TP]]&gt;0,"COBRADA","NO COBRADA")</f>
        <v>COBRADA</v>
      </c>
    </row>
    <row r="322" spans="1:25" x14ac:dyDescent="0.25">
      <c r="A322" s="1">
        <v>18</v>
      </c>
      <c r="B322" s="1" t="s">
        <v>605</v>
      </c>
      <c r="C322" s="1">
        <v>5</v>
      </c>
      <c r="D322" s="13">
        <v>45019.086111111108</v>
      </c>
      <c r="E322" s="13">
        <v>45019.179166666669</v>
      </c>
      <c r="F322" s="7">
        <f>IF(Tabla13[[#This Row],[Estado_Mesa]]="Ocupada",Tabla13[[#This Row],[Hora_Salida]]-Tabla13[[#This Row],[Hora_Llegada]]+TIME(0,15,0),Tabla13[[#This Row],[Hora_Salida]]-Tabla13[[#This Row],[Hora_Llegada]])</f>
        <v>9.3055555560567882E-2</v>
      </c>
      <c r="G322" s="7" t="str">
        <f>TEXT(Tabla13[[#This Row],[Hora_Salida]],"dddd,dd,mm,aaaa")</f>
        <v>lunes,03,04,2023</v>
      </c>
      <c r="H322" s="1" t="s">
        <v>73</v>
      </c>
      <c r="I322" s="1" t="s">
        <v>67</v>
      </c>
      <c r="J322" s="1" t="s">
        <v>80</v>
      </c>
      <c r="K322" s="1">
        <v>23.59</v>
      </c>
      <c r="L322" s="1" cm="1">
        <f t="array" ref="L322">_xlfn.IFS(Tabla13[[#This Row],[Cuentas_Pagadas]]="COBRADA",K322,Tabla13[[#This Row],[Cuentas_Pagadas]]="NO COBRADA","-")</f>
        <v>23.59</v>
      </c>
      <c r="M322" s="1" t="s">
        <v>81</v>
      </c>
      <c r="N322" s="1">
        <v>321</v>
      </c>
      <c r="O322" s="1" t="s">
        <v>96</v>
      </c>
      <c r="P322" s="1" t="s">
        <v>606</v>
      </c>
      <c r="Q322" s="19">
        <v>0.1</v>
      </c>
      <c r="R322" s="25">
        <f>Tabla13[[#This Row],[Monto Total]]*Tabla13[[#This Row],[IVA (%)]]</f>
        <v>14.100000000000001</v>
      </c>
      <c r="S322" s="26">
        <f>SUMIF(Tabla1[Número de Orden],Tabla13[[#This Row],[Número_Orden]],Tabla1[Total del Pedido])</f>
        <v>141</v>
      </c>
      <c r="T322" s="26" cm="1">
        <f t="array" ref="T322">_xlfn.IFS(Tabla13[[#This Row],[Cuentas_Pagadas]]="COBRADA",Tabla13[[#This Row],[Monto Total]]+Tabla13[[#This Row],[Propina]],Tabla13[[#This Row],[Cuentas_Pagadas]]="NO COBRADA",0)</f>
        <v>164.59</v>
      </c>
      <c r="U322" s="26">
        <f>SUMIF(Tabla1[Número de Orden],Tabla13[[#This Row],[Número_Orden]],Tabla1[Ganancia Bruta])</f>
        <v>57</v>
      </c>
      <c r="V322" s="26">
        <f>IF(Tabla13[[#This Row],[Ganancia Bruta]]&gt;0,Tabla13[[#This Row],[Ganancia Bruta]]-Tabla13[[#This Row],[IVA]],"-")</f>
        <v>42.9</v>
      </c>
      <c r="W322" s="7">
        <f>SUMIF(Tabla1[Número de Orden],Tabla13[[#This Row],[Número_Orden]],Tabla1[Tiempo_Preparación])</f>
        <v>6.5972222222222224E-2</v>
      </c>
      <c r="X322" s="7">
        <f>Tabla13[[#This Row],[Tiempo_Sala]]-Tabla13[[#This Row],[Tiempo_Preparación]]</f>
        <v>2.7083333338345658E-2</v>
      </c>
      <c r="Y322" s="1" t="str">
        <f>IF(Tabla13[[#This Row],[TS-TP]]&gt;0,"COBRADA","NO COBRADA")</f>
        <v>COBRADA</v>
      </c>
    </row>
    <row r="323" spans="1:25" x14ac:dyDescent="0.25">
      <c r="A323" s="1">
        <v>12</v>
      </c>
      <c r="B323" s="1" t="s">
        <v>607</v>
      </c>
      <c r="C323" s="1">
        <v>1</v>
      </c>
      <c r="D323" s="13">
        <v>45019.15347222222</v>
      </c>
      <c r="E323" s="13">
        <v>45019.240972222222</v>
      </c>
      <c r="F323" s="7">
        <f>IF(Tabla13[[#This Row],[Estado_Mesa]]="Ocupada",Tabla13[[#This Row],[Hora_Salida]]-Tabla13[[#This Row],[Hora_Llegada]]+TIME(0,15,0),Tabla13[[#This Row],[Hora_Salida]]-Tabla13[[#This Row],[Hora_Llegada]])</f>
        <v>9.7916666668121863E-2</v>
      </c>
      <c r="G323" s="7" t="str">
        <f>TEXT(Tabla13[[#This Row],[Hora_Salida]],"dddd,dd,mm,aaaa")</f>
        <v>lunes,03,04,2023</v>
      </c>
      <c r="H323" s="1" t="s">
        <v>79</v>
      </c>
      <c r="I323" s="1" t="s">
        <v>93</v>
      </c>
      <c r="J323" s="1" t="s">
        <v>80</v>
      </c>
      <c r="K323" s="1">
        <v>24.69</v>
      </c>
      <c r="L323" s="1" cm="1">
        <f t="array" ref="L323">_xlfn.IFS(Tabla13[[#This Row],[Cuentas_Pagadas]]="COBRADA",K323,Tabla13[[#This Row],[Cuentas_Pagadas]]="NO COBRADA","-")</f>
        <v>24.69</v>
      </c>
      <c r="M323" s="1" t="s">
        <v>95</v>
      </c>
      <c r="N323" s="1">
        <v>322</v>
      </c>
      <c r="O323" s="1" t="s">
        <v>117</v>
      </c>
      <c r="P323" s="1" t="s">
        <v>608</v>
      </c>
      <c r="Q323" s="19">
        <v>0.1</v>
      </c>
      <c r="R323" s="25">
        <f>Tabla13[[#This Row],[Monto Total]]*Tabla13[[#This Row],[IVA (%)]]</f>
        <v>8.5</v>
      </c>
      <c r="S323" s="26">
        <f>SUMIF(Tabla1[Número de Orden],Tabla13[[#This Row],[Número_Orden]],Tabla1[Total del Pedido])</f>
        <v>85</v>
      </c>
      <c r="T323" s="26" cm="1">
        <f t="array" ref="T323">_xlfn.IFS(Tabla13[[#This Row],[Cuentas_Pagadas]]="COBRADA",Tabla13[[#This Row],[Monto Total]]+Tabla13[[#This Row],[Propina]],Tabla13[[#This Row],[Cuentas_Pagadas]]="NO COBRADA",0)</f>
        <v>109.69</v>
      </c>
      <c r="U323" s="26">
        <f>SUMIF(Tabla1[Número de Orden],Tabla13[[#This Row],[Número_Orden]],Tabla1[Ganancia Bruta])</f>
        <v>34</v>
      </c>
      <c r="V323" s="26">
        <f>IF(Tabla13[[#This Row],[Ganancia Bruta]]&gt;0,Tabla13[[#This Row],[Ganancia Bruta]]-Tabla13[[#This Row],[IVA]],"-")</f>
        <v>25.5</v>
      </c>
      <c r="W323" s="7">
        <f>SUMIF(Tabla1[Número de Orden],Tabla13[[#This Row],[Número_Orden]],Tabla1[Tiempo_Preparación])</f>
        <v>4.1666666666666664E-2</v>
      </c>
      <c r="X323" s="7">
        <f>Tabla13[[#This Row],[Tiempo_Sala]]-Tabla13[[#This Row],[Tiempo_Preparación]]</f>
        <v>5.6250000001455198E-2</v>
      </c>
      <c r="Y323" s="1" t="str">
        <f>IF(Tabla13[[#This Row],[TS-TP]]&gt;0,"COBRADA","NO COBRADA")</f>
        <v>COBRADA</v>
      </c>
    </row>
    <row r="324" spans="1:25" x14ac:dyDescent="0.25">
      <c r="A324" s="1">
        <v>8</v>
      </c>
      <c r="B324" s="1" t="s">
        <v>609</v>
      </c>
      <c r="C324" s="1">
        <v>1</v>
      </c>
      <c r="D324" s="13">
        <v>45019.057638888888</v>
      </c>
      <c r="E324" s="13">
        <v>45019.179861111108</v>
      </c>
      <c r="F324" s="7">
        <f>IF(Tabla13[[#This Row],[Estado_Mesa]]="Ocupada",Tabla13[[#This Row],[Hora_Salida]]-Tabla13[[#This Row],[Hora_Llegada]]+TIME(0,15,0),Tabla13[[#This Row],[Hora_Salida]]-Tabla13[[#This Row],[Hora_Llegada]])</f>
        <v>0.12222222222044365</v>
      </c>
      <c r="G324" s="7" t="str">
        <f>TEXT(Tabla13[[#This Row],[Hora_Salida]],"dddd,dd,mm,aaaa")</f>
        <v>lunes,03,04,2023</v>
      </c>
      <c r="H324" s="1" t="s">
        <v>85</v>
      </c>
      <c r="I324" s="1" t="s">
        <v>74</v>
      </c>
      <c r="J324" s="1" t="s">
        <v>75</v>
      </c>
      <c r="K324" s="1">
        <v>44.3</v>
      </c>
      <c r="L324" s="1" cm="1">
        <f t="array" ref="L324">_xlfn.IFS(Tabla13[[#This Row],[Cuentas_Pagadas]]="COBRADA",K324,Tabla13[[#This Row],[Cuentas_Pagadas]]="NO COBRADA","-")</f>
        <v>44.3</v>
      </c>
      <c r="M324" s="1" t="s">
        <v>81</v>
      </c>
      <c r="N324" s="1">
        <v>323</v>
      </c>
      <c r="O324" s="1" t="s">
        <v>122</v>
      </c>
      <c r="P324" s="1" t="s">
        <v>610</v>
      </c>
      <c r="Q324" s="19">
        <v>0.1</v>
      </c>
      <c r="R324" s="25">
        <f>Tabla13[[#This Row],[Monto Total]]*Tabla13[[#This Row],[IVA (%)]]</f>
        <v>20.8</v>
      </c>
      <c r="S324" s="26">
        <f>SUMIF(Tabla1[Número de Orden],Tabla13[[#This Row],[Número_Orden]],Tabla1[Total del Pedido])</f>
        <v>208</v>
      </c>
      <c r="T324" s="26" cm="1">
        <f t="array" ref="T324">_xlfn.IFS(Tabla13[[#This Row],[Cuentas_Pagadas]]="COBRADA",Tabla13[[#This Row],[Monto Total]]+Tabla13[[#This Row],[Propina]],Tabla13[[#This Row],[Cuentas_Pagadas]]="NO COBRADA",0)</f>
        <v>252.3</v>
      </c>
      <c r="U324" s="26">
        <f>SUMIF(Tabla1[Número de Orden],Tabla13[[#This Row],[Número_Orden]],Tabla1[Ganancia Bruta])</f>
        <v>87</v>
      </c>
      <c r="V324" s="26">
        <f>IF(Tabla13[[#This Row],[Ganancia Bruta]]&gt;0,Tabla13[[#This Row],[Ganancia Bruta]]-Tabla13[[#This Row],[IVA]],"-")</f>
        <v>66.2</v>
      </c>
      <c r="W324" s="7">
        <f>SUMIF(Tabla1[Número de Orden],Tabla13[[#This Row],[Número_Orden]],Tabla1[Tiempo_Preparación])</f>
        <v>8.4722222222222213E-2</v>
      </c>
      <c r="X324" s="7">
        <f>Tabla13[[#This Row],[Tiempo_Sala]]-Tabla13[[#This Row],[Tiempo_Preparación]]</f>
        <v>3.7499999998221442E-2</v>
      </c>
      <c r="Y324" s="1" t="str">
        <f>IF(Tabla13[[#This Row],[TS-TP]]&gt;0,"COBRADA","NO COBRADA")</f>
        <v>COBRADA</v>
      </c>
    </row>
    <row r="325" spans="1:25" x14ac:dyDescent="0.25">
      <c r="A325" s="1">
        <v>9</v>
      </c>
      <c r="B325" s="1" t="s">
        <v>611</v>
      </c>
      <c r="C325" s="1">
        <v>6</v>
      </c>
      <c r="D325" s="13">
        <v>45019.029861111114</v>
      </c>
      <c r="E325" s="13">
        <v>45019.07708333333</v>
      </c>
      <c r="F325" s="7">
        <f>IF(Tabla13[[#This Row],[Estado_Mesa]]="Ocupada",Tabla13[[#This Row],[Hora_Salida]]-Tabla13[[#This Row],[Hora_Llegada]]+TIME(0,15,0),Tabla13[[#This Row],[Hora_Salida]]-Tabla13[[#This Row],[Hora_Llegada]])</f>
        <v>4.722222221607808E-2</v>
      </c>
      <c r="G325" s="7" t="str">
        <f>TEXT(Tabla13[[#This Row],[Hora_Salida]],"dddd,dd,mm,aaaa")</f>
        <v>lunes,03,04,2023</v>
      </c>
      <c r="H325" s="1" t="s">
        <v>73</v>
      </c>
      <c r="I325" s="1" t="s">
        <v>93</v>
      </c>
      <c r="J325" s="1" t="s">
        <v>80</v>
      </c>
      <c r="K325" s="1">
        <v>21.6</v>
      </c>
      <c r="L325" s="1" t="str" cm="1">
        <f t="array" ref="L325">_xlfn.IFS(Tabla13[[#This Row],[Cuentas_Pagadas]]="COBRADA",K325,Tabla13[[#This Row],[Cuentas_Pagadas]]="NO COBRADA","-")</f>
        <v>-</v>
      </c>
      <c r="M325" s="1" t="s">
        <v>81</v>
      </c>
      <c r="N325" s="1">
        <v>324</v>
      </c>
      <c r="O325" s="1" t="s">
        <v>90</v>
      </c>
      <c r="P325" s="1" t="s">
        <v>612</v>
      </c>
      <c r="Q325" s="19">
        <v>0.1</v>
      </c>
      <c r="R325" s="25">
        <f>Tabla13[[#This Row],[Monto Total]]*Tabla13[[#This Row],[IVA (%)]]</f>
        <v>13.700000000000001</v>
      </c>
      <c r="S325" s="26">
        <f>SUMIF(Tabla1[Número de Orden],Tabla13[[#This Row],[Número_Orden]],Tabla1[Total del Pedido])</f>
        <v>137</v>
      </c>
      <c r="T325" s="26" cm="1">
        <f t="array" ref="T325">_xlfn.IFS(Tabla13[[#This Row],[Cuentas_Pagadas]]="COBRADA",Tabla13[[#This Row],[Monto Total]]+Tabla13[[#This Row],[Propina]],Tabla13[[#This Row],[Cuentas_Pagadas]]="NO COBRADA",0)</f>
        <v>0</v>
      </c>
      <c r="U325" s="26">
        <v>0</v>
      </c>
      <c r="V325" s="27" t="str">
        <f>IF(Tabla13[[#This Row],[Ganancia Bruta]]&gt;0,Tabla13[[#This Row],[Ganancia Bruta]]-Tabla13[[#This Row],[IVA]],"-")</f>
        <v>-</v>
      </c>
      <c r="W325" s="7">
        <f>SUMIF(Tabla1[Número de Orden],Tabla13[[#This Row],[Número_Orden]],Tabla1[Tiempo_Preparación])</f>
        <v>6.25E-2</v>
      </c>
      <c r="X325" s="7">
        <f>Tabla13[[#This Row],[Tiempo_Sala]]-Tabla13[[#This Row],[Tiempo_Preparación]]</f>
        <v>-1.527777778392192E-2</v>
      </c>
      <c r="Y325" s="1" t="str">
        <f>IF(Tabla13[[#This Row],[TS-TP]]&gt;0,"COBRADA","NO COBRADA")</f>
        <v>NO COBRADA</v>
      </c>
    </row>
    <row r="326" spans="1:25" x14ac:dyDescent="0.25">
      <c r="A326" s="1">
        <v>18</v>
      </c>
      <c r="B326" s="1" t="s">
        <v>613</v>
      </c>
      <c r="C326" s="1">
        <v>1</v>
      </c>
      <c r="D326" s="13">
        <v>45019.041666666664</v>
      </c>
      <c r="E326" s="13">
        <v>45019.095833333333</v>
      </c>
      <c r="F326" s="7">
        <f>IF(Tabla13[[#This Row],[Estado_Mesa]]="Ocupada",Tabla13[[#This Row],[Hora_Salida]]-Tabla13[[#This Row],[Hora_Llegada]]+TIME(0,15,0),Tabla13[[#This Row],[Hora_Salida]]-Tabla13[[#This Row],[Hora_Llegada]])</f>
        <v>5.4166666668606922E-2</v>
      </c>
      <c r="G326" s="7" t="str">
        <f>TEXT(Tabla13[[#This Row],[Hora_Salida]],"dddd,dd,mm,aaaa")</f>
        <v>lunes,03,04,2023</v>
      </c>
      <c r="H326" s="1" t="s">
        <v>79</v>
      </c>
      <c r="I326" s="1" t="s">
        <v>67</v>
      </c>
      <c r="J326" s="1" t="s">
        <v>80</v>
      </c>
      <c r="K326" s="1">
        <v>32.5</v>
      </c>
      <c r="L326" s="1" cm="1">
        <f t="array" ref="L326">_xlfn.IFS(Tabla13[[#This Row],[Cuentas_Pagadas]]="COBRADA",K326,Tabla13[[#This Row],[Cuentas_Pagadas]]="NO COBRADA","-")</f>
        <v>32.5</v>
      </c>
      <c r="M326" s="1" t="s">
        <v>69</v>
      </c>
      <c r="N326" s="1">
        <v>325</v>
      </c>
      <c r="O326" s="1" t="s">
        <v>90</v>
      </c>
      <c r="P326" s="1" t="s">
        <v>614</v>
      </c>
      <c r="Q326" s="19">
        <v>0.1</v>
      </c>
      <c r="R326" s="25">
        <f>Tabla13[[#This Row],[Monto Total]]*Tabla13[[#This Row],[IVA (%)]]</f>
        <v>15.4</v>
      </c>
      <c r="S326" s="26">
        <f>SUMIF(Tabla1[Número de Orden],Tabla13[[#This Row],[Número_Orden]],Tabla1[Total del Pedido])</f>
        <v>154</v>
      </c>
      <c r="T326" s="26" cm="1">
        <f t="array" ref="T326">_xlfn.IFS(Tabla13[[#This Row],[Cuentas_Pagadas]]="COBRADA",Tabla13[[#This Row],[Monto Total]]+Tabla13[[#This Row],[Propina]],Tabla13[[#This Row],[Cuentas_Pagadas]]="NO COBRADA",0)</f>
        <v>186.5</v>
      </c>
      <c r="U326" s="26">
        <f>SUMIF(Tabla1[Número de Orden],Tabla13[[#This Row],[Número_Orden]],Tabla1[Ganancia Bruta])</f>
        <v>61</v>
      </c>
      <c r="V326" s="26">
        <f>IF(Tabla13[[#This Row],[Ganancia Bruta]]&gt;0,Tabla13[[#This Row],[Ganancia Bruta]]-Tabla13[[#This Row],[IVA]],"-")</f>
        <v>45.6</v>
      </c>
      <c r="W326" s="7">
        <f>SUMIF(Tabla1[Número de Orden],Tabla13[[#This Row],[Número_Orden]],Tabla1[Tiempo_Preparación])</f>
        <v>4.9305555555555554E-2</v>
      </c>
      <c r="X326" s="7">
        <f>Tabla13[[#This Row],[Tiempo_Sala]]-Tabla13[[#This Row],[Tiempo_Preparación]]</f>
        <v>4.8611111130513682E-3</v>
      </c>
      <c r="Y326" s="1" t="str">
        <f>IF(Tabla13[[#This Row],[TS-TP]]&gt;0,"COBRADA","NO COBRADA")</f>
        <v>COBRADA</v>
      </c>
    </row>
    <row r="327" spans="1:25" x14ac:dyDescent="0.25">
      <c r="A327" s="1">
        <v>14</v>
      </c>
      <c r="B327" s="1" t="s">
        <v>615</v>
      </c>
      <c r="C327" s="1">
        <v>4</v>
      </c>
      <c r="D327" s="13">
        <v>45020.068749999999</v>
      </c>
      <c r="E327" s="13">
        <v>45020.231944444444</v>
      </c>
      <c r="F327" s="7">
        <f>IF(Tabla13[[#This Row],[Estado_Mesa]]="Ocupada",Tabla13[[#This Row],[Hora_Salida]]-Tabla13[[#This Row],[Hora_Llegada]]+TIME(0,15,0),Tabla13[[#This Row],[Hora_Salida]]-Tabla13[[#This Row],[Hora_Llegada]])</f>
        <v>0.17361111111191954</v>
      </c>
      <c r="G327" s="7" t="str">
        <f>TEXT(Tabla13[[#This Row],[Hora_Salida]],"dddd,dd,mm,aaaa")</f>
        <v>martes,04,04,2023</v>
      </c>
      <c r="H327" s="1" t="s">
        <v>73</v>
      </c>
      <c r="I327" s="1" t="s">
        <v>74</v>
      </c>
      <c r="J327" s="1" t="s">
        <v>68</v>
      </c>
      <c r="K327" s="1">
        <v>13.85</v>
      </c>
      <c r="L327" s="1" cm="1">
        <f t="array" ref="L327">_xlfn.IFS(Tabla13[[#This Row],[Cuentas_Pagadas]]="COBRADA",K327,Tabla13[[#This Row],[Cuentas_Pagadas]]="NO COBRADA","-")</f>
        <v>13.85</v>
      </c>
      <c r="M327" s="1" t="s">
        <v>95</v>
      </c>
      <c r="N327" s="1">
        <v>326</v>
      </c>
      <c r="O327" s="1" t="s">
        <v>90</v>
      </c>
      <c r="P327" s="1" t="s">
        <v>616</v>
      </c>
      <c r="Q327" s="19">
        <v>0.1</v>
      </c>
      <c r="R327" s="25">
        <f>Tabla13[[#This Row],[Monto Total]]*Tabla13[[#This Row],[IVA (%)]]</f>
        <v>8.1</v>
      </c>
      <c r="S327" s="26">
        <f>SUMIF(Tabla1[Número de Orden],Tabla13[[#This Row],[Número_Orden]],Tabla1[Total del Pedido])</f>
        <v>81</v>
      </c>
      <c r="T327" s="26" cm="1">
        <f t="array" ref="T327">_xlfn.IFS(Tabla13[[#This Row],[Cuentas_Pagadas]]="COBRADA",Tabla13[[#This Row],[Monto Total]]+Tabla13[[#This Row],[Propina]],Tabla13[[#This Row],[Cuentas_Pagadas]]="NO COBRADA",0)</f>
        <v>94.85</v>
      </c>
      <c r="U327" s="26">
        <f>SUMIF(Tabla1[Número de Orden],Tabla13[[#This Row],[Número_Orden]],Tabla1[Ganancia Bruta])</f>
        <v>34</v>
      </c>
      <c r="V327" s="26">
        <f>IF(Tabla13[[#This Row],[Ganancia Bruta]]&gt;0,Tabla13[[#This Row],[Ganancia Bruta]]-Tabla13[[#This Row],[IVA]],"-")</f>
        <v>25.9</v>
      </c>
      <c r="W327" s="7">
        <f>SUMIF(Tabla1[Número de Orden],Tabla13[[#This Row],[Número_Orden]],Tabla1[Tiempo_Preparación])</f>
        <v>6.3194444444444442E-2</v>
      </c>
      <c r="X327" s="7">
        <f>Tabla13[[#This Row],[Tiempo_Sala]]-Tabla13[[#This Row],[Tiempo_Preparación]]</f>
        <v>0.1104166666674751</v>
      </c>
      <c r="Y327" s="1" t="str">
        <f>IF(Tabla13[[#This Row],[TS-TP]]&gt;0,"COBRADA","NO COBRADA")</f>
        <v>COBRADA</v>
      </c>
    </row>
    <row r="328" spans="1:25" x14ac:dyDescent="0.25">
      <c r="A328" s="1">
        <v>12</v>
      </c>
      <c r="B328" s="1" t="s">
        <v>422</v>
      </c>
      <c r="C328" s="1">
        <v>5</v>
      </c>
      <c r="D328" s="13">
        <v>45020.124305555553</v>
      </c>
      <c r="E328" s="13">
        <v>45020.191666666666</v>
      </c>
      <c r="F328" s="7">
        <f>IF(Tabla13[[#This Row],[Estado_Mesa]]="Ocupada",Tabla13[[#This Row],[Hora_Salida]]-Tabla13[[#This Row],[Hora_Llegada]]+TIME(0,15,0),Tabla13[[#This Row],[Hora_Salida]]-Tabla13[[#This Row],[Hora_Llegada]])</f>
        <v>6.7361111112404615E-2</v>
      </c>
      <c r="G328" s="7" t="str">
        <f>TEXT(Tabla13[[#This Row],[Hora_Salida]],"dddd,dd,mm,aaaa")</f>
        <v>martes,04,04,2023</v>
      </c>
      <c r="H328" s="1" t="s">
        <v>85</v>
      </c>
      <c r="I328" s="1" t="s">
        <v>93</v>
      </c>
      <c r="J328" s="1" t="s">
        <v>80</v>
      </c>
      <c r="K328" s="1">
        <v>15.08</v>
      </c>
      <c r="L328" s="1" cm="1">
        <f t="array" ref="L328">_xlfn.IFS(Tabla13[[#This Row],[Cuentas_Pagadas]]="COBRADA",K328,Tabla13[[#This Row],[Cuentas_Pagadas]]="NO COBRADA","-")</f>
        <v>15.08</v>
      </c>
      <c r="M328" s="1" t="s">
        <v>69</v>
      </c>
      <c r="N328" s="1">
        <v>327</v>
      </c>
      <c r="O328" s="1" t="s">
        <v>76</v>
      </c>
      <c r="P328" s="1" t="s">
        <v>617</v>
      </c>
      <c r="Q328" s="19">
        <v>0.1</v>
      </c>
      <c r="R328" s="25">
        <f>Tabla13[[#This Row],[Monto Total]]*Tabla13[[#This Row],[IVA (%)]]</f>
        <v>14.700000000000001</v>
      </c>
      <c r="S328" s="26">
        <f>SUMIF(Tabla1[Número de Orden],Tabla13[[#This Row],[Número_Orden]],Tabla1[Total del Pedido])</f>
        <v>147</v>
      </c>
      <c r="T328" s="26" cm="1">
        <f t="array" ref="T328">_xlfn.IFS(Tabla13[[#This Row],[Cuentas_Pagadas]]="COBRADA",Tabla13[[#This Row],[Monto Total]]+Tabla13[[#This Row],[Propina]],Tabla13[[#This Row],[Cuentas_Pagadas]]="NO COBRADA",0)</f>
        <v>162.08000000000001</v>
      </c>
      <c r="U328" s="26">
        <f>SUMIF(Tabla1[Número de Orden],Tabla13[[#This Row],[Número_Orden]],Tabla1[Ganancia Bruta])</f>
        <v>61</v>
      </c>
      <c r="V328" s="26">
        <f>IF(Tabla13[[#This Row],[Ganancia Bruta]]&gt;0,Tabla13[[#This Row],[Ganancia Bruta]]-Tabla13[[#This Row],[IVA]],"-")</f>
        <v>46.3</v>
      </c>
      <c r="W328" s="7">
        <f>SUMIF(Tabla1[Número de Orden],Tabla13[[#This Row],[Número_Orden]],Tabla1[Tiempo_Preparación])</f>
        <v>5.1388888888888887E-2</v>
      </c>
      <c r="X328" s="7">
        <f>Tabla13[[#This Row],[Tiempo_Sala]]-Tabla13[[#This Row],[Tiempo_Preparación]]</f>
        <v>1.5972222223515728E-2</v>
      </c>
      <c r="Y328" s="1" t="str">
        <f>IF(Tabla13[[#This Row],[TS-TP]]&gt;0,"COBRADA","NO COBRADA")</f>
        <v>COBRADA</v>
      </c>
    </row>
    <row r="329" spans="1:25" x14ac:dyDescent="0.25">
      <c r="A329" s="1">
        <v>4</v>
      </c>
      <c r="B329" s="1" t="s">
        <v>618</v>
      </c>
      <c r="C329" s="1">
        <v>3</v>
      </c>
      <c r="D329" s="13">
        <v>45020.072222222225</v>
      </c>
      <c r="E329" s="13">
        <v>45020.171527777777</v>
      </c>
      <c r="F329" s="7">
        <f>IF(Tabla13[[#This Row],[Estado_Mesa]]="Ocupada",Tabla13[[#This Row],[Hora_Salida]]-Tabla13[[#This Row],[Hora_Llegada]]+TIME(0,15,0),Tabla13[[#This Row],[Hora_Salida]]-Tabla13[[#This Row],[Hora_Llegada]])</f>
        <v>9.9305555551836733E-2</v>
      </c>
      <c r="G329" s="7" t="str">
        <f>TEXT(Tabla13[[#This Row],[Hora_Salida]],"dddd,dd,mm,aaaa")</f>
        <v>martes,04,04,2023</v>
      </c>
      <c r="H329" s="1" t="s">
        <v>79</v>
      </c>
      <c r="I329" s="1" t="s">
        <v>93</v>
      </c>
      <c r="J329" s="1" t="s">
        <v>80</v>
      </c>
      <c r="K329" s="1">
        <v>13.85</v>
      </c>
      <c r="L329" s="1" cm="1">
        <f t="array" ref="L329">_xlfn.IFS(Tabla13[[#This Row],[Cuentas_Pagadas]]="COBRADA",K329,Tabla13[[#This Row],[Cuentas_Pagadas]]="NO COBRADA","-")</f>
        <v>13.85</v>
      </c>
      <c r="M329" s="1" t="s">
        <v>69</v>
      </c>
      <c r="N329" s="1">
        <v>328</v>
      </c>
      <c r="O329" s="1" t="s">
        <v>122</v>
      </c>
      <c r="P329" s="1" t="s">
        <v>14</v>
      </c>
      <c r="Q329" s="19">
        <v>0.1</v>
      </c>
      <c r="R329" s="25">
        <f>Tabla13[[#This Row],[Monto Total]]*Tabla13[[#This Row],[IVA (%)]]</f>
        <v>3.5</v>
      </c>
      <c r="S329" s="26">
        <f>SUMIF(Tabla1[Número de Orden],Tabla13[[#This Row],[Número_Orden]],Tabla1[Total del Pedido])</f>
        <v>35</v>
      </c>
      <c r="T329" s="26" cm="1">
        <f t="array" ref="T329">_xlfn.IFS(Tabla13[[#This Row],[Cuentas_Pagadas]]="COBRADA",Tabla13[[#This Row],[Monto Total]]+Tabla13[[#This Row],[Propina]],Tabla13[[#This Row],[Cuentas_Pagadas]]="NO COBRADA",0)</f>
        <v>48.85</v>
      </c>
      <c r="U329" s="26">
        <f>SUMIF(Tabla1[Número de Orden],Tabla13[[#This Row],[Número_Orden]],Tabla1[Ganancia Bruta])</f>
        <v>14</v>
      </c>
      <c r="V329" s="26">
        <f>IF(Tabla13[[#This Row],[Ganancia Bruta]]&gt;0,Tabla13[[#This Row],[Ganancia Bruta]]-Tabla13[[#This Row],[IVA]],"-")</f>
        <v>10.5</v>
      </c>
      <c r="W329" s="7">
        <f>SUMIF(Tabla1[Número de Orden],Tabla13[[#This Row],[Número_Orden]],Tabla1[Tiempo_Preparación])</f>
        <v>1.4583333333333334E-2</v>
      </c>
      <c r="X329" s="7">
        <f>Tabla13[[#This Row],[Tiempo_Sala]]-Tabla13[[#This Row],[Tiempo_Preparación]]</f>
        <v>8.4722222218503396E-2</v>
      </c>
      <c r="Y329" s="1" t="str">
        <f>IF(Tabla13[[#This Row],[TS-TP]]&gt;0,"COBRADA","NO COBRADA")</f>
        <v>COBRADA</v>
      </c>
    </row>
    <row r="330" spans="1:25" x14ac:dyDescent="0.25">
      <c r="A330" s="1">
        <v>13</v>
      </c>
      <c r="B330" s="1" t="s">
        <v>619</v>
      </c>
      <c r="C330" s="1">
        <v>1</v>
      </c>
      <c r="D330" s="13">
        <v>45020.018055555556</v>
      </c>
      <c r="E330" s="13">
        <v>45020.111805555556</v>
      </c>
      <c r="F330" s="7">
        <f>IF(Tabla13[[#This Row],[Estado_Mesa]]="Ocupada",Tabla13[[#This Row],[Hora_Salida]]-Tabla13[[#This Row],[Hora_Llegada]]+TIME(0,15,0),Tabla13[[#This Row],[Hora_Salida]]-Tabla13[[#This Row],[Hora_Llegada]])</f>
        <v>0.10416666666666667</v>
      </c>
      <c r="G330" s="7" t="str">
        <f>TEXT(Tabla13[[#This Row],[Hora_Salida]],"dddd,dd,mm,aaaa")</f>
        <v>martes,04,04,2023</v>
      </c>
      <c r="H330" s="1" t="s">
        <v>79</v>
      </c>
      <c r="I330" s="1" t="s">
        <v>67</v>
      </c>
      <c r="J330" s="1" t="s">
        <v>80</v>
      </c>
      <c r="K330" s="1">
        <v>38.89</v>
      </c>
      <c r="L330" s="1" cm="1">
        <f t="array" ref="L330">_xlfn.IFS(Tabla13[[#This Row],[Cuentas_Pagadas]]="COBRADA",K330,Tabla13[[#This Row],[Cuentas_Pagadas]]="NO COBRADA","-")</f>
        <v>38.89</v>
      </c>
      <c r="M330" s="1" t="s">
        <v>95</v>
      </c>
      <c r="N330" s="1">
        <v>329</v>
      </c>
      <c r="O330" s="1" t="s">
        <v>101</v>
      </c>
      <c r="P330" s="1" t="s">
        <v>620</v>
      </c>
      <c r="Q330" s="19">
        <v>0.1</v>
      </c>
      <c r="R330" s="25">
        <f>Tabla13[[#This Row],[Monto Total]]*Tabla13[[#This Row],[IVA (%)]]</f>
        <v>20.700000000000003</v>
      </c>
      <c r="S330" s="26">
        <f>SUMIF(Tabla1[Número de Orden],Tabla13[[#This Row],[Número_Orden]],Tabla1[Total del Pedido])</f>
        <v>207</v>
      </c>
      <c r="T330" s="26" cm="1">
        <f t="array" ref="T330">_xlfn.IFS(Tabla13[[#This Row],[Cuentas_Pagadas]]="COBRADA",Tabla13[[#This Row],[Monto Total]]+Tabla13[[#This Row],[Propina]],Tabla13[[#This Row],[Cuentas_Pagadas]]="NO COBRADA",0)</f>
        <v>245.89</v>
      </c>
      <c r="U330" s="26">
        <f>SUMIF(Tabla1[Número de Orden],Tabla13[[#This Row],[Número_Orden]],Tabla1[Ganancia Bruta])</f>
        <v>79</v>
      </c>
      <c r="V330" s="26">
        <f>IF(Tabla13[[#This Row],[Ganancia Bruta]]&gt;0,Tabla13[[#This Row],[Ganancia Bruta]]-Tabla13[[#This Row],[IVA]],"-")</f>
        <v>58.3</v>
      </c>
      <c r="W330" s="7">
        <f>SUMIF(Tabla1[Número de Orden],Tabla13[[#This Row],[Número_Orden]],Tabla1[Tiempo_Preparación])</f>
        <v>9.6527777777777782E-2</v>
      </c>
      <c r="X330" s="7">
        <f>Tabla13[[#This Row],[Tiempo_Sala]]-Tabla13[[#This Row],[Tiempo_Preparación]]</f>
        <v>7.6388888888888895E-3</v>
      </c>
      <c r="Y330" s="1" t="str">
        <f>IF(Tabla13[[#This Row],[TS-TP]]&gt;0,"COBRADA","NO COBRADA")</f>
        <v>COBRADA</v>
      </c>
    </row>
    <row r="331" spans="1:25" x14ac:dyDescent="0.25">
      <c r="A331" s="1">
        <v>10</v>
      </c>
      <c r="B331" s="1" t="s">
        <v>621</v>
      </c>
      <c r="C331" s="1">
        <v>6</v>
      </c>
      <c r="D331" s="13">
        <v>45020.076388888891</v>
      </c>
      <c r="E331" s="13">
        <v>45020.164583333331</v>
      </c>
      <c r="F331" s="7">
        <f>IF(Tabla13[[#This Row],[Estado_Mesa]]="Ocupada",Tabla13[[#This Row],[Hora_Salida]]-Tabla13[[#This Row],[Hora_Llegada]]+TIME(0,15,0),Tabla13[[#This Row],[Hora_Salida]]-Tabla13[[#This Row],[Hora_Llegada]])</f>
        <v>9.8611111107553981E-2</v>
      </c>
      <c r="G331" s="7" t="str">
        <f>TEXT(Tabla13[[#This Row],[Hora_Salida]],"dddd,dd,mm,aaaa")</f>
        <v>martes,04,04,2023</v>
      </c>
      <c r="H331" s="1" t="s">
        <v>66</v>
      </c>
      <c r="I331" s="1" t="s">
        <v>74</v>
      </c>
      <c r="J331" s="1" t="s">
        <v>80</v>
      </c>
      <c r="K331" s="1">
        <v>32.17</v>
      </c>
      <c r="L331" s="1" cm="1">
        <f t="array" ref="L331">_xlfn.IFS(Tabla13[[#This Row],[Cuentas_Pagadas]]="COBRADA",K331,Tabla13[[#This Row],[Cuentas_Pagadas]]="NO COBRADA","-")</f>
        <v>32.17</v>
      </c>
      <c r="M331" s="1" t="s">
        <v>95</v>
      </c>
      <c r="N331" s="1">
        <v>330</v>
      </c>
      <c r="O331" s="1" t="s">
        <v>101</v>
      </c>
      <c r="P331" s="1" t="s">
        <v>622</v>
      </c>
      <c r="Q331" s="19">
        <v>0.1</v>
      </c>
      <c r="R331" s="25">
        <f>Tabla13[[#This Row],[Monto Total]]*Tabla13[[#This Row],[IVA (%)]]</f>
        <v>21.700000000000003</v>
      </c>
      <c r="S331" s="26">
        <f>SUMIF(Tabla1[Número de Orden],Tabla13[[#This Row],[Número_Orden]],Tabla1[Total del Pedido])</f>
        <v>217</v>
      </c>
      <c r="T331" s="26" cm="1">
        <f t="array" ref="T331">_xlfn.IFS(Tabla13[[#This Row],[Cuentas_Pagadas]]="COBRADA",Tabla13[[#This Row],[Monto Total]]+Tabla13[[#This Row],[Propina]],Tabla13[[#This Row],[Cuentas_Pagadas]]="NO COBRADA",0)</f>
        <v>249.17000000000002</v>
      </c>
      <c r="U331" s="26">
        <f>SUMIF(Tabla1[Número de Orden],Tabla13[[#This Row],[Número_Orden]],Tabla1[Ganancia Bruta])</f>
        <v>87</v>
      </c>
      <c r="V331" s="26">
        <f>IF(Tabla13[[#This Row],[Ganancia Bruta]]&gt;0,Tabla13[[#This Row],[Ganancia Bruta]]-Tabla13[[#This Row],[IVA]],"-")</f>
        <v>65.3</v>
      </c>
      <c r="W331" s="7">
        <f>SUMIF(Tabla1[Número de Orden],Tabla13[[#This Row],[Número_Orden]],Tabla1[Tiempo_Preparación])</f>
        <v>9.7222222222222224E-2</v>
      </c>
      <c r="X331" s="7">
        <f>Tabla13[[#This Row],[Tiempo_Sala]]-Tabla13[[#This Row],[Tiempo_Preparación]]</f>
        <v>1.3888888853317571E-3</v>
      </c>
      <c r="Y331" s="1" t="str">
        <f>IF(Tabla13[[#This Row],[TS-TP]]&gt;0,"COBRADA","NO COBRADA")</f>
        <v>COBRADA</v>
      </c>
    </row>
    <row r="332" spans="1:25" x14ac:dyDescent="0.25">
      <c r="A332" s="1">
        <v>20</v>
      </c>
      <c r="B332" s="1" t="s">
        <v>623</v>
      </c>
      <c r="C332" s="1">
        <v>3</v>
      </c>
      <c r="D332" s="13">
        <v>45020.129166666666</v>
      </c>
      <c r="E332" s="13">
        <v>45020.261805555558</v>
      </c>
      <c r="F332" s="7">
        <f>IF(Tabla13[[#This Row],[Estado_Mesa]]="Ocupada",Tabla13[[#This Row],[Hora_Salida]]-Tabla13[[#This Row],[Hora_Llegada]]+TIME(0,15,0),Tabla13[[#This Row],[Hora_Salida]]-Tabla13[[#This Row],[Hora_Llegada]])</f>
        <v>0.13263888889196096</v>
      </c>
      <c r="G332" s="7" t="str">
        <f>TEXT(Tabla13[[#This Row],[Hora_Salida]],"dddd,dd,mm,aaaa")</f>
        <v>martes,04,04,2023</v>
      </c>
      <c r="H332" s="1" t="s">
        <v>89</v>
      </c>
      <c r="I332" s="1" t="s">
        <v>93</v>
      </c>
      <c r="J332" s="1" t="s">
        <v>68</v>
      </c>
      <c r="K332" s="1">
        <v>36.61</v>
      </c>
      <c r="L332" s="1" cm="1">
        <f t="array" ref="L332">_xlfn.IFS(Tabla13[[#This Row],[Cuentas_Pagadas]]="COBRADA",K332,Tabla13[[#This Row],[Cuentas_Pagadas]]="NO COBRADA","-")</f>
        <v>36.61</v>
      </c>
      <c r="M332" s="1" t="s">
        <v>69</v>
      </c>
      <c r="N332" s="1">
        <v>331</v>
      </c>
      <c r="O332" s="1" t="s">
        <v>86</v>
      </c>
      <c r="P332" s="1" t="s">
        <v>624</v>
      </c>
      <c r="Q332" s="19">
        <v>0.1</v>
      </c>
      <c r="R332" s="25">
        <f>Tabla13[[#This Row],[Monto Total]]*Tabla13[[#This Row],[IVA (%)]]</f>
        <v>17.3</v>
      </c>
      <c r="S332" s="26">
        <f>SUMIF(Tabla1[Número de Orden],Tabla13[[#This Row],[Número_Orden]],Tabla1[Total del Pedido])</f>
        <v>173</v>
      </c>
      <c r="T332" s="26" cm="1">
        <f t="array" ref="T332">_xlfn.IFS(Tabla13[[#This Row],[Cuentas_Pagadas]]="COBRADA",Tabla13[[#This Row],[Monto Total]]+Tabla13[[#This Row],[Propina]],Tabla13[[#This Row],[Cuentas_Pagadas]]="NO COBRADA",0)</f>
        <v>209.61</v>
      </c>
      <c r="U332" s="26">
        <f>SUMIF(Tabla1[Número de Orden],Tabla13[[#This Row],[Número_Orden]],Tabla1[Ganancia Bruta])</f>
        <v>70</v>
      </c>
      <c r="V332" s="26">
        <f>IF(Tabla13[[#This Row],[Ganancia Bruta]]&gt;0,Tabla13[[#This Row],[Ganancia Bruta]]-Tabla13[[#This Row],[IVA]],"-")</f>
        <v>52.7</v>
      </c>
      <c r="W332" s="7">
        <f>SUMIF(Tabla1[Número de Orden],Tabla13[[#This Row],[Número_Orden]],Tabla1[Tiempo_Preparación])</f>
        <v>8.4027777777777785E-2</v>
      </c>
      <c r="X332" s="7">
        <f>Tabla13[[#This Row],[Tiempo_Sala]]-Tabla13[[#This Row],[Tiempo_Preparación]]</f>
        <v>4.8611111114183175E-2</v>
      </c>
      <c r="Y332" s="1" t="str">
        <f>IF(Tabla13[[#This Row],[TS-TP]]&gt;0,"COBRADA","NO COBRADA")</f>
        <v>COBRADA</v>
      </c>
    </row>
    <row r="333" spans="1:25" x14ac:dyDescent="0.25">
      <c r="A333" s="1">
        <v>6</v>
      </c>
      <c r="B333" s="1" t="s">
        <v>625</v>
      </c>
      <c r="C333" s="1">
        <v>1</v>
      </c>
      <c r="D333" s="13">
        <v>45020.009722222225</v>
      </c>
      <c r="E333" s="13">
        <v>45020.061805555553</v>
      </c>
      <c r="F333" s="7">
        <f>IF(Tabla13[[#This Row],[Estado_Mesa]]="Ocupada",Tabla13[[#This Row],[Hora_Salida]]-Tabla13[[#This Row],[Hora_Llegada]]+TIME(0,15,0),Tabla13[[#This Row],[Hora_Salida]]-Tabla13[[#This Row],[Hora_Llegada]])</f>
        <v>5.2083333328482695E-2</v>
      </c>
      <c r="G333" s="7" t="str">
        <f>TEXT(Tabla13[[#This Row],[Hora_Salida]],"dddd,dd,mm,aaaa")</f>
        <v>martes,04,04,2023</v>
      </c>
      <c r="H333" s="1" t="s">
        <v>79</v>
      </c>
      <c r="I333" s="1" t="s">
        <v>67</v>
      </c>
      <c r="J333" s="1" t="s">
        <v>68</v>
      </c>
      <c r="K333" s="1">
        <v>25.21</v>
      </c>
      <c r="L333" s="1" cm="1">
        <f t="array" ref="L333">_xlfn.IFS(Tabla13[[#This Row],[Cuentas_Pagadas]]="COBRADA",K333,Tabla13[[#This Row],[Cuentas_Pagadas]]="NO COBRADA","-")</f>
        <v>25.21</v>
      </c>
      <c r="M333" s="1" t="s">
        <v>69</v>
      </c>
      <c r="N333" s="1">
        <v>332</v>
      </c>
      <c r="O333" s="1" t="s">
        <v>139</v>
      </c>
      <c r="P333" s="1" t="s">
        <v>8</v>
      </c>
      <c r="Q333" s="19">
        <v>0.1</v>
      </c>
      <c r="R333" s="25">
        <f>Tabla13[[#This Row],[Monto Total]]*Tabla13[[#This Row],[IVA (%)]]</f>
        <v>12</v>
      </c>
      <c r="S333" s="26">
        <f>SUMIF(Tabla1[Número de Orden],Tabla13[[#This Row],[Número_Orden]],Tabla1[Total del Pedido])</f>
        <v>120</v>
      </c>
      <c r="T333" s="26" cm="1">
        <f t="array" ref="T333">_xlfn.IFS(Tabla13[[#This Row],[Cuentas_Pagadas]]="COBRADA",Tabla13[[#This Row],[Monto Total]]+Tabla13[[#This Row],[Propina]],Tabla13[[#This Row],[Cuentas_Pagadas]]="NO COBRADA",0)</f>
        <v>145.21</v>
      </c>
      <c r="U333" s="26">
        <f>SUMIF(Tabla1[Número de Orden],Tabla13[[#This Row],[Número_Orden]],Tabla1[Ganancia Bruta])</f>
        <v>45</v>
      </c>
      <c r="V333" s="26">
        <f>IF(Tabla13[[#This Row],[Ganancia Bruta]]&gt;0,Tabla13[[#This Row],[Ganancia Bruta]]-Tabla13[[#This Row],[IVA]],"-")</f>
        <v>33</v>
      </c>
      <c r="W333" s="7">
        <f>SUMIF(Tabla1[Número de Orden],Tabla13[[#This Row],[Número_Orden]],Tabla1[Tiempo_Preparación])</f>
        <v>1.1805555555555555E-2</v>
      </c>
      <c r="X333" s="7">
        <f>Tabla13[[#This Row],[Tiempo_Sala]]-Tabla13[[#This Row],[Tiempo_Preparación]]</f>
        <v>4.027777777292714E-2</v>
      </c>
      <c r="Y333" s="1" t="str">
        <f>IF(Tabla13[[#This Row],[TS-TP]]&gt;0,"COBRADA","NO COBRADA")</f>
        <v>COBRADA</v>
      </c>
    </row>
    <row r="334" spans="1:25" x14ac:dyDescent="0.25">
      <c r="A334" s="1">
        <v>6</v>
      </c>
      <c r="B334" s="1" t="s">
        <v>626</v>
      </c>
      <c r="C334" s="1">
        <v>1</v>
      </c>
      <c r="D334" s="13">
        <v>45020.131944444445</v>
      </c>
      <c r="E334" s="13">
        <v>45020.186805555553</v>
      </c>
      <c r="F334" s="7">
        <f>IF(Tabla13[[#This Row],[Estado_Mesa]]="Ocupada",Tabla13[[#This Row],[Hora_Salida]]-Tabla13[[#This Row],[Hora_Llegada]]+TIME(0,15,0),Tabla13[[#This Row],[Hora_Salida]]-Tabla13[[#This Row],[Hora_Llegada]])</f>
        <v>5.486111110803904E-2</v>
      </c>
      <c r="G334" s="7" t="str">
        <f>TEXT(Tabla13[[#This Row],[Hora_Salida]],"dddd,dd,mm,aaaa")</f>
        <v>martes,04,04,2023</v>
      </c>
      <c r="H334" s="1" t="s">
        <v>89</v>
      </c>
      <c r="I334" s="1" t="s">
        <v>93</v>
      </c>
      <c r="J334" s="1" t="s">
        <v>80</v>
      </c>
      <c r="K334" s="1">
        <v>13.19</v>
      </c>
      <c r="L334" s="1" cm="1">
        <f t="array" ref="L334">_xlfn.IFS(Tabla13[[#This Row],[Cuentas_Pagadas]]="COBRADA",K334,Tabla13[[#This Row],[Cuentas_Pagadas]]="NO COBRADA","-")</f>
        <v>13.19</v>
      </c>
      <c r="M334" s="1" t="s">
        <v>81</v>
      </c>
      <c r="N334" s="1">
        <v>333</v>
      </c>
      <c r="O334" s="1" t="s">
        <v>86</v>
      </c>
      <c r="P334" s="1" t="s">
        <v>355</v>
      </c>
      <c r="Q334" s="19">
        <v>0.1</v>
      </c>
      <c r="R334" s="25">
        <f>Tabla13[[#This Row],[Monto Total]]*Tabla13[[#This Row],[IVA (%)]]</f>
        <v>7.2</v>
      </c>
      <c r="S334" s="26">
        <f>SUMIF(Tabla1[Número de Orden],Tabla13[[#This Row],[Número_Orden]],Tabla1[Total del Pedido])</f>
        <v>72</v>
      </c>
      <c r="T334" s="26" cm="1">
        <f t="array" ref="T334">_xlfn.IFS(Tabla13[[#This Row],[Cuentas_Pagadas]]="COBRADA",Tabla13[[#This Row],[Monto Total]]+Tabla13[[#This Row],[Propina]],Tabla13[[#This Row],[Cuentas_Pagadas]]="NO COBRADA",0)</f>
        <v>85.19</v>
      </c>
      <c r="U334" s="26">
        <f>SUMIF(Tabla1[Número de Orden],Tabla13[[#This Row],[Número_Orden]],Tabla1[Ganancia Bruta])</f>
        <v>30</v>
      </c>
      <c r="V334" s="26">
        <f>IF(Tabla13[[#This Row],[Ganancia Bruta]]&gt;0,Tabla13[[#This Row],[Ganancia Bruta]]-Tabla13[[#This Row],[IVA]],"-")</f>
        <v>22.8</v>
      </c>
      <c r="W334" s="7">
        <f>SUMIF(Tabla1[Número de Orden],Tabla13[[#This Row],[Número_Orden]],Tabla1[Tiempo_Preparación])</f>
        <v>4.2361111111111113E-2</v>
      </c>
      <c r="X334" s="7">
        <f>Tabla13[[#This Row],[Tiempo_Sala]]-Tabla13[[#This Row],[Tiempo_Preparación]]</f>
        <v>1.2499999996927927E-2</v>
      </c>
      <c r="Y334" s="1" t="str">
        <f>IF(Tabla13[[#This Row],[TS-TP]]&gt;0,"COBRADA","NO COBRADA")</f>
        <v>COBRADA</v>
      </c>
    </row>
    <row r="335" spans="1:25" x14ac:dyDescent="0.25">
      <c r="A335" s="1">
        <v>12</v>
      </c>
      <c r="B335" s="1" t="s">
        <v>627</v>
      </c>
      <c r="C335" s="1">
        <v>4</v>
      </c>
      <c r="D335" s="13">
        <v>45020.118750000001</v>
      </c>
      <c r="E335" s="13">
        <v>45020.271527777775</v>
      </c>
      <c r="F335" s="7">
        <f>IF(Tabla13[[#This Row],[Estado_Mesa]]="Ocupada",Tabla13[[#This Row],[Hora_Salida]]-Tabla13[[#This Row],[Hora_Llegada]]+TIME(0,15,0),Tabla13[[#This Row],[Hora_Salida]]-Tabla13[[#This Row],[Hora_Llegada]])</f>
        <v>0.15277777777373558</v>
      </c>
      <c r="G335" s="7" t="str">
        <f>TEXT(Tabla13[[#This Row],[Hora_Salida]],"dddd,dd,mm,aaaa")</f>
        <v>martes,04,04,2023</v>
      </c>
      <c r="H335" s="1" t="s">
        <v>73</v>
      </c>
      <c r="I335" s="1" t="s">
        <v>74</v>
      </c>
      <c r="J335" s="1" t="s">
        <v>80</v>
      </c>
      <c r="K335" s="1">
        <v>17.5</v>
      </c>
      <c r="L335" s="1" cm="1">
        <f t="array" ref="L335">_xlfn.IFS(Tabla13[[#This Row],[Cuentas_Pagadas]]="COBRADA",K335,Tabla13[[#This Row],[Cuentas_Pagadas]]="NO COBRADA","-")</f>
        <v>17.5</v>
      </c>
      <c r="M335" s="1" t="s">
        <v>81</v>
      </c>
      <c r="N335" s="1">
        <v>334</v>
      </c>
      <c r="O335" s="1" t="s">
        <v>139</v>
      </c>
      <c r="P335" s="1" t="s">
        <v>628</v>
      </c>
      <c r="Q335" s="19">
        <v>0.1</v>
      </c>
      <c r="R335" s="25">
        <f>Tabla13[[#This Row],[Monto Total]]*Tabla13[[#This Row],[IVA (%)]]</f>
        <v>17.3</v>
      </c>
      <c r="S335" s="26">
        <f>SUMIF(Tabla1[Número de Orden],Tabla13[[#This Row],[Número_Orden]],Tabla1[Total del Pedido])</f>
        <v>173</v>
      </c>
      <c r="T335" s="26" cm="1">
        <f t="array" ref="T335">_xlfn.IFS(Tabla13[[#This Row],[Cuentas_Pagadas]]="COBRADA",Tabla13[[#This Row],[Monto Total]]+Tabla13[[#This Row],[Propina]],Tabla13[[#This Row],[Cuentas_Pagadas]]="NO COBRADA",0)</f>
        <v>190.5</v>
      </c>
      <c r="U335" s="26">
        <f>SUMIF(Tabla1[Número de Orden],Tabla13[[#This Row],[Número_Orden]],Tabla1[Ganancia Bruta])</f>
        <v>69</v>
      </c>
      <c r="V335" s="26">
        <f>IF(Tabla13[[#This Row],[Ganancia Bruta]]&gt;0,Tabla13[[#This Row],[Ganancia Bruta]]-Tabla13[[#This Row],[IVA]],"-")</f>
        <v>51.7</v>
      </c>
      <c r="W335" s="7">
        <f>SUMIF(Tabla1[Número de Orden],Tabla13[[#This Row],[Número_Orden]],Tabla1[Tiempo_Preparación])</f>
        <v>0.10833333333333334</v>
      </c>
      <c r="X335" s="7">
        <f>Tabla13[[#This Row],[Tiempo_Sala]]-Tabla13[[#This Row],[Tiempo_Preparación]]</f>
        <v>4.4444444440402242E-2</v>
      </c>
      <c r="Y335" s="1" t="str">
        <f>IF(Tabla13[[#This Row],[TS-TP]]&gt;0,"COBRADA","NO COBRADA")</f>
        <v>COBRADA</v>
      </c>
    </row>
    <row r="336" spans="1:25" x14ac:dyDescent="0.25">
      <c r="A336" s="1">
        <v>14</v>
      </c>
      <c r="B336" s="1" t="s">
        <v>629</v>
      </c>
      <c r="C336" s="1">
        <v>3</v>
      </c>
      <c r="D336" s="13">
        <v>45020.080555555556</v>
      </c>
      <c r="E336" s="13">
        <v>45020.131249999999</v>
      </c>
      <c r="F336" s="7">
        <f>IF(Tabla13[[#This Row],[Estado_Mesa]]="Ocupada",Tabla13[[#This Row],[Hora_Salida]]-Tabla13[[#This Row],[Hora_Llegada]]+TIME(0,15,0),Tabla13[[#This Row],[Hora_Salida]]-Tabla13[[#This Row],[Hora_Llegada]])</f>
        <v>5.0694444442342501E-2</v>
      </c>
      <c r="G336" s="7" t="str">
        <f>TEXT(Tabla13[[#This Row],[Hora_Salida]],"dddd,dd,mm,aaaa")</f>
        <v>martes,04,04,2023</v>
      </c>
      <c r="H336" s="1" t="s">
        <v>89</v>
      </c>
      <c r="I336" s="1" t="s">
        <v>67</v>
      </c>
      <c r="J336" s="1" t="s">
        <v>68</v>
      </c>
      <c r="K336" s="1">
        <v>41.56</v>
      </c>
      <c r="L336" s="1" cm="1">
        <f t="array" ref="L336">_xlfn.IFS(Tabla13[[#This Row],[Cuentas_Pagadas]]="COBRADA",K336,Tabla13[[#This Row],[Cuentas_Pagadas]]="NO COBRADA","-")</f>
        <v>41.56</v>
      </c>
      <c r="M336" s="1" t="s">
        <v>81</v>
      </c>
      <c r="N336" s="1">
        <v>335</v>
      </c>
      <c r="O336" s="1" t="s">
        <v>82</v>
      </c>
      <c r="P336" s="1" t="s">
        <v>630</v>
      </c>
      <c r="Q336" s="19">
        <v>0.1</v>
      </c>
      <c r="R336" s="25">
        <f>Tabla13[[#This Row],[Monto Total]]*Tabla13[[#This Row],[IVA (%)]]</f>
        <v>11.4</v>
      </c>
      <c r="S336" s="26">
        <f>SUMIF(Tabla1[Número de Orden],Tabla13[[#This Row],[Número_Orden]],Tabla1[Total del Pedido])</f>
        <v>114</v>
      </c>
      <c r="T336" s="26" cm="1">
        <f t="array" ref="T336">_xlfn.IFS(Tabla13[[#This Row],[Cuentas_Pagadas]]="COBRADA",Tabla13[[#This Row],[Monto Total]]+Tabla13[[#This Row],[Propina]],Tabla13[[#This Row],[Cuentas_Pagadas]]="NO COBRADA",0)</f>
        <v>155.56</v>
      </c>
      <c r="U336" s="26">
        <f>SUMIF(Tabla1[Número de Orden],Tabla13[[#This Row],[Número_Orden]],Tabla1[Ganancia Bruta])</f>
        <v>48</v>
      </c>
      <c r="V336" s="26">
        <f>IF(Tabla13[[#This Row],[Ganancia Bruta]]&gt;0,Tabla13[[#This Row],[Ganancia Bruta]]-Tabla13[[#This Row],[IVA]],"-")</f>
        <v>36.6</v>
      </c>
      <c r="W336" s="7">
        <f>SUMIF(Tabla1[Número de Orden],Tabla13[[#This Row],[Número_Orden]],Tabla1[Tiempo_Preparación])</f>
        <v>4.7916666666666663E-2</v>
      </c>
      <c r="X336" s="7">
        <f>Tabla13[[#This Row],[Tiempo_Sala]]-Tabla13[[#This Row],[Tiempo_Preparación]]</f>
        <v>2.7777777756758382E-3</v>
      </c>
      <c r="Y336" s="1" t="str">
        <f>IF(Tabla13[[#This Row],[TS-TP]]&gt;0,"COBRADA","NO COBRADA")</f>
        <v>COBRADA</v>
      </c>
    </row>
    <row r="337" spans="1:25" x14ac:dyDescent="0.25">
      <c r="A337" s="1">
        <v>4</v>
      </c>
      <c r="B337" s="1" t="s">
        <v>631</v>
      </c>
      <c r="C337" s="1">
        <v>5</v>
      </c>
      <c r="D337" s="13">
        <v>45020.065972222219</v>
      </c>
      <c r="E337" s="13">
        <v>45020.20208333333</v>
      </c>
      <c r="F337" s="7">
        <f>IF(Tabla13[[#This Row],[Estado_Mesa]]="Ocupada",Tabla13[[#This Row],[Hora_Salida]]-Tabla13[[#This Row],[Hora_Llegada]]+TIME(0,15,0),Tabla13[[#This Row],[Hora_Salida]]-Tabla13[[#This Row],[Hora_Llegada]])</f>
        <v>0.13611111111094942</v>
      </c>
      <c r="G337" s="7" t="str">
        <f>TEXT(Tabla13[[#This Row],[Hora_Salida]],"dddd,dd,mm,aaaa")</f>
        <v>martes,04,04,2023</v>
      </c>
      <c r="H337" s="1" t="s">
        <v>79</v>
      </c>
      <c r="I337" s="1" t="s">
        <v>93</v>
      </c>
      <c r="J337" s="1" t="s">
        <v>80</v>
      </c>
      <c r="K337" s="1">
        <v>17.93</v>
      </c>
      <c r="L337" s="1" cm="1">
        <f t="array" ref="L337">_xlfn.IFS(Tabla13[[#This Row],[Cuentas_Pagadas]]="COBRADA",K337,Tabla13[[#This Row],[Cuentas_Pagadas]]="NO COBRADA","-")</f>
        <v>17.93</v>
      </c>
      <c r="M337" s="1" t="s">
        <v>81</v>
      </c>
      <c r="N337" s="1">
        <v>336</v>
      </c>
      <c r="O337" s="1" t="s">
        <v>139</v>
      </c>
      <c r="P337" s="1" t="s">
        <v>632</v>
      </c>
      <c r="Q337" s="19">
        <v>0.1</v>
      </c>
      <c r="R337" s="25">
        <f>Tabla13[[#This Row],[Monto Total]]*Tabla13[[#This Row],[IVA (%)]]</f>
        <v>15.8</v>
      </c>
      <c r="S337" s="26">
        <f>SUMIF(Tabla1[Número de Orden],Tabla13[[#This Row],[Número_Orden]],Tabla1[Total del Pedido])</f>
        <v>158</v>
      </c>
      <c r="T337" s="26" cm="1">
        <f t="array" ref="T337">_xlfn.IFS(Tabla13[[#This Row],[Cuentas_Pagadas]]="COBRADA",Tabla13[[#This Row],[Monto Total]]+Tabla13[[#This Row],[Propina]],Tabla13[[#This Row],[Cuentas_Pagadas]]="NO COBRADA",0)</f>
        <v>175.93</v>
      </c>
      <c r="U337" s="26">
        <f>SUMIF(Tabla1[Número de Orden],Tabla13[[#This Row],[Número_Orden]],Tabla1[Ganancia Bruta])</f>
        <v>65</v>
      </c>
      <c r="V337" s="26">
        <f>IF(Tabla13[[#This Row],[Ganancia Bruta]]&gt;0,Tabla13[[#This Row],[Ganancia Bruta]]-Tabla13[[#This Row],[IVA]],"-")</f>
        <v>49.2</v>
      </c>
      <c r="W337" s="7">
        <f>SUMIF(Tabla1[Número de Orden],Tabla13[[#This Row],[Número_Orden]],Tabla1[Tiempo_Preparación])</f>
        <v>4.5138888888888888E-2</v>
      </c>
      <c r="X337" s="7">
        <f>Tabla13[[#This Row],[Tiempo_Sala]]-Tabla13[[#This Row],[Tiempo_Preparación]]</f>
        <v>9.0972222222060528E-2</v>
      </c>
      <c r="Y337" s="1" t="str">
        <f>IF(Tabla13[[#This Row],[TS-TP]]&gt;0,"COBRADA","NO COBRADA")</f>
        <v>COBRADA</v>
      </c>
    </row>
    <row r="338" spans="1:25" x14ac:dyDescent="0.25">
      <c r="A338" s="1">
        <v>11</v>
      </c>
      <c r="B338" s="1" t="s">
        <v>633</v>
      </c>
      <c r="C338" s="1">
        <v>2</v>
      </c>
      <c r="D338" s="13">
        <v>45020.068055555559</v>
      </c>
      <c r="E338" s="13">
        <v>45020.188194444447</v>
      </c>
      <c r="F338" s="7">
        <f>IF(Tabla13[[#This Row],[Estado_Mesa]]="Ocupada",Tabla13[[#This Row],[Hora_Salida]]-Tabla13[[#This Row],[Hora_Llegada]]+TIME(0,15,0),Tabla13[[#This Row],[Hora_Salida]]-Tabla13[[#This Row],[Hora_Llegada]])</f>
        <v>0.12013888888759539</v>
      </c>
      <c r="G338" s="7" t="str">
        <f>TEXT(Tabla13[[#This Row],[Hora_Salida]],"dddd,dd,mm,aaaa")</f>
        <v>martes,04,04,2023</v>
      </c>
      <c r="H338" s="1" t="s">
        <v>85</v>
      </c>
      <c r="I338" s="1" t="s">
        <v>93</v>
      </c>
      <c r="J338" s="1" t="s">
        <v>80</v>
      </c>
      <c r="K338" s="1">
        <v>19.28</v>
      </c>
      <c r="L338" s="1" cm="1">
        <f t="array" ref="L338">_xlfn.IFS(Tabla13[[#This Row],[Cuentas_Pagadas]]="COBRADA",K338,Tabla13[[#This Row],[Cuentas_Pagadas]]="NO COBRADA","-")</f>
        <v>19.28</v>
      </c>
      <c r="M338" s="1" t="s">
        <v>69</v>
      </c>
      <c r="N338" s="1">
        <v>337</v>
      </c>
      <c r="O338" s="1" t="s">
        <v>82</v>
      </c>
      <c r="P338" s="1" t="s">
        <v>634</v>
      </c>
      <c r="Q338" s="19">
        <v>0.1</v>
      </c>
      <c r="R338" s="25">
        <f>Tabla13[[#This Row],[Monto Total]]*Tabla13[[#This Row],[IVA (%)]]</f>
        <v>10</v>
      </c>
      <c r="S338" s="26">
        <f>SUMIF(Tabla1[Número de Orden],Tabla13[[#This Row],[Número_Orden]],Tabla1[Total del Pedido])</f>
        <v>100</v>
      </c>
      <c r="T338" s="26" cm="1">
        <f t="array" ref="T338">_xlfn.IFS(Tabla13[[#This Row],[Cuentas_Pagadas]]="COBRADA",Tabla13[[#This Row],[Monto Total]]+Tabla13[[#This Row],[Propina]],Tabla13[[#This Row],[Cuentas_Pagadas]]="NO COBRADA",0)</f>
        <v>119.28</v>
      </c>
      <c r="U338" s="26">
        <f>SUMIF(Tabla1[Número de Orden],Tabla13[[#This Row],[Número_Orden]],Tabla1[Ganancia Bruta])</f>
        <v>42</v>
      </c>
      <c r="V338" s="26">
        <f>IF(Tabla13[[#This Row],[Ganancia Bruta]]&gt;0,Tabla13[[#This Row],[Ganancia Bruta]]-Tabla13[[#This Row],[IVA]],"-")</f>
        <v>32</v>
      </c>
      <c r="W338" s="7">
        <f>SUMIF(Tabla1[Número de Orden],Tabla13[[#This Row],[Número_Orden]],Tabla1[Tiempo_Preparación])</f>
        <v>4.027777777777778E-2</v>
      </c>
      <c r="X338" s="7">
        <f>Tabla13[[#This Row],[Tiempo_Sala]]-Tabla13[[#This Row],[Tiempo_Preparación]]</f>
        <v>7.9861111109817612E-2</v>
      </c>
      <c r="Y338" s="1" t="str">
        <f>IF(Tabla13[[#This Row],[TS-TP]]&gt;0,"COBRADA","NO COBRADA")</f>
        <v>COBRADA</v>
      </c>
    </row>
    <row r="339" spans="1:25" x14ac:dyDescent="0.25">
      <c r="A339" s="1">
        <v>18</v>
      </c>
      <c r="B339" s="1" t="s">
        <v>635</v>
      </c>
      <c r="C339" s="1">
        <v>2</v>
      </c>
      <c r="D339" s="13">
        <v>45020.022222222222</v>
      </c>
      <c r="E339" s="13">
        <v>45020.145833333336</v>
      </c>
      <c r="F339" s="7">
        <f>IF(Tabla13[[#This Row],[Estado_Mesa]]="Ocupada",Tabla13[[#This Row],[Hora_Salida]]-Tabla13[[#This Row],[Hora_Llegada]]+TIME(0,15,0),Tabla13[[#This Row],[Hora_Salida]]-Tabla13[[#This Row],[Hora_Llegada]])</f>
        <v>0.12361111111385981</v>
      </c>
      <c r="G339" s="7" t="str">
        <f>TEXT(Tabla13[[#This Row],[Hora_Salida]],"dddd,dd,mm,aaaa")</f>
        <v>martes,04,04,2023</v>
      </c>
      <c r="H339" s="1" t="s">
        <v>85</v>
      </c>
      <c r="I339" s="1" t="s">
        <v>67</v>
      </c>
      <c r="J339" s="1" t="s">
        <v>68</v>
      </c>
      <c r="K339" s="1">
        <v>30.62</v>
      </c>
      <c r="L339" s="1" cm="1">
        <f t="array" ref="L339">_xlfn.IFS(Tabla13[[#This Row],[Cuentas_Pagadas]]="COBRADA",K339,Tabla13[[#This Row],[Cuentas_Pagadas]]="NO COBRADA","-")</f>
        <v>30.62</v>
      </c>
      <c r="M339" s="1" t="s">
        <v>69</v>
      </c>
      <c r="N339" s="1">
        <v>338</v>
      </c>
      <c r="O339" s="1" t="s">
        <v>117</v>
      </c>
      <c r="P339" s="1" t="s">
        <v>636</v>
      </c>
      <c r="Q339" s="19">
        <v>0.1</v>
      </c>
      <c r="R339" s="25">
        <f>Tabla13[[#This Row],[Monto Total]]*Tabla13[[#This Row],[IVA (%)]]</f>
        <v>27.900000000000002</v>
      </c>
      <c r="S339" s="26">
        <f>SUMIF(Tabla1[Número de Orden],Tabla13[[#This Row],[Número_Orden]],Tabla1[Total del Pedido])</f>
        <v>279</v>
      </c>
      <c r="T339" s="26" cm="1">
        <f t="array" ref="T339">_xlfn.IFS(Tabla13[[#This Row],[Cuentas_Pagadas]]="COBRADA",Tabla13[[#This Row],[Monto Total]]+Tabla13[[#This Row],[Propina]],Tabla13[[#This Row],[Cuentas_Pagadas]]="NO COBRADA",0)</f>
        <v>309.62</v>
      </c>
      <c r="U339" s="26">
        <f>SUMIF(Tabla1[Número de Orden],Tabla13[[#This Row],[Número_Orden]],Tabla1[Ganancia Bruta])</f>
        <v>113</v>
      </c>
      <c r="V339" s="26">
        <f>IF(Tabla13[[#This Row],[Ganancia Bruta]]&gt;0,Tabla13[[#This Row],[Ganancia Bruta]]-Tabla13[[#This Row],[IVA]],"-")</f>
        <v>85.1</v>
      </c>
      <c r="W339" s="7">
        <f>SUMIF(Tabla1[Número de Orden],Tabla13[[#This Row],[Número_Orden]],Tabla1[Tiempo_Preparación])</f>
        <v>9.9305555555555564E-2</v>
      </c>
      <c r="X339" s="7">
        <f>Tabla13[[#This Row],[Tiempo_Sala]]-Tabla13[[#This Row],[Tiempo_Preparación]]</f>
        <v>2.4305555558304243E-2</v>
      </c>
      <c r="Y339" s="1" t="str">
        <f>IF(Tabla13[[#This Row],[TS-TP]]&gt;0,"COBRADA","NO COBRADA")</f>
        <v>COBRADA</v>
      </c>
    </row>
    <row r="340" spans="1:25" x14ac:dyDescent="0.25">
      <c r="A340" s="1">
        <v>13</v>
      </c>
      <c r="B340" s="1" t="s">
        <v>637</v>
      </c>
      <c r="C340" s="1">
        <v>2</v>
      </c>
      <c r="D340" s="13">
        <v>45020</v>
      </c>
      <c r="E340" s="13">
        <v>45020.084027777775</v>
      </c>
      <c r="F340" s="7">
        <f>IF(Tabla13[[#This Row],[Estado_Mesa]]="Ocupada",Tabla13[[#This Row],[Hora_Salida]]-Tabla13[[#This Row],[Hora_Llegada]]+TIME(0,15,0),Tabla13[[#This Row],[Hora_Salida]]-Tabla13[[#This Row],[Hora_Llegada]])</f>
        <v>8.4027777775190771E-2</v>
      </c>
      <c r="G340" s="7" t="str">
        <f>TEXT(Tabla13[[#This Row],[Hora_Salida]],"dddd,dd,mm,aaaa")</f>
        <v>martes,04,04,2023</v>
      </c>
      <c r="H340" s="1" t="s">
        <v>66</v>
      </c>
      <c r="I340" s="1" t="s">
        <v>74</v>
      </c>
      <c r="J340" s="1" t="s">
        <v>68</v>
      </c>
      <c r="K340" s="1">
        <v>19.600000000000001</v>
      </c>
      <c r="L340" s="1" cm="1">
        <f t="array" ref="L340">_xlfn.IFS(Tabla13[[#This Row],[Cuentas_Pagadas]]="COBRADA",K340,Tabla13[[#This Row],[Cuentas_Pagadas]]="NO COBRADA","-")</f>
        <v>19.600000000000001</v>
      </c>
      <c r="M340" s="1" t="s">
        <v>69</v>
      </c>
      <c r="N340" s="1">
        <v>339</v>
      </c>
      <c r="O340" s="1" t="s">
        <v>90</v>
      </c>
      <c r="P340" s="1" t="s">
        <v>638</v>
      </c>
      <c r="Q340" s="19">
        <v>0.1</v>
      </c>
      <c r="R340" s="25">
        <f>Tabla13[[#This Row],[Monto Total]]*Tabla13[[#This Row],[IVA (%)]]</f>
        <v>10.4</v>
      </c>
      <c r="S340" s="26">
        <f>SUMIF(Tabla1[Número de Orden],Tabla13[[#This Row],[Número_Orden]],Tabla1[Total del Pedido])</f>
        <v>104</v>
      </c>
      <c r="T340" s="26" cm="1">
        <f t="array" ref="T340">_xlfn.IFS(Tabla13[[#This Row],[Cuentas_Pagadas]]="COBRADA",Tabla13[[#This Row],[Monto Total]]+Tabla13[[#This Row],[Propina]],Tabla13[[#This Row],[Cuentas_Pagadas]]="NO COBRADA",0)</f>
        <v>123.6</v>
      </c>
      <c r="U340" s="26">
        <f>SUMIF(Tabla1[Número de Orden],Tabla13[[#This Row],[Número_Orden]],Tabla1[Ganancia Bruta])</f>
        <v>42</v>
      </c>
      <c r="V340" s="26">
        <f>IF(Tabla13[[#This Row],[Ganancia Bruta]]&gt;0,Tabla13[[#This Row],[Ganancia Bruta]]-Tabla13[[#This Row],[IVA]],"-")</f>
        <v>31.6</v>
      </c>
      <c r="W340" s="7">
        <f>SUMIF(Tabla1[Número de Orden],Tabla13[[#This Row],[Número_Orden]],Tabla1[Tiempo_Preparación])</f>
        <v>3.1944444444444442E-2</v>
      </c>
      <c r="X340" s="7">
        <f>Tabla13[[#This Row],[Tiempo_Sala]]-Tabla13[[#This Row],[Tiempo_Preparación]]</f>
        <v>5.2083333330746329E-2</v>
      </c>
      <c r="Y340" s="1" t="str">
        <f>IF(Tabla13[[#This Row],[TS-TP]]&gt;0,"COBRADA","NO COBRADA")</f>
        <v>COBRADA</v>
      </c>
    </row>
    <row r="341" spans="1:25" x14ac:dyDescent="0.25">
      <c r="A341" s="1">
        <v>15</v>
      </c>
      <c r="B341" s="1" t="s">
        <v>639</v>
      </c>
      <c r="C341" s="1">
        <v>1</v>
      </c>
      <c r="D341" s="13">
        <v>45020.05</v>
      </c>
      <c r="E341" s="13">
        <v>45020.193055555559</v>
      </c>
      <c r="F341" s="7">
        <f>IF(Tabla13[[#This Row],[Estado_Mesa]]="Ocupada",Tabla13[[#This Row],[Hora_Salida]]-Tabla13[[#This Row],[Hora_Llegada]]+TIME(0,15,0),Tabla13[[#This Row],[Hora_Salida]]-Tabla13[[#This Row],[Hora_Llegada]])</f>
        <v>0.14305555555620231</v>
      </c>
      <c r="G341" s="7" t="str">
        <f>TEXT(Tabla13[[#This Row],[Hora_Salida]],"dddd,dd,mm,aaaa")</f>
        <v>martes,04,04,2023</v>
      </c>
      <c r="H341" s="1" t="s">
        <v>66</v>
      </c>
      <c r="I341" s="1" t="s">
        <v>67</v>
      </c>
      <c r="J341" s="1" t="s">
        <v>80</v>
      </c>
      <c r="K341" s="1">
        <v>38.520000000000003</v>
      </c>
      <c r="L341" s="1" cm="1">
        <f t="array" ref="L341">_xlfn.IFS(Tabla13[[#This Row],[Cuentas_Pagadas]]="COBRADA",K341,Tabla13[[#This Row],[Cuentas_Pagadas]]="NO COBRADA","-")</f>
        <v>38.520000000000003</v>
      </c>
      <c r="M341" s="1" t="s">
        <v>81</v>
      </c>
      <c r="N341" s="1">
        <v>340</v>
      </c>
      <c r="O341" s="1" t="s">
        <v>70</v>
      </c>
      <c r="P341" s="1" t="s">
        <v>640</v>
      </c>
      <c r="Q341" s="19">
        <v>0.1</v>
      </c>
      <c r="R341" s="25">
        <f>Tabla13[[#This Row],[Monto Total]]*Tabla13[[#This Row],[IVA (%)]]</f>
        <v>16.400000000000002</v>
      </c>
      <c r="S341" s="26">
        <f>SUMIF(Tabla1[Número de Orden],Tabla13[[#This Row],[Número_Orden]],Tabla1[Total del Pedido])</f>
        <v>164</v>
      </c>
      <c r="T341" s="26" cm="1">
        <f t="array" ref="T341">_xlfn.IFS(Tabla13[[#This Row],[Cuentas_Pagadas]]="COBRADA",Tabla13[[#This Row],[Monto Total]]+Tabla13[[#This Row],[Propina]],Tabla13[[#This Row],[Cuentas_Pagadas]]="NO COBRADA",0)</f>
        <v>202.52</v>
      </c>
      <c r="U341" s="26">
        <f>SUMIF(Tabla1[Número de Orden],Tabla13[[#This Row],[Número_Orden]],Tabla1[Ganancia Bruta])</f>
        <v>66</v>
      </c>
      <c r="V341" s="26">
        <f>IF(Tabla13[[#This Row],[Ganancia Bruta]]&gt;0,Tabla13[[#This Row],[Ganancia Bruta]]-Tabla13[[#This Row],[IVA]],"-")</f>
        <v>49.599999999999994</v>
      </c>
      <c r="W341" s="7">
        <f>SUMIF(Tabla1[Número de Orden],Tabla13[[#This Row],[Número_Orden]],Tabla1[Tiempo_Preparación])</f>
        <v>6.3194444444444442E-2</v>
      </c>
      <c r="X341" s="7">
        <f>Tabla13[[#This Row],[Tiempo_Sala]]-Tabla13[[#This Row],[Tiempo_Preparación]]</f>
        <v>7.9861111111757865E-2</v>
      </c>
      <c r="Y341" s="1" t="str">
        <f>IF(Tabla13[[#This Row],[TS-TP]]&gt;0,"COBRADA","NO COBRADA")</f>
        <v>COBRADA</v>
      </c>
    </row>
    <row r="342" spans="1:25" x14ac:dyDescent="0.25">
      <c r="A342" s="1">
        <v>14</v>
      </c>
      <c r="B342" s="1" t="s">
        <v>641</v>
      </c>
      <c r="C342" s="1">
        <v>5</v>
      </c>
      <c r="D342" s="13">
        <v>45020.086805555555</v>
      </c>
      <c r="E342" s="13">
        <v>45020.179861111108</v>
      </c>
      <c r="F342" s="7">
        <f>IF(Tabla13[[#This Row],[Estado_Mesa]]="Ocupada",Tabla13[[#This Row],[Hora_Salida]]-Tabla13[[#This Row],[Hora_Llegada]]+TIME(0,15,0),Tabla13[[#This Row],[Hora_Salida]]-Tabla13[[#This Row],[Hora_Llegada]])</f>
        <v>9.3055555553291924E-2</v>
      </c>
      <c r="G342" s="7" t="str">
        <f>TEXT(Tabla13[[#This Row],[Hora_Salida]],"dddd,dd,mm,aaaa")</f>
        <v>martes,04,04,2023</v>
      </c>
      <c r="H342" s="1" t="s">
        <v>66</v>
      </c>
      <c r="I342" s="1" t="s">
        <v>74</v>
      </c>
      <c r="J342" s="1" t="s">
        <v>80</v>
      </c>
      <c r="K342" s="1">
        <v>47.05</v>
      </c>
      <c r="L342" s="1" cm="1">
        <f t="array" ref="L342">_xlfn.IFS(Tabla13[[#This Row],[Cuentas_Pagadas]]="COBRADA",K342,Tabla13[[#This Row],[Cuentas_Pagadas]]="NO COBRADA","-")</f>
        <v>47.05</v>
      </c>
      <c r="M342" s="1" t="s">
        <v>81</v>
      </c>
      <c r="N342" s="1">
        <v>341</v>
      </c>
      <c r="O342" s="1" t="s">
        <v>90</v>
      </c>
      <c r="P342" s="1" t="s">
        <v>642</v>
      </c>
      <c r="Q342" s="19">
        <v>0.1</v>
      </c>
      <c r="R342" s="25">
        <f>Tabla13[[#This Row],[Monto Total]]*Tabla13[[#This Row],[IVA (%)]]</f>
        <v>17.7</v>
      </c>
      <c r="S342" s="26">
        <f>SUMIF(Tabla1[Número de Orden],Tabla13[[#This Row],[Número_Orden]],Tabla1[Total del Pedido])</f>
        <v>177</v>
      </c>
      <c r="T342" s="26" cm="1">
        <f t="array" ref="T342">_xlfn.IFS(Tabla13[[#This Row],[Cuentas_Pagadas]]="COBRADA",Tabla13[[#This Row],[Monto Total]]+Tabla13[[#This Row],[Propina]],Tabla13[[#This Row],[Cuentas_Pagadas]]="NO COBRADA",0)</f>
        <v>224.05</v>
      </c>
      <c r="U342" s="26">
        <f>SUMIF(Tabla1[Número de Orden],Tabla13[[#This Row],[Número_Orden]],Tabla1[Ganancia Bruta])</f>
        <v>72</v>
      </c>
      <c r="V342" s="26">
        <f>IF(Tabla13[[#This Row],[Ganancia Bruta]]&gt;0,Tabla13[[#This Row],[Ganancia Bruta]]-Tabla13[[#This Row],[IVA]],"-")</f>
        <v>54.3</v>
      </c>
      <c r="W342" s="7">
        <f>SUMIF(Tabla1[Número de Orden],Tabla13[[#This Row],[Número_Orden]],Tabla1[Tiempo_Preparación])</f>
        <v>6.1111111111111109E-2</v>
      </c>
      <c r="X342" s="7">
        <f>Tabla13[[#This Row],[Tiempo_Sala]]-Tabla13[[#This Row],[Tiempo_Preparación]]</f>
        <v>3.1944444442180815E-2</v>
      </c>
      <c r="Y342" s="1" t="str">
        <f>IF(Tabla13[[#This Row],[TS-TP]]&gt;0,"COBRADA","NO COBRADA")</f>
        <v>COBRADA</v>
      </c>
    </row>
    <row r="343" spans="1:25" x14ac:dyDescent="0.25">
      <c r="A343" s="1">
        <v>19</v>
      </c>
      <c r="B343" s="1" t="s">
        <v>643</v>
      </c>
      <c r="C343" s="1">
        <v>5</v>
      </c>
      <c r="D343" s="13">
        <v>45020.104166666664</v>
      </c>
      <c r="E343" s="13">
        <v>45020.257638888892</v>
      </c>
      <c r="F343" s="7">
        <f>IF(Tabla13[[#This Row],[Estado_Mesa]]="Ocupada",Tabla13[[#This Row],[Hora_Salida]]-Tabla13[[#This Row],[Hora_Llegada]]+TIME(0,15,0),Tabla13[[#This Row],[Hora_Salida]]-Tabla13[[#This Row],[Hora_Llegada]])</f>
        <v>0.15347222222771961</v>
      </c>
      <c r="G343" s="7" t="str">
        <f>TEXT(Tabla13[[#This Row],[Hora_Salida]],"dddd,dd,mm,aaaa")</f>
        <v>martes,04,04,2023</v>
      </c>
      <c r="H343" s="1" t="s">
        <v>66</v>
      </c>
      <c r="I343" s="1" t="s">
        <v>74</v>
      </c>
      <c r="J343" s="1" t="s">
        <v>80</v>
      </c>
      <c r="K343" s="1">
        <v>20.059999999999999</v>
      </c>
      <c r="L343" s="1" cm="1">
        <f t="array" ref="L343">_xlfn.IFS(Tabla13[[#This Row],[Cuentas_Pagadas]]="COBRADA",K343,Tabla13[[#This Row],[Cuentas_Pagadas]]="NO COBRADA","-")</f>
        <v>20.059999999999999</v>
      </c>
      <c r="M343" s="1" t="s">
        <v>81</v>
      </c>
      <c r="N343" s="1">
        <v>342</v>
      </c>
      <c r="O343" s="1" t="s">
        <v>101</v>
      </c>
      <c r="P343" s="1" t="s">
        <v>463</v>
      </c>
      <c r="Q343" s="19">
        <v>0.1</v>
      </c>
      <c r="R343" s="25">
        <f>Tabla13[[#This Row],[Monto Total]]*Tabla13[[#This Row],[IVA (%)]]</f>
        <v>10.200000000000001</v>
      </c>
      <c r="S343" s="26">
        <f>SUMIF(Tabla1[Número de Orden],Tabla13[[#This Row],[Número_Orden]],Tabla1[Total del Pedido])</f>
        <v>102</v>
      </c>
      <c r="T343" s="26" cm="1">
        <f t="array" ref="T343">_xlfn.IFS(Tabla13[[#This Row],[Cuentas_Pagadas]]="COBRADA",Tabla13[[#This Row],[Monto Total]]+Tabla13[[#This Row],[Propina]],Tabla13[[#This Row],[Cuentas_Pagadas]]="NO COBRADA",0)</f>
        <v>122.06</v>
      </c>
      <c r="U343" s="26">
        <f>SUMIF(Tabla1[Número de Orden],Tabla13[[#This Row],[Número_Orden]],Tabla1[Ganancia Bruta])</f>
        <v>42</v>
      </c>
      <c r="V343" s="26">
        <f>IF(Tabla13[[#This Row],[Ganancia Bruta]]&gt;0,Tabla13[[#This Row],[Ganancia Bruta]]-Tabla13[[#This Row],[IVA]],"-")</f>
        <v>31.799999999999997</v>
      </c>
      <c r="W343" s="7">
        <f>SUMIF(Tabla1[Número de Orden],Tabla13[[#This Row],[Número_Orden]],Tabla1[Tiempo_Preparación])</f>
        <v>3.7499999999999999E-2</v>
      </c>
      <c r="X343" s="7">
        <f>Tabla13[[#This Row],[Tiempo_Sala]]-Tabla13[[#This Row],[Tiempo_Preparación]]</f>
        <v>0.11597222222771961</v>
      </c>
      <c r="Y343" s="1" t="str">
        <f>IF(Tabla13[[#This Row],[TS-TP]]&gt;0,"COBRADA","NO COBRADA")</f>
        <v>COBRADA</v>
      </c>
    </row>
    <row r="344" spans="1:25" x14ac:dyDescent="0.25">
      <c r="A344" s="1">
        <v>12</v>
      </c>
      <c r="B344" s="1" t="s">
        <v>644</v>
      </c>
      <c r="C344" s="1">
        <v>1</v>
      </c>
      <c r="D344" s="13">
        <v>45020.163888888892</v>
      </c>
      <c r="E344" s="13">
        <v>45020.239583333336</v>
      </c>
      <c r="F344" s="7">
        <f>IF(Tabla13[[#This Row],[Estado_Mesa]]="Ocupada",Tabla13[[#This Row],[Hora_Salida]]-Tabla13[[#This Row],[Hora_Llegada]]+TIME(0,15,0),Tabla13[[#This Row],[Hora_Salida]]-Tabla13[[#This Row],[Hora_Llegada]])</f>
        <v>8.6111111110464364E-2</v>
      </c>
      <c r="G344" s="7" t="str">
        <f>TEXT(Tabla13[[#This Row],[Hora_Salida]],"dddd,dd,mm,aaaa")</f>
        <v>martes,04,04,2023</v>
      </c>
      <c r="H344" s="1" t="s">
        <v>85</v>
      </c>
      <c r="I344" s="1" t="s">
        <v>67</v>
      </c>
      <c r="J344" s="1" t="s">
        <v>80</v>
      </c>
      <c r="K344" s="1">
        <v>23.01</v>
      </c>
      <c r="L344" s="1" cm="1">
        <f t="array" ref="L344">_xlfn.IFS(Tabla13[[#This Row],[Cuentas_Pagadas]]="COBRADA",K344,Tabla13[[#This Row],[Cuentas_Pagadas]]="NO COBRADA","-")</f>
        <v>23.01</v>
      </c>
      <c r="M344" s="1" t="s">
        <v>95</v>
      </c>
      <c r="N344" s="1">
        <v>343</v>
      </c>
      <c r="O344" s="1" t="s">
        <v>90</v>
      </c>
      <c r="P344" s="1" t="s">
        <v>645</v>
      </c>
      <c r="Q344" s="19">
        <v>0.1</v>
      </c>
      <c r="R344" s="25">
        <f>Tabla13[[#This Row],[Monto Total]]*Tabla13[[#This Row],[IVA (%)]]</f>
        <v>13.700000000000001</v>
      </c>
      <c r="S344" s="26">
        <f>SUMIF(Tabla1[Número de Orden],Tabla13[[#This Row],[Número_Orden]],Tabla1[Total del Pedido])</f>
        <v>137</v>
      </c>
      <c r="T344" s="26" cm="1">
        <f t="array" ref="T344">_xlfn.IFS(Tabla13[[#This Row],[Cuentas_Pagadas]]="COBRADA",Tabla13[[#This Row],[Monto Total]]+Tabla13[[#This Row],[Propina]],Tabla13[[#This Row],[Cuentas_Pagadas]]="NO COBRADA",0)</f>
        <v>160.01</v>
      </c>
      <c r="U344" s="26">
        <f>SUMIF(Tabla1[Número de Orden],Tabla13[[#This Row],[Número_Orden]],Tabla1[Ganancia Bruta])</f>
        <v>55</v>
      </c>
      <c r="V344" s="26">
        <f>IF(Tabla13[[#This Row],[Ganancia Bruta]]&gt;0,Tabla13[[#This Row],[Ganancia Bruta]]-Tabla13[[#This Row],[IVA]],"-")</f>
        <v>41.3</v>
      </c>
      <c r="W344" s="7">
        <f>SUMIF(Tabla1[Número de Orden],Tabla13[[#This Row],[Número_Orden]],Tabla1[Tiempo_Preparación])</f>
        <v>7.013888888888889E-2</v>
      </c>
      <c r="X344" s="7">
        <f>Tabla13[[#This Row],[Tiempo_Sala]]-Tabla13[[#This Row],[Tiempo_Preparación]]</f>
        <v>1.5972222221575474E-2</v>
      </c>
      <c r="Y344" s="1" t="str">
        <f>IF(Tabla13[[#This Row],[TS-TP]]&gt;0,"COBRADA","NO COBRADA")</f>
        <v>COBRADA</v>
      </c>
    </row>
    <row r="345" spans="1:25" x14ac:dyDescent="0.25">
      <c r="A345" s="1">
        <v>15</v>
      </c>
      <c r="B345" s="1" t="s">
        <v>646</v>
      </c>
      <c r="C345" s="1">
        <v>3</v>
      </c>
      <c r="D345" s="13">
        <v>45020.031944444447</v>
      </c>
      <c r="E345" s="13">
        <v>45020.086111111108</v>
      </c>
      <c r="F345" s="7">
        <f>IF(Tabla13[[#This Row],[Estado_Mesa]]="Ocupada",Tabla13[[#This Row],[Hora_Salida]]-Tabla13[[#This Row],[Hora_Llegada]]+TIME(0,15,0),Tabla13[[#This Row],[Hora_Salida]]-Tabla13[[#This Row],[Hora_Llegada]])</f>
        <v>6.4583333327997636E-2</v>
      </c>
      <c r="G345" s="7" t="str">
        <f>TEXT(Tabla13[[#This Row],[Hora_Salida]],"dddd,dd,mm,aaaa")</f>
        <v>martes,04,04,2023</v>
      </c>
      <c r="H345" s="1" t="s">
        <v>79</v>
      </c>
      <c r="I345" s="1" t="s">
        <v>67</v>
      </c>
      <c r="J345" s="1" t="s">
        <v>80</v>
      </c>
      <c r="K345" s="1">
        <v>33.01</v>
      </c>
      <c r="L345" s="1" cm="1">
        <f t="array" ref="L345">_xlfn.IFS(Tabla13[[#This Row],[Cuentas_Pagadas]]="COBRADA",K345,Tabla13[[#This Row],[Cuentas_Pagadas]]="NO COBRADA","-")</f>
        <v>33.01</v>
      </c>
      <c r="M345" s="1" t="s">
        <v>95</v>
      </c>
      <c r="N345" s="1">
        <v>344</v>
      </c>
      <c r="O345" s="1" t="s">
        <v>122</v>
      </c>
      <c r="P345" s="1" t="s">
        <v>647</v>
      </c>
      <c r="Q345" s="19">
        <v>0.1</v>
      </c>
      <c r="R345" s="25">
        <f>Tabla13[[#This Row],[Monto Total]]*Tabla13[[#This Row],[IVA (%)]]</f>
        <v>18.3</v>
      </c>
      <c r="S345" s="26">
        <f>SUMIF(Tabla1[Número de Orden],Tabla13[[#This Row],[Número_Orden]],Tabla1[Total del Pedido])</f>
        <v>183</v>
      </c>
      <c r="T345" s="26" cm="1">
        <f t="array" ref="T345">_xlfn.IFS(Tabla13[[#This Row],[Cuentas_Pagadas]]="COBRADA",Tabla13[[#This Row],[Monto Total]]+Tabla13[[#This Row],[Propina]],Tabla13[[#This Row],[Cuentas_Pagadas]]="NO COBRADA",0)</f>
        <v>216.01</v>
      </c>
      <c r="U345" s="26">
        <f>SUMIF(Tabla1[Número de Orden],Tabla13[[#This Row],[Número_Orden]],Tabla1[Ganancia Bruta])</f>
        <v>73</v>
      </c>
      <c r="V345" s="26">
        <f>IF(Tabla13[[#This Row],[Ganancia Bruta]]&gt;0,Tabla13[[#This Row],[Ganancia Bruta]]-Tabla13[[#This Row],[IVA]],"-")</f>
        <v>54.7</v>
      </c>
      <c r="W345" s="7">
        <f>SUMIF(Tabla1[Número de Orden],Tabla13[[#This Row],[Número_Orden]],Tabla1[Tiempo_Preparación])</f>
        <v>5.9722222222222225E-2</v>
      </c>
      <c r="X345" s="7">
        <f>Tabla13[[#This Row],[Tiempo_Sala]]-Tabla13[[#This Row],[Tiempo_Preparación]]</f>
        <v>4.8611111057754106E-3</v>
      </c>
      <c r="Y345" s="1" t="str">
        <f>IF(Tabla13[[#This Row],[TS-TP]]&gt;0,"COBRADA","NO COBRADA")</f>
        <v>COBRADA</v>
      </c>
    </row>
    <row r="346" spans="1:25" x14ac:dyDescent="0.25">
      <c r="A346" s="1">
        <v>16</v>
      </c>
      <c r="B346" s="1" t="s">
        <v>648</v>
      </c>
      <c r="C346" s="1">
        <v>3</v>
      </c>
      <c r="D346" s="13">
        <v>45020.054166666669</v>
      </c>
      <c r="E346" s="13">
        <v>45020.179861111108</v>
      </c>
      <c r="F346" s="7">
        <f>IF(Tabla13[[#This Row],[Estado_Mesa]]="Ocupada",Tabla13[[#This Row],[Hora_Salida]]-Tabla13[[#This Row],[Hora_Llegada]]+TIME(0,15,0),Tabla13[[#This Row],[Hora_Salida]]-Tabla13[[#This Row],[Hora_Llegada]])</f>
        <v>0.13611111110609878</v>
      </c>
      <c r="G346" s="7" t="str">
        <f>TEXT(Tabla13[[#This Row],[Hora_Salida]],"dddd,dd,mm,aaaa")</f>
        <v>martes,04,04,2023</v>
      </c>
      <c r="H346" s="1" t="s">
        <v>89</v>
      </c>
      <c r="I346" s="1" t="s">
        <v>67</v>
      </c>
      <c r="J346" s="1" t="s">
        <v>80</v>
      </c>
      <c r="K346" s="1">
        <v>13.98</v>
      </c>
      <c r="L346" s="1" cm="1">
        <f t="array" ref="L346">_xlfn.IFS(Tabla13[[#This Row],[Cuentas_Pagadas]]="COBRADA",K346,Tabla13[[#This Row],[Cuentas_Pagadas]]="NO COBRADA","-")</f>
        <v>13.98</v>
      </c>
      <c r="M346" s="1" t="s">
        <v>95</v>
      </c>
      <c r="N346" s="1">
        <v>345</v>
      </c>
      <c r="O346" s="1" t="s">
        <v>122</v>
      </c>
      <c r="P346" s="1" t="s">
        <v>13</v>
      </c>
      <c r="Q346" s="19">
        <v>0.1</v>
      </c>
      <c r="R346" s="25">
        <f>Tabla13[[#This Row],[Monto Total]]*Tabla13[[#This Row],[IVA (%)]]</f>
        <v>3.8000000000000003</v>
      </c>
      <c r="S346" s="26">
        <f>SUMIF(Tabla1[Número de Orden],Tabla13[[#This Row],[Número_Orden]],Tabla1[Total del Pedido])</f>
        <v>38</v>
      </c>
      <c r="T346" s="26" cm="1">
        <f t="array" ref="T346">_xlfn.IFS(Tabla13[[#This Row],[Cuentas_Pagadas]]="COBRADA",Tabla13[[#This Row],[Monto Total]]+Tabla13[[#This Row],[Propina]],Tabla13[[#This Row],[Cuentas_Pagadas]]="NO COBRADA",0)</f>
        <v>51.980000000000004</v>
      </c>
      <c r="U346" s="26">
        <f>SUMIF(Tabla1[Número de Orden],Tabla13[[#This Row],[Número_Orden]],Tabla1[Ganancia Bruta])</f>
        <v>16</v>
      </c>
      <c r="V346" s="26">
        <f>IF(Tabla13[[#This Row],[Ganancia Bruta]]&gt;0,Tabla13[[#This Row],[Ganancia Bruta]]-Tabla13[[#This Row],[IVA]],"-")</f>
        <v>12.2</v>
      </c>
      <c r="W346" s="7">
        <f>SUMIF(Tabla1[Número de Orden],Tabla13[[#This Row],[Número_Orden]],Tabla1[Tiempo_Preparación])</f>
        <v>1.2500000000000001E-2</v>
      </c>
      <c r="X346" s="7">
        <f>Tabla13[[#This Row],[Tiempo_Sala]]-Tabla13[[#This Row],[Tiempo_Preparación]]</f>
        <v>0.12361111110609878</v>
      </c>
      <c r="Y346" s="1" t="str">
        <f>IF(Tabla13[[#This Row],[TS-TP]]&gt;0,"COBRADA","NO COBRADA")</f>
        <v>COBRADA</v>
      </c>
    </row>
    <row r="347" spans="1:25" x14ac:dyDescent="0.25">
      <c r="A347" s="1">
        <v>1</v>
      </c>
      <c r="B347" s="1" t="s">
        <v>649</v>
      </c>
      <c r="C347" s="1">
        <v>5</v>
      </c>
      <c r="D347" s="13">
        <v>45020.027777777781</v>
      </c>
      <c r="E347" s="13">
        <v>45020.163888888892</v>
      </c>
      <c r="F347" s="7">
        <f>IF(Tabla13[[#This Row],[Estado_Mesa]]="Ocupada",Tabla13[[#This Row],[Hora_Salida]]-Tabla13[[#This Row],[Hora_Llegada]]+TIME(0,15,0),Tabla13[[#This Row],[Hora_Salida]]-Tabla13[[#This Row],[Hora_Llegada]])</f>
        <v>0.13611111111094942</v>
      </c>
      <c r="G347" s="7" t="str">
        <f>TEXT(Tabla13[[#This Row],[Hora_Salida]],"dddd,dd,mm,aaaa")</f>
        <v>martes,04,04,2023</v>
      </c>
      <c r="H347" s="1" t="s">
        <v>85</v>
      </c>
      <c r="I347" s="1" t="s">
        <v>67</v>
      </c>
      <c r="J347" s="1" t="s">
        <v>68</v>
      </c>
      <c r="K347" s="1">
        <v>35.93</v>
      </c>
      <c r="L347" s="1" cm="1">
        <f t="array" ref="L347">_xlfn.IFS(Tabla13[[#This Row],[Cuentas_Pagadas]]="COBRADA",K347,Tabla13[[#This Row],[Cuentas_Pagadas]]="NO COBRADA","-")</f>
        <v>35.93</v>
      </c>
      <c r="M347" s="1" t="s">
        <v>69</v>
      </c>
      <c r="N347" s="1">
        <v>346</v>
      </c>
      <c r="O347" s="1" t="s">
        <v>139</v>
      </c>
      <c r="P347" s="1" t="s">
        <v>9</v>
      </c>
      <c r="Q347" s="19">
        <v>0.1</v>
      </c>
      <c r="R347" s="25">
        <f>Tabla13[[#This Row],[Monto Total]]*Tabla13[[#This Row],[IVA (%)]]</f>
        <v>7.2</v>
      </c>
      <c r="S347" s="26">
        <f>SUMIF(Tabla1[Número de Orden],Tabla13[[#This Row],[Número_Orden]],Tabla1[Total del Pedido])</f>
        <v>72</v>
      </c>
      <c r="T347" s="26" cm="1">
        <f t="array" ref="T347">_xlfn.IFS(Tabla13[[#This Row],[Cuentas_Pagadas]]="COBRADA",Tabla13[[#This Row],[Monto Total]]+Tabla13[[#This Row],[Propina]],Tabla13[[#This Row],[Cuentas_Pagadas]]="NO COBRADA",0)</f>
        <v>107.93</v>
      </c>
      <c r="U347" s="26">
        <f>SUMIF(Tabla1[Número de Orden],Tabla13[[#This Row],[Número_Orden]],Tabla1[Ganancia Bruta])</f>
        <v>28</v>
      </c>
      <c r="V347" s="26">
        <f>IF(Tabla13[[#This Row],[Ganancia Bruta]]&gt;0,Tabla13[[#This Row],[Ganancia Bruta]]-Tabla13[[#This Row],[IVA]],"-")</f>
        <v>20.8</v>
      </c>
      <c r="W347" s="7">
        <f>SUMIF(Tabla1[Número de Orden],Tabla13[[#This Row],[Número_Orden]],Tabla1[Tiempo_Preparación])</f>
        <v>1.5277777777777777E-2</v>
      </c>
      <c r="X347" s="7">
        <f>Tabla13[[#This Row],[Tiempo_Sala]]-Tabla13[[#This Row],[Tiempo_Preparación]]</f>
        <v>0.12083333333317164</v>
      </c>
      <c r="Y347" s="1" t="str">
        <f>IF(Tabla13[[#This Row],[TS-TP]]&gt;0,"COBRADA","NO COBRADA")</f>
        <v>COBRADA</v>
      </c>
    </row>
    <row r="348" spans="1:25" x14ac:dyDescent="0.25">
      <c r="A348" s="1">
        <v>7</v>
      </c>
      <c r="B348" s="1" t="s">
        <v>650</v>
      </c>
      <c r="C348" s="1">
        <v>4</v>
      </c>
      <c r="D348" s="13">
        <v>45020.075694444444</v>
      </c>
      <c r="E348" s="13">
        <v>45020.19027777778</v>
      </c>
      <c r="F348" s="7">
        <f>IF(Tabla13[[#This Row],[Estado_Mesa]]="Ocupada",Tabla13[[#This Row],[Hora_Salida]]-Tabla13[[#This Row],[Hora_Llegada]]+TIME(0,15,0),Tabla13[[#This Row],[Hora_Salida]]-Tabla13[[#This Row],[Hora_Llegada]])</f>
        <v>0.11458333333575865</v>
      </c>
      <c r="G348" s="7" t="str">
        <f>TEXT(Tabla13[[#This Row],[Hora_Salida]],"dddd,dd,mm,aaaa")</f>
        <v>martes,04,04,2023</v>
      </c>
      <c r="H348" s="1" t="s">
        <v>89</v>
      </c>
      <c r="I348" s="1" t="s">
        <v>67</v>
      </c>
      <c r="J348" s="1" t="s">
        <v>80</v>
      </c>
      <c r="K348" s="1">
        <v>48.52</v>
      </c>
      <c r="L348" s="1" cm="1">
        <f t="array" ref="L348">_xlfn.IFS(Tabla13[[#This Row],[Cuentas_Pagadas]]="COBRADA",K348,Tabla13[[#This Row],[Cuentas_Pagadas]]="NO COBRADA","-")</f>
        <v>48.52</v>
      </c>
      <c r="M348" s="1" t="s">
        <v>69</v>
      </c>
      <c r="N348" s="1">
        <v>347</v>
      </c>
      <c r="O348" s="1" t="s">
        <v>122</v>
      </c>
      <c r="P348" s="1" t="s">
        <v>14</v>
      </c>
      <c r="Q348" s="19">
        <v>0.1</v>
      </c>
      <c r="R348" s="25">
        <f>Tabla13[[#This Row],[Monto Total]]*Tabla13[[#This Row],[IVA (%)]]</f>
        <v>7</v>
      </c>
      <c r="S348" s="26">
        <f>SUMIF(Tabla1[Número de Orden],Tabla13[[#This Row],[Número_Orden]],Tabla1[Total del Pedido])</f>
        <v>70</v>
      </c>
      <c r="T348" s="26" cm="1">
        <f t="array" ref="T348">_xlfn.IFS(Tabla13[[#This Row],[Cuentas_Pagadas]]="COBRADA",Tabla13[[#This Row],[Monto Total]]+Tabla13[[#This Row],[Propina]],Tabla13[[#This Row],[Cuentas_Pagadas]]="NO COBRADA",0)</f>
        <v>118.52000000000001</v>
      </c>
      <c r="U348" s="26">
        <f>SUMIF(Tabla1[Número de Orden],Tabla13[[#This Row],[Número_Orden]],Tabla1[Ganancia Bruta])</f>
        <v>28</v>
      </c>
      <c r="V348" s="26">
        <f>IF(Tabla13[[#This Row],[Ganancia Bruta]]&gt;0,Tabla13[[#This Row],[Ganancia Bruta]]-Tabla13[[#This Row],[IVA]],"-")</f>
        <v>21</v>
      </c>
      <c r="W348" s="7">
        <f>SUMIF(Tabla1[Número de Orden],Tabla13[[#This Row],[Número_Orden]],Tabla1[Tiempo_Preparación])</f>
        <v>3.0555555555555555E-2</v>
      </c>
      <c r="X348" s="7">
        <f>Tabla13[[#This Row],[Tiempo_Sala]]-Tabla13[[#This Row],[Tiempo_Preparación]]</f>
        <v>8.4027777780203095E-2</v>
      </c>
      <c r="Y348" s="1" t="str">
        <f>IF(Tabla13[[#This Row],[TS-TP]]&gt;0,"COBRADA","NO COBRADA")</f>
        <v>COBRADA</v>
      </c>
    </row>
    <row r="349" spans="1:25" x14ac:dyDescent="0.25">
      <c r="A349" s="1">
        <v>16</v>
      </c>
      <c r="B349" s="1" t="s">
        <v>651</v>
      </c>
      <c r="C349" s="1">
        <v>2</v>
      </c>
      <c r="D349" s="13">
        <v>45020.053472222222</v>
      </c>
      <c r="E349" s="13">
        <v>45020.207638888889</v>
      </c>
      <c r="F349" s="7">
        <f>IF(Tabla13[[#This Row],[Estado_Mesa]]="Ocupada",Tabla13[[#This Row],[Hora_Salida]]-Tabla13[[#This Row],[Hora_Llegada]]+TIME(0,15,0),Tabla13[[#This Row],[Hora_Salida]]-Tabla13[[#This Row],[Hora_Llegada]])</f>
        <v>0.16458333333381839</v>
      </c>
      <c r="G349" s="7" t="str">
        <f>TEXT(Tabla13[[#This Row],[Hora_Salida]],"dddd,dd,mm,aaaa")</f>
        <v>martes,04,04,2023</v>
      </c>
      <c r="H349" s="1" t="s">
        <v>79</v>
      </c>
      <c r="I349" s="1" t="s">
        <v>67</v>
      </c>
      <c r="J349" s="1" t="s">
        <v>80</v>
      </c>
      <c r="K349" s="1">
        <v>30.78</v>
      </c>
      <c r="L349" s="1" cm="1">
        <f t="array" ref="L349">_xlfn.IFS(Tabla13[[#This Row],[Cuentas_Pagadas]]="COBRADA",K349,Tabla13[[#This Row],[Cuentas_Pagadas]]="NO COBRADA","-")</f>
        <v>30.78</v>
      </c>
      <c r="M349" s="1" t="s">
        <v>95</v>
      </c>
      <c r="N349" s="1">
        <v>348</v>
      </c>
      <c r="O349" s="1" t="s">
        <v>86</v>
      </c>
      <c r="P349" s="1" t="s">
        <v>144</v>
      </c>
      <c r="Q349" s="19">
        <v>0.1</v>
      </c>
      <c r="R349" s="25">
        <f>Tabla13[[#This Row],[Monto Total]]*Tabla13[[#This Row],[IVA (%)]]</f>
        <v>8.6</v>
      </c>
      <c r="S349" s="26">
        <f>SUMIF(Tabla1[Número de Orden],Tabla13[[#This Row],[Número_Orden]],Tabla1[Total del Pedido])</f>
        <v>86</v>
      </c>
      <c r="T349" s="26" cm="1">
        <f t="array" ref="T349">_xlfn.IFS(Tabla13[[#This Row],[Cuentas_Pagadas]]="COBRADA",Tabla13[[#This Row],[Monto Total]]+Tabla13[[#This Row],[Propina]],Tabla13[[#This Row],[Cuentas_Pagadas]]="NO COBRADA",0)</f>
        <v>116.78</v>
      </c>
      <c r="U349" s="26">
        <f>SUMIF(Tabla1[Número de Orden],Tabla13[[#This Row],[Número_Orden]],Tabla1[Ganancia Bruta])</f>
        <v>35</v>
      </c>
      <c r="V349" s="26">
        <f>IF(Tabla13[[#This Row],[Ganancia Bruta]]&gt;0,Tabla13[[#This Row],[Ganancia Bruta]]-Tabla13[[#This Row],[IVA]],"-")</f>
        <v>26.4</v>
      </c>
      <c r="W349" s="7">
        <f>SUMIF(Tabla1[Número de Orden],Tabla13[[#This Row],[Número_Orden]],Tabla1[Tiempo_Preparación])</f>
        <v>6.1111111111111109E-2</v>
      </c>
      <c r="X349" s="7">
        <f>Tabla13[[#This Row],[Tiempo_Sala]]-Tabla13[[#This Row],[Tiempo_Preparación]]</f>
        <v>0.10347222222270727</v>
      </c>
      <c r="Y349" s="1" t="str">
        <f>IF(Tabla13[[#This Row],[TS-TP]]&gt;0,"COBRADA","NO COBRADA")</f>
        <v>COBRADA</v>
      </c>
    </row>
    <row r="350" spans="1:25" x14ac:dyDescent="0.25">
      <c r="A350" s="1">
        <v>13</v>
      </c>
      <c r="B350" s="1" t="s">
        <v>652</v>
      </c>
      <c r="C350" s="1">
        <v>1</v>
      </c>
      <c r="D350" s="13">
        <v>45020.158333333333</v>
      </c>
      <c r="E350" s="13">
        <v>45020.313194444447</v>
      </c>
      <c r="F350" s="7">
        <f>IF(Tabla13[[#This Row],[Estado_Mesa]]="Ocupada",Tabla13[[#This Row],[Hora_Salida]]-Tabla13[[#This Row],[Hora_Llegada]]+TIME(0,15,0),Tabla13[[#This Row],[Hora_Salida]]-Tabla13[[#This Row],[Hora_Llegada]])</f>
        <v>0.16527777778052646</v>
      </c>
      <c r="G350" s="7" t="str">
        <f>TEXT(Tabla13[[#This Row],[Hora_Salida]],"dddd,dd,mm,aaaa")</f>
        <v>martes,04,04,2023</v>
      </c>
      <c r="H350" s="1" t="s">
        <v>85</v>
      </c>
      <c r="I350" s="1" t="s">
        <v>74</v>
      </c>
      <c r="J350" s="1" t="s">
        <v>80</v>
      </c>
      <c r="K350" s="1">
        <v>40.630000000000003</v>
      </c>
      <c r="L350" s="1" cm="1">
        <f t="array" ref="L350">_xlfn.IFS(Tabla13[[#This Row],[Cuentas_Pagadas]]="COBRADA",K350,Tabla13[[#This Row],[Cuentas_Pagadas]]="NO COBRADA","-")</f>
        <v>40.630000000000003</v>
      </c>
      <c r="M350" s="1" t="s">
        <v>95</v>
      </c>
      <c r="N350" s="1">
        <v>349</v>
      </c>
      <c r="O350" s="1" t="s">
        <v>82</v>
      </c>
      <c r="P350" s="1" t="s">
        <v>653</v>
      </c>
      <c r="Q350" s="19">
        <v>0.1</v>
      </c>
      <c r="R350" s="25">
        <f>Tabla13[[#This Row],[Monto Total]]*Tabla13[[#This Row],[IVA (%)]]</f>
        <v>15.200000000000001</v>
      </c>
      <c r="S350" s="26">
        <f>SUMIF(Tabla1[Número de Orden],Tabla13[[#This Row],[Número_Orden]],Tabla1[Total del Pedido])</f>
        <v>152</v>
      </c>
      <c r="T350" s="26" cm="1">
        <f t="array" ref="T350">_xlfn.IFS(Tabla13[[#This Row],[Cuentas_Pagadas]]="COBRADA",Tabla13[[#This Row],[Monto Total]]+Tabla13[[#This Row],[Propina]],Tabla13[[#This Row],[Cuentas_Pagadas]]="NO COBRADA",0)</f>
        <v>192.63</v>
      </c>
      <c r="U350" s="26">
        <f>SUMIF(Tabla1[Número de Orden],Tabla13[[#This Row],[Número_Orden]],Tabla1[Ganancia Bruta])</f>
        <v>62</v>
      </c>
      <c r="V350" s="26">
        <f>IF(Tabla13[[#This Row],[Ganancia Bruta]]&gt;0,Tabla13[[#This Row],[Ganancia Bruta]]-Tabla13[[#This Row],[IVA]],"-")</f>
        <v>46.8</v>
      </c>
      <c r="W350" s="7">
        <f>SUMIF(Tabla1[Número de Orden],Tabla13[[#This Row],[Número_Orden]],Tabla1[Tiempo_Preparación])</f>
        <v>5.9027777777777776E-2</v>
      </c>
      <c r="X350" s="7">
        <f>Tabla13[[#This Row],[Tiempo_Sala]]-Tabla13[[#This Row],[Tiempo_Preparación]]</f>
        <v>0.10625000000274869</v>
      </c>
      <c r="Y350" s="1" t="str">
        <f>IF(Tabla13[[#This Row],[TS-TP]]&gt;0,"COBRADA","NO COBRADA")</f>
        <v>COBRADA</v>
      </c>
    </row>
    <row r="351" spans="1:25" x14ac:dyDescent="0.25">
      <c r="A351" s="1">
        <v>2</v>
      </c>
      <c r="B351" s="1" t="s">
        <v>654</v>
      </c>
      <c r="C351" s="1">
        <v>6</v>
      </c>
      <c r="D351" s="13">
        <v>45020.024305555555</v>
      </c>
      <c r="E351" s="13">
        <v>45020.124305555553</v>
      </c>
      <c r="F351" s="7">
        <f>IF(Tabla13[[#This Row],[Estado_Mesa]]="Ocupada",Tabla13[[#This Row],[Hora_Salida]]-Tabla13[[#This Row],[Hora_Llegada]]+TIME(0,15,0),Tabla13[[#This Row],[Hora_Salida]]-Tabla13[[#This Row],[Hora_Llegada]])</f>
        <v>9.9999999998544808E-2</v>
      </c>
      <c r="G351" s="7" t="str">
        <f>TEXT(Tabla13[[#This Row],[Hora_Salida]],"dddd,dd,mm,aaaa")</f>
        <v>martes,04,04,2023</v>
      </c>
      <c r="H351" s="1" t="s">
        <v>85</v>
      </c>
      <c r="I351" s="1" t="s">
        <v>74</v>
      </c>
      <c r="J351" s="1" t="s">
        <v>68</v>
      </c>
      <c r="K351" s="1">
        <v>36.21</v>
      </c>
      <c r="L351" s="1" cm="1">
        <f t="array" ref="L351">_xlfn.IFS(Tabla13[[#This Row],[Cuentas_Pagadas]]="COBRADA",K351,Tabla13[[#This Row],[Cuentas_Pagadas]]="NO COBRADA","-")</f>
        <v>36.21</v>
      </c>
      <c r="M351" s="1" t="s">
        <v>69</v>
      </c>
      <c r="N351" s="1">
        <v>350</v>
      </c>
      <c r="O351" s="1" t="s">
        <v>76</v>
      </c>
      <c r="P351" s="1" t="s">
        <v>77</v>
      </c>
      <c r="Q351" s="19">
        <v>0.1</v>
      </c>
      <c r="R351" s="25">
        <f>Tabla13[[#This Row],[Monto Total]]*Tabla13[[#This Row],[IVA (%)]]</f>
        <v>14.3</v>
      </c>
      <c r="S351" s="26">
        <f>SUMIF(Tabla1[Número de Orden],Tabla13[[#This Row],[Número_Orden]],Tabla1[Total del Pedido])</f>
        <v>143</v>
      </c>
      <c r="T351" s="26" cm="1">
        <f t="array" ref="T351">_xlfn.IFS(Tabla13[[#This Row],[Cuentas_Pagadas]]="COBRADA",Tabla13[[#This Row],[Monto Total]]+Tabla13[[#This Row],[Propina]],Tabla13[[#This Row],[Cuentas_Pagadas]]="NO COBRADA",0)</f>
        <v>179.21</v>
      </c>
      <c r="U351" s="26">
        <f>SUMIF(Tabla1[Número de Orden],Tabla13[[#This Row],[Número_Orden]],Tabla1[Ganancia Bruta])</f>
        <v>57</v>
      </c>
      <c r="V351" s="26">
        <f>IF(Tabla13[[#This Row],[Ganancia Bruta]]&gt;0,Tabla13[[#This Row],[Ganancia Bruta]]-Tabla13[[#This Row],[IVA]],"-")</f>
        <v>42.7</v>
      </c>
      <c r="W351" s="7">
        <f>SUMIF(Tabla1[Número de Orden],Tabla13[[#This Row],[Número_Orden]],Tabla1[Tiempo_Preparación])</f>
        <v>7.5694444444444439E-2</v>
      </c>
      <c r="X351" s="7">
        <f>Tabla13[[#This Row],[Tiempo_Sala]]-Tabla13[[#This Row],[Tiempo_Preparación]]</f>
        <v>2.4305555554100369E-2</v>
      </c>
      <c r="Y351" s="1" t="str">
        <f>IF(Tabla13[[#This Row],[TS-TP]]&gt;0,"COBRADA","NO COBRADA")</f>
        <v>COBRADA</v>
      </c>
    </row>
    <row r="352" spans="1:25" x14ac:dyDescent="0.25">
      <c r="A352" s="1">
        <v>1</v>
      </c>
      <c r="B352" s="1" t="s">
        <v>655</v>
      </c>
      <c r="C352" s="1">
        <v>6</v>
      </c>
      <c r="D352" s="13">
        <v>45020.161111111112</v>
      </c>
      <c r="E352" s="13">
        <v>45020.256249999999</v>
      </c>
      <c r="F352" s="7">
        <f>IF(Tabla13[[#This Row],[Estado_Mesa]]="Ocupada",Tabla13[[#This Row],[Hora_Salida]]-Tabla13[[#This Row],[Hora_Llegada]]+TIME(0,15,0),Tabla13[[#This Row],[Hora_Salida]]-Tabla13[[#This Row],[Hora_Llegada]])</f>
        <v>9.5138888886140194E-2</v>
      </c>
      <c r="G352" s="7" t="str">
        <f>TEXT(Tabla13[[#This Row],[Hora_Salida]],"dddd,dd,mm,aaaa")</f>
        <v>martes,04,04,2023</v>
      </c>
      <c r="H352" s="1" t="s">
        <v>73</v>
      </c>
      <c r="I352" s="1" t="s">
        <v>74</v>
      </c>
      <c r="J352" s="1" t="s">
        <v>80</v>
      </c>
      <c r="K352" s="1">
        <v>48.93</v>
      </c>
      <c r="L352" s="1" cm="1">
        <f t="array" ref="L352">_xlfn.IFS(Tabla13[[#This Row],[Cuentas_Pagadas]]="COBRADA",K352,Tabla13[[#This Row],[Cuentas_Pagadas]]="NO COBRADA","-")</f>
        <v>48.93</v>
      </c>
      <c r="M352" s="1" t="s">
        <v>81</v>
      </c>
      <c r="N352" s="1">
        <v>351</v>
      </c>
      <c r="O352" s="1" t="s">
        <v>82</v>
      </c>
      <c r="P352" s="1" t="s">
        <v>592</v>
      </c>
      <c r="Q352" s="19">
        <v>0.1</v>
      </c>
      <c r="R352" s="25">
        <f>Tabla13[[#This Row],[Monto Total]]*Tabla13[[#This Row],[IVA (%)]]</f>
        <v>20.100000000000001</v>
      </c>
      <c r="S352" s="26">
        <f>SUMIF(Tabla1[Número de Orden],Tabla13[[#This Row],[Número_Orden]],Tabla1[Total del Pedido])</f>
        <v>201</v>
      </c>
      <c r="T352" s="26" cm="1">
        <f t="array" ref="T352">_xlfn.IFS(Tabla13[[#This Row],[Cuentas_Pagadas]]="COBRADA",Tabla13[[#This Row],[Monto Total]]+Tabla13[[#This Row],[Propina]],Tabla13[[#This Row],[Cuentas_Pagadas]]="NO COBRADA",0)</f>
        <v>249.93</v>
      </c>
      <c r="U352" s="26">
        <f>SUMIF(Tabla1[Número de Orden],Tabla13[[#This Row],[Número_Orden]],Tabla1[Ganancia Bruta])</f>
        <v>81</v>
      </c>
      <c r="V352" s="26">
        <f>IF(Tabla13[[#This Row],[Ganancia Bruta]]&gt;0,Tabla13[[#This Row],[Ganancia Bruta]]-Tabla13[[#This Row],[IVA]],"-")</f>
        <v>60.9</v>
      </c>
      <c r="W352" s="7">
        <f>SUMIF(Tabla1[Número de Orden],Tabla13[[#This Row],[Número_Orden]],Tabla1[Tiempo_Preparación])</f>
        <v>1.7361111111111112E-2</v>
      </c>
      <c r="X352" s="7">
        <f>Tabla13[[#This Row],[Tiempo_Sala]]-Tabla13[[#This Row],[Tiempo_Preparación]]</f>
        <v>7.7777777775029089E-2</v>
      </c>
      <c r="Y352" s="1" t="str">
        <f>IF(Tabla13[[#This Row],[TS-TP]]&gt;0,"COBRADA","NO COBRADA")</f>
        <v>COBRADA</v>
      </c>
    </row>
    <row r="353" spans="1:25" x14ac:dyDescent="0.25">
      <c r="A353" s="1">
        <v>1</v>
      </c>
      <c r="B353" s="1" t="s">
        <v>111</v>
      </c>
      <c r="C353" s="1">
        <v>3</v>
      </c>
      <c r="D353" s="13">
        <v>45020.011805555558</v>
      </c>
      <c r="E353" s="13">
        <v>45020.120138888888</v>
      </c>
      <c r="F353" s="7">
        <f>IF(Tabla13[[#This Row],[Estado_Mesa]]="Ocupada",Tabla13[[#This Row],[Hora_Salida]]-Tabla13[[#This Row],[Hora_Llegada]]+TIME(0,15,0),Tabla13[[#This Row],[Hora_Salida]]-Tabla13[[#This Row],[Hora_Llegada]])</f>
        <v>0.10833333332993789</v>
      </c>
      <c r="G353" s="7" t="str">
        <f>TEXT(Tabla13[[#This Row],[Hora_Salida]],"dddd,dd,mm,aaaa")</f>
        <v>martes,04,04,2023</v>
      </c>
      <c r="H353" s="1" t="s">
        <v>66</v>
      </c>
      <c r="I353" s="1" t="s">
        <v>74</v>
      </c>
      <c r="J353" s="1" t="s">
        <v>75</v>
      </c>
      <c r="K353" s="1">
        <v>17.55</v>
      </c>
      <c r="L353" s="1" cm="1">
        <f t="array" ref="L353">_xlfn.IFS(Tabla13[[#This Row],[Cuentas_Pagadas]]="COBRADA",K353,Tabla13[[#This Row],[Cuentas_Pagadas]]="NO COBRADA","-")</f>
        <v>17.55</v>
      </c>
      <c r="M353" s="1" t="s">
        <v>69</v>
      </c>
      <c r="N353" s="1">
        <v>352</v>
      </c>
      <c r="O353" s="1" t="s">
        <v>86</v>
      </c>
      <c r="P353" s="1" t="s">
        <v>11</v>
      </c>
      <c r="Q353" s="19">
        <v>0.1</v>
      </c>
      <c r="R353" s="25">
        <f>Tabla13[[#This Row],[Monto Total]]*Tabla13[[#This Row],[IVA (%)]]</f>
        <v>9.9</v>
      </c>
      <c r="S353" s="26">
        <f>SUMIF(Tabla1[Número de Orden],Tabla13[[#This Row],[Número_Orden]],Tabla1[Total del Pedido])</f>
        <v>99</v>
      </c>
      <c r="T353" s="26" cm="1">
        <f t="array" ref="T353">_xlfn.IFS(Tabla13[[#This Row],[Cuentas_Pagadas]]="COBRADA",Tabla13[[#This Row],[Monto Total]]+Tabla13[[#This Row],[Propina]],Tabla13[[#This Row],[Cuentas_Pagadas]]="NO COBRADA",0)</f>
        <v>116.55</v>
      </c>
      <c r="U353" s="26">
        <f>SUMIF(Tabla1[Número de Orden],Tabla13[[#This Row],[Número_Orden]],Tabla1[Ganancia Bruta])</f>
        <v>39</v>
      </c>
      <c r="V353" s="26">
        <f>IF(Tabla13[[#This Row],[Ganancia Bruta]]&gt;0,Tabla13[[#This Row],[Ganancia Bruta]]-Tabla13[[#This Row],[IVA]],"-")</f>
        <v>29.1</v>
      </c>
      <c r="W353" s="7">
        <f>SUMIF(Tabla1[Número de Orden],Tabla13[[#This Row],[Número_Orden]],Tabla1[Tiempo_Preparación])</f>
        <v>4.8611111111111112E-3</v>
      </c>
      <c r="X353" s="7">
        <f>Tabla13[[#This Row],[Tiempo_Sala]]-Tabla13[[#This Row],[Tiempo_Preparación]]</f>
        <v>0.10347222221882678</v>
      </c>
      <c r="Y353" s="1" t="str">
        <f>IF(Tabla13[[#This Row],[TS-TP]]&gt;0,"COBRADA","NO COBRADA")</f>
        <v>COBRADA</v>
      </c>
    </row>
    <row r="354" spans="1:25" x14ac:dyDescent="0.25">
      <c r="A354" s="1">
        <v>7</v>
      </c>
      <c r="B354" s="1" t="s">
        <v>656</v>
      </c>
      <c r="C354" s="1">
        <v>5</v>
      </c>
      <c r="D354" s="13">
        <v>45020.156944444447</v>
      </c>
      <c r="E354" s="13">
        <v>45020.316666666666</v>
      </c>
      <c r="F354" s="7">
        <f>IF(Tabla13[[#This Row],[Estado_Mesa]]="Ocupada",Tabla13[[#This Row],[Hora_Salida]]-Tabla13[[#This Row],[Hora_Llegada]]+TIME(0,15,0),Tabla13[[#This Row],[Hora_Salida]]-Tabla13[[#This Row],[Hora_Llegada]])</f>
        <v>0.15972222221898846</v>
      </c>
      <c r="G354" s="7" t="str">
        <f>TEXT(Tabla13[[#This Row],[Hora_Salida]],"dddd,dd,mm,aaaa")</f>
        <v>martes,04,04,2023</v>
      </c>
      <c r="H354" s="1" t="s">
        <v>85</v>
      </c>
      <c r="I354" s="1" t="s">
        <v>93</v>
      </c>
      <c r="J354" s="1" t="s">
        <v>80</v>
      </c>
      <c r="K354" s="1">
        <v>27.37</v>
      </c>
      <c r="L354" s="1" cm="1">
        <f t="array" ref="L354">_xlfn.IFS(Tabla13[[#This Row],[Cuentas_Pagadas]]="COBRADA",K354,Tabla13[[#This Row],[Cuentas_Pagadas]]="NO COBRADA","-")</f>
        <v>27.37</v>
      </c>
      <c r="M354" s="1" t="s">
        <v>69</v>
      </c>
      <c r="N354" s="1">
        <v>353</v>
      </c>
      <c r="O354" s="1" t="s">
        <v>82</v>
      </c>
      <c r="P354" s="1" t="s">
        <v>657</v>
      </c>
      <c r="Q354" s="19">
        <v>0.1</v>
      </c>
      <c r="R354" s="25">
        <f>Tabla13[[#This Row],[Monto Total]]*Tabla13[[#This Row],[IVA (%)]]</f>
        <v>21.200000000000003</v>
      </c>
      <c r="S354" s="26">
        <f>SUMIF(Tabla1[Número de Orden],Tabla13[[#This Row],[Número_Orden]],Tabla1[Total del Pedido])</f>
        <v>212</v>
      </c>
      <c r="T354" s="26" cm="1">
        <f t="array" ref="T354">_xlfn.IFS(Tabla13[[#This Row],[Cuentas_Pagadas]]="COBRADA",Tabla13[[#This Row],[Monto Total]]+Tabla13[[#This Row],[Propina]],Tabla13[[#This Row],[Cuentas_Pagadas]]="NO COBRADA",0)</f>
        <v>239.37</v>
      </c>
      <c r="U354" s="26">
        <f>SUMIF(Tabla1[Número de Orden],Tabla13[[#This Row],[Número_Orden]],Tabla1[Ganancia Bruta])</f>
        <v>86</v>
      </c>
      <c r="V354" s="26">
        <f>IF(Tabla13[[#This Row],[Ganancia Bruta]]&gt;0,Tabla13[[#This Row],[Ganancia Bruta]]-Tabla13[[#This Row],[IVA]],"-")</f>
        <v>64.8</v>
      </c>
      <c r="W354" s="7">
        <f>SUMIF(Tabla1[Número de Orden],Tabla13[[#This Row],[Número_Orden]],Tabla1[Tiempo_Preparación])</f>
        <v>8.8888888888888878E-2</v>
      </c>
      <c r="X354" s="7">
        <f>Tabla13[[#This Row],[Tiempo_Sala]]-Tabla13[[#This Row],[Tiempo_Preparación]]</f>
        <v>7.0833333330099585E-2</v>
      </c>
      <c r="Y354" s="1" t="str">
        <f>IF(Tabla13[[#This Row],[TS-TP]]&gt;0,"COBRADA","NO COBRADA")</f>
        <v>COBRADA</v>
      </c>
    </row>
    <row r="355" spans="1:25" x14ac:dyDescent="0.25">
      <c r="A355" s="1">
        <v>12</v>
      </c>
      <c r="B355" s="1" t="s">
        <v>658</v>
      </c>
      <c r="C355" s="1">
        <v>6</v>
      </c>
      <c r="D355" s="13">
        <v>45020.018055555556</v>
      </c>
      <c r="E355" s="13">
        <v>45020.14166666667</v>
      </c>
      <c r="F355" s="7">
        <f>IF(Tabla13[[#This Row],[Estado_Mesa]]="Ocupada",Tabla13[[#This Row],[Hora_Salida]]-Tabla13[[#This Row],[Hora_Llegada]]+TIME(0,15,0),Tabla13[[#This Row],[Hora_Salida]]-Tabla13[[#This Row],[Hora_Llegada]])</f>
        <v>0.13402777778052646</v>
      </c>
      <c r="G355" s="7" t="str">
        <f>TEXT(Tabla13[[#This Row],[Hora_Salida]],"dddd,dd,mm,aaaa")</f>
        <v>martes,04,04,2023</v>
      </c>
      <c r="H355" s="1" t="s">
        <v>85</v>
      </c>
      <c r="I355" s="1" t="s">
        <v>74</v>
      </c>
      <c r="J355" s="1" t="s">
        <v>80</v>
      </c>
      <c r="K355" s="1">
        <v>29.58</v>
      </c>
      <c r="L355" s="1" cm="1">
        <f t="array" ref="L355">_xlfn.IFS(Tabla13[[#This Row],[Cuentas_Pagadas]]="COBRADA",K355,Tabla13[[#This Row],[Cuentas_Pagadas]]="NO COBRADA","-")</f>
        <v>29.58</v>
      </c>
      <c r="M355" s="1" t="s">
        <v>95</v>
      </c>
      <c r="N355" s="1">
        <v>354</v>
      </c>
      <c r="O355" s="1" t="s">
        <v>86</v>
      </c>
      <c r="P355" s="1" t="s">
        <v>659</v>
      </c>
      <c r="Q355" s="19">
        <v>0.1</v>
      </c>
      <c r="R355" s="25">
        <f>Tabla13[[#This Row],[Monto Total]]*Tabla13[[#This Row],[IVA (%)]]</f>
        <v>18.100000000000001</v>
      </c>
      <c r="S355" s="26">
        <f>SUMIF(Tabla1[Número de Orden],Tabla13[[#This Row],[Número_Orden]],Tabla1[Total del Pedido])</f>
        <v>181</v>
      </c>
      <c r="T355" s="26" cm="1">
        <f t="array" ref="T355">_xlfn.IFS(Tabla13[[#This Row],[Cuentas_Pagadas]]="COBRADA",Tabla13[[#This Row],[Monto Total]]+Tabla13[[#This Row],[Propina]],Tabla13[[#This Row],[Cuentas_Pagadas]]="NO COBRADA",0)</f>
        <v>210.57999999999998</v>
      </c>
      <c r="U355" s="26">
        <f>SUMIF(Tabla1[Número de Orden],Tabla13[[#This Row],[Número_Orden]],Tabla1[Ganancia Bruta])</f>
        <v>76</v>
      </c>
      <c r="V355" s="26">
        <f>IF(Tabla13[[#This Row],[Ganancia Bruta]]&gt;0,Tabla13[[#This Row],[Ganancia Bruta]]-Tabla13[[#This Row],[IVA]],"-")</f>
        <v>57.9</v>
      </c>
      <c r="W355" s="7">
        <f>SUMIF(Tabla1[Número de Orden],Tabla13[[#This Row],[Número_Orden]],Tabla1[Tiempo_Preparación])</f>
        <v>9.5138888888888884E-2</v>
      </c>
      <c r="X355" s="7">
        <f>Tabla13[[#This Row],[Tiempo_Sala]]-Tabla13[[#This Row],[Tiempo_Preparación]]</f>
        <v>3.888888889163758E-2</v>
      </c>
      <c r="Y355" s="1" t="str">
        <f>IF(Tabla13[[#This Row],[TS-TP]]&gt;0,"COBRADA","NO COBRADA")</f>
        <v>COBRADA</v>
      </c>
    </row>
    <row r="356" spans="1:25" x14ac:dyDescent="0.25">
      <c r="A356" s="1">
        <v>4</v>
      </c>
      <c r="B356" s="1" t="s">
        <v>298</v>
      </c>
      <c r="C356" s="1">
        <v>4</v>
      </c>
      <c r="D356" s="13">
        <v>45020.070138888892</v>
      </c>
      <c r="E356" s="13">
        <v>45020.213194444441</v>
      </c>
      <c r="F356" s="7">
        <f>IF(Tabla13[[#This Row],[Estado_Mesa]]="Ocupada",Tabla13[[#This Row],[Hora_Salida]]-Tabla13[[#This Row],[Hora_Llegada]]+TIME(0,15,0),Tabla13[[#This Row],[Hora_Salida]]-Tabla13[[#This Row],[Hora_Llegada]])</f>
        <v>0.14305555554892635</v>
      </c>
      <c r="G356" s="7" t="str">
        <f>TEXT(Tabla13[[#This Row],[Hora_Salida]],"dddd,dd,mm,aaaa")</f>
        <v>martes,04,04,2023</v>
      </c>
      <c r="H356" s="1" t="s">
        <v>85</v>
      </c>
      <c r="I356" s="1" t="s">
        <v>74</v>
      </c>
      <c r="J356" s="1" t="s">
        <v>80</v>
      </c>
      <c r="K356" s="1">
        <v>30.53</v>
      </c>
      <c r="L356" s="1" cm="1">
        <f t="array" ref="L356">_xlfn.IFS(Tabla13[[#This Row],[Cuentas_Pagadas]]="COBRADA",K356,Tabla13[[#This Row],[Cuentas_Pagadas]]="NO COBRADA","-")</f>
        <v>30.53</v>
      </c>
      <c r="M356" s="1" t="s">
        <v>69</v>
      </c>
      <c r="N356" s="1">
        <v>355</v>
      </c>
      <c r="O356" s="1" t="s">
        <v>70</v>
      </c>
      <c r="P356" s="1" t="s">
        <v>22</v>
      </c>
      <c r="Q356" s="19">
        <v>0.1</v>
      </c>
      <c r="R356" s="25">
        <f>Tabla13[[#This Row],[Monto Total]]*Tabla13[[#This Row],[IVA (%)]]</f>
        <v>2.6</v>
      </c>
      <c r="S356" s="26">
        <f>SUMIF(Tabla1[Número de Orden],Tabla13[[#This Row],[Número_Orden]],Tabla1[Total del Pedido])</f>
        <v>26</v>
      </c>
      <c r="T356" s="26" cm="1">
        <f t="array" ref="T356">_xlfn.IFS(Tabla13[[#This Row],[Cuentas_Pagadas]]="COBRADA",Tabla13[[#This Row],[Monto Total]]+Tabla13[[#This Row],[Propina]],Tabla13[[#This Row],[Cuentas_Pagadas]]="NO COBRADA",0)</f>
        <v>56.53</v>
      </c>
      <c r="U356" s="26">
        <f>SUMIF(Tabla1[Número de Orden],Tabla13[[#This Row],[Número_Orden]],Tabla1[Ganancia Bruta])</f>
        <v>11</v>
      </c>
      <c r="V356" s="26">
        <f>IF(Tabla13[[#This Row],[Ganancia Bruta]]&gt;0,Tabla13[[#This Row],[Ganancia Bruta]]-Tabla13[[#This Row],[IVA]],"-")</f>
        <v>8.4</v>
      </c>
      <c r="W356" s="7">
        <f>SUMIF(Tabla1[Número de Orden],Tabla13[[#This Row],[Número_Orden]],Tabla1[Tiempo_Preparación])</f>
        <v>4.8611111111111112E-3</v>
      </c>
      <c r="X356" s="7">
        <f>Tabla13[[#This Row],[Tiempo_Sala]]-Tabla13[[#This Row],[Tiempo_Preparación]]</f>
        <v>0.13819444443781523</v>
      </c>
      <c r="Y356" s="1" t="str">
        <f>IF(Tabla13[[#This Row],[TS-TP]]&gt;0,"COBRADA","NO COBRADA")</f>
        <v>COBRADA</v>
      </c>
    </row>
    <row r="357" spans="1:25" x14ac:dyDescent="0.25">
      <c r="A357" s="1">
        <v>1</v>
      </c>
      <c r="B357" s="1" t="s">
        <v>660</v>
      </c>
      <c r="C357" s="1">
        <v>1</v>
      </c>
      <c r="D357" s="13">
        <v>45020.008333333331</v>
      </c>
      <c r="E357" s="13">
        <v>45020.095833333333</v>
      </c>
      <c r="F357" s="7">
        <f>IF(Tabla13[[#This Row],[Estado_Mesa]]="Ocupada",Tabla13[[#This Row],[Hora_Salida]]-Tabla13[[#This Row],[Hora_Llegada]]+TIME(0,15,0),Tabla13[[#This Row],[Hora_Salida]]-Tabla13[[#This Row],[Hora_Llegada]])</f>
        <v>9.7916666668121863E-2</v>
      </c>
      <c r="G357" s="7" t="str">
        <f>TEXT(Tabla13[[#This Row],[Hora_Salida]],"dddd,dd,mm,aaaa")</f>
        <v>martes,04,04,2023</v>
      </c>
      <c r="H357" s="1" t="s">
        <v>66</v>
      </c>
      <c r="I357" s="1" t="s">
        <v>74</v>
      </c>
      <c r="J357" s="1" t="s">
        <v>80</v>
      </c>
      <c r="K357" s="1">
        <v>28.92</v>
      </c>
      <c r="L357" s="1" cm="1">
        <f t="array" ref="L357">_xlfn.IFS(Tabla13[[#This Row],[Cuentas_Pagadas]]="COBRADA",K357,Tabla13[[#This Row],[Cuentas_Pagadas]]="NO COBRADA","-")</f>
        <v>28.92</v>
      </c>
      <c r="M357" s="1" t="s">
        <v>95</v>
      </c>
      <c r="N357" s="1">
        <v>356</v>
      </c>
      <c r="O357" s="1" t="s">
        <v>82</v>
      </c>
      <c r="P357" s="1" t="s">
        <v>21</v>
      </c>
      <c r="Q357" s="19">
        <v>0.1</v>
      </c>
      <c r="R357" s="25">
        <f>Tabla13[[#This Row],[Monto Total]]*Tabla13[[#This Row],[IVA (%)]]</f>
        <v>3.6</v>
      </c>
      <c r="S357" s="26">
        <f>SUMIF(Tabla1[Número de Orden],Tabla13[[#This Row],[Número_Orden]],Tabla1[Total del Pedido])</f>
        <v>36</v>
      </c>
      <c r="T357" s="26" cm="1">
        <f t="array" ref="T357">_xlfn.IFS(Tabla13[[#This Row],[Cuentas_Pagadas]]="COBRADA",Tabla13[[#This Row],[Monto Total]]+Tabla13[[#This Row],[Propina]],Tabla13[[#This Row],[Cuentas_Pagadas]]="NO COBRADA",0)</f>
        <v>64.92</v>
      </c>
      <c r="U357" s="26">
        <f>SUMIF(Tabla1[Número de Orden],Tabla13[[#This Row],[Número_Orden]],Tabla1[Ganancia Bruta])</f>
        <v>16</v>
      </c>
      <c r="V357" s="26">
        <f>IF(Tabla13[[#This Row],[Ganancia Bruta]]&gt;0,Tabla13[[#This Row],[Ganancia Bruta]]-Tabla13[[#This Row],[IVA]],"-")</f>
        <v>12.4</v>
      </c>
      <c r="W357" s="7">
        <f>SUMIF(Tabla1[Número de Orden],Tabla13[[#This Row],[Número_Orden]],Tabla1[Tiempo_Preparación])</f>
        <v>4.8611111111111112E-3</v>
      </c>
      <c r="X357" s="7">
        <f>Tabla13[[#This Row],[Tiempo_Sala]]-Tabla13[[#This Row],[Tiempo_Preparación]]</f>
        <v>9.3055555557010755E-2</v>
      </c>
      <c r="Y357" s="1" t="str">
        <f>IF(Tabla13[[#This Row],[TS-TP]]&gt;0,"COBRADA","NO COBRADA")</f>
        <v>COBRADA</v>
      </c>
    </row>
    <row r="358" spans="1:25" x14ac:dyDescent="0.25">
      <c r="A358" s="1">
        <v>17</v>
      </c>
      <c r="B358" s="1" t="s">
        <v>661</v>
      </c>
      <c r="C358" s="1">
        <v>2</v>
      </c>
      <c r="D358" s="13">
        <v>45020.054861111108</v>
      </c>
      <c r="E358" s="13">
        <v>45020.18472222222</v>
      </c>
      <c r="F358" s="7">
        <f>IF(Tabla13[[#This Row],[Estado_Mesa]]="Ocupada",Tabla13[[#This Row],[Hora_Salida]]-Tabla13[[#This Row],[Hora_Llegada]]+TIME(0,15,0),Tabla13[[#This Row],[Hora_Salida]]-Tabla13[[#This Row],[Hora_Llegada]])</f>
        <v>0.14027777777907127</v>
      </c>
      <c r="G358" s="7" t="str">
        <f>TEXT(Tabla13[[#This Row],[Hora_Salida]],"dddd,dd,mm,aaaa")</f>
        <v>martes,04,04,2023</v>
      </c>
      <c r="H358" s="1" t="s">
        <v>66</v>
      </c>
      <c r="I358" s="1" t="s">
        <v>74</v>
      </c>
      <c r="J358" s="1" t="s">
        <v>68</v>
      </c>
      <c r="K358" s="1">
        <v>26.87</v>
      </c>
      <c r="L358" s="1" cm="1">
        <f t="array" ref="L358">_xlfn.IFS(Tabla13[[#This Row],[Cuentas_Pagadas]]="COBRADA",K358,Tabla13[[#This Row],[Cuentas_Pagadas]]="NO COBRADA","-")</f>
        <v>26.87</v>
      </c>
      <c r="M358" s="1" t="s">
        <v>95</v>
      </c>
      <c r="N358" s="1">
        <v>357</v>
      </c>
      <c r="O358" s="1" t="s">
        <v>122</v>
      </c>
      <c r="P358" s="1" t="s">
        <v>662</v>
      </c>
      <c r="Q358" s="19">
        <v>0.1</v>
      </c>
      <c r="R358" s="25">
        <f>Tabla13[[#This Row],[Monto Total]]*Tabla13[[#This Row],[IVA (%)]]</f>
        <v>16.8</v>
      </c>
      <c r="S358" s="26">
        <f>SUMIF(Tabla1[Número de Orden],Tabla13[[#This Row],[Número_Orden]],Tabla1[Total del Pedido])</f>
        <v>168</v>
      </c>
      <c r="T358" s="26" cm="1">
        <f t="array" ref="T358">_xlfn.IFS(Tabla13[[#This Row],[Cuentas_Pagadas]]="COBRADA",Tabla13[[#This Row],[Monto Total]]+Tabla13[[#This Row],[Propina]],Tabla13[[#This Row],[Cuentas_Pagadas]]="NO COBRADA",0)</f>
        <v>194.87</v>
      </c>
      <c r="U358" s="26">
        <f>SUMIF(Tabla1[Número de Orden],Tabla13[[#This Row],[Número_Orden]],Tabla1[Ganancia Bruta])</f>
        <v>68</v>
      </c>
      <c r="V358" s="26">
        <f>IF(Tabla13[[#This Row],[Ganancia Bruta]]&gt;0,Tabla13[[#This Row],[Ganancia Bruta]]-Tabla13[[#This Row],[IVA]],"-")</f>
        <v>51.2</v>
      </c>
      <c r="W358" s="7">
        <f>SUMIF(Tabla1[Número de Orden],Tabla13[[#This Row],[Número_Orden]],Tabla1[Tiempo_Preparación])</f>
        <v>6.6666666666666666E-2</v>
      </c>
      <c r="X358" s="7">
        <f>Tabla13[[#This Row],[Tiempo_Sala]]-Tabla13[[#This Row],[Tiempo_Preparación]]</f>
        <v>7.3611111112404606E-2</v>
      </c>
      <c r="Y358" s="1" t="str">
        <f>IF(Tabla13[[#This Row],[TS-TP]]&gt;0,"COBRADA","NO COBRADA")</f>
        <v>COBRADA</v>
      </c>
    </row>
    <row r="359" spans="1:25" x14ac:dyDescent="0.25">
      <c r="A359" s="1">
        <v>13</v>
      </c>
      <c r="B359" s="1" t="s">
        <v>547</v>
      </c>
      <c r="C359" s="1">
        <v>5</v>
      </c>
      <c r="D359" s="13">
        <v>45020.109027777777</v>
      </c>
      <c r="E359" s="13">
        <v>45020.247916666667</v>
      </c>
      <c r="F359" s="7">
        <f>IF(Tabla13[[#This Row],[Estado_Mesa]]="Ocupada",Tabla13[[#This Row],[Hora_Salida]]-Tabla13[[#This Row],[Hora_Llegada]]+TIME(0,15,0),Tabla13[[#This Row],[Hora_Salida]]-Tabla13[[#This Row],[Hora_Llegada]])</f>
        <v>0.13888888889050577</v>
      </c>
      <c r="G359" s="7" t="str">
        <f>TEXT(Tabla13[[#This Row],[Hora_Salida]],"dddd,dd,mm,aaaa")</f>
        <v>martes,04,04,2023</v>
      </c>
      <c r="H359" s="1" t="s">
        <v>85</v>
      </c>
      <c r="I359" s="1" t="s">
        <v>93</v>
      </c>
      <c r="J359" s="1" t="s">
        <v>80</v>
      </c>
      <c r="K359" s="1">
        <v>42.1</v>
      </c>
      <c r="L359" s="1" cm="1">
        <f t="array" ref="L359">_xlfn.IFS(Tabla13[[#This Row],[Cuentas_Pagadas]]="COBRADA",K359,Tabla13[[#This Row],[Cuentas_Pagadas]]="NO COBRADA","-")</f>
        <v>42.1</v>
      </c>
      <c r="M359" s="1" t="s">
        <v>69</v>
      </c>
      <c r="N359" s="1">
        <v>358</v>
      </c>
      <c r="O359" s="1" t="s">
        <v>104</v>
      </c>
      <c r="P359" s="1" t="s">
        <v>663</v>
      </c>
      <c r="Q359" s="19">
        <v>0.1</v>
      </c>
      <c r="R359" s="25">
        <f>Tabla13[[#This Row],[Monto Total]]*Tabla13[[#This Row],[IVA (%)]]</f>
        <v>16.600000000000001</v>
      </c>
      <c r="S359" s="26">
        <f>SUMIF(Tabla1[Número de Orden],Tabla13[[#This Row],[Número_Orden]],Tabla1[Total del Pedido])</f>
        <v>166</v>
      </c>
      <c r="T359" s="26" cm="1">
        <f t="array" ref="T359">_xlfn.IFS(Tabla13[[#This Row],[Cuentas_Pagadas]]="COBRADA",Tabla13[[#This Row],[Monto Total]]+Tabla13[[#This Row],[Propina]],Tabla13[[#This Row],[Cuentas_Pagadas]]="NO COBRADA",0)</f>
        <v>208.1</v>
      </c>
      <c r="U359" s="26">
        <f>SUMIF(Tabla1[Número de Orden],Tabla13[[#This Row],[Número_Orden]],Tabla1[Ganancia Bruta])</f>
        <v>70</v>
      </c>
      <c r="V359" s="26">
        <f>IF(Tabla13[[#This Row],[Ganancia Bruta]]&gt;0,Tabla13[[#This Row],[Ganancia Bruta]]-Tabla13[[#This Row],[IVA]],"-")</f>
        <v>53.4</v>
      </c>
      <c r="W359" s="7">
        <f>SUMIF(Tabla1[Número de Orden],Tabla13[[#This Row],[Número_Orden]],Tabla1[Tiempo_Preparación])</f>
        <v>0.10555555555555556</v>
      </c>
      <c r="X359" s="7">
        <f>Tabla13[[#This Row],[Tiempo_Sala]]-Tabla13[[#This Row],[Tiempo_Preparación]]</f>
        <v>3.3333333334950213E-2</v>
      </c>
      <c r="Y359" s="1" t="str">
        <f>IF(Tabla13[[#This Row],[TS-TP]]&gt;0,"COBRADA","NO COBRADA")</f>
        <v>COBRADA</v>
      </c>
    </row>
    <row r="360" spans="1:25" x14ac:dyDescent="0.25">
      <c r="A360" s="1">
        <v>11</v>
      </c>
      <c r="B360" s="1" t="s">
        <v>286</v>
      </c>
      <c r="C360" s="1">
        <v>2</v>
      </c>
      <c r="D360" s="13">
        <v>45020.02847222222</v>
      </c>
      <c r="E360" s="13">
        <v>45020.173611111109</v>
      </c>
      <c r="F360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360" s="7" t="str">
        <f>TEXT(Tabla13[[#This Row],[Hora_Salida]],"dddd,dd,mm,aaaa")</f>
        <v>martes,04,04,2023</v>
      </c>
      <c r="H360" s="1" t="s">
        <v>79</v>
      </c>
      <c r="I360" s="1" t="s">
        <v>67</v>
      </c>
      <c r="J360" s="1" t="s">
        <v>80</v>
      </c>
      <c r="K360" s="1">
        <v>12.2</v>
      </c>
      <c r="L360" s="1" cm="1">
        <f t="array" ref="L360">_xlfn.IFS(Tabla13[[#This Row],[Cuentas_Pagadas]]="COBRADA",K360,Tabla13[[#This Row],[Cuentas_Pagadas]]="NO COBRADA","-")</f>
        <v>12.2</v>
      </c>
      <c r="M360" s="1" t="s">
        <v>69</v>
      </c>
      <c r="N360" s="1">
        <v>359</v>
      </c>
      <c r="O360" s="1" t="s">
        <v>90</v>
      </c>
      <c r="P360" s="1" t="s">
        <v>664</v>
      </c>
      <c r="Q360" s="19">
        <v>0.1</v>
      </c>
      <c r="R360" s="25">
        <f>Tabla13[[#This Row],[Monto Total]]*Tabla13[[#This Row],[IVA (%)]]</f>
        <v>19</v>
      </c>
      <c r="S360" s="26">
        <f>SUMIF(Tabla1[Número de Orden],Tabla13[[#This Row],[Número_Orden]],Tabla1[Total del Pedido])</f>
        <v>190</v>
      </c>
      <c r="T360" s="26" cm="1">
        <f t="array" ref="T360">_xlfn.IFS(Tabla13[[#This Row],[Cuentas_Pagadas]]="COBRADA",Tabla13[[#This Row],[Monto Total]]+Tabla13[[#This Row],[Propina]],Tabla13[[#This Row],[Cuentas_Pagadas]]="NO COBRADA",0)</f>
        <v>202.2</v>
      </c>
      <c r="U360" s="26">
        <f>SUMIF(Tabla1[Número de Orden],Tabla13[[#This Row],[Número_Orden]],Tabla1[Ganancia Bruta])</f>
        <v>80</v>
      </c>
      <c r="V360" s="26">
        <f>IF(Tabla13[[#This Row],[Ganancia Bruta]]&gt;0,Tabla13[[#This Row],[Ganancia Bruta]]-Tabla13[[#This Row],[IVA]],"-")</f>
        <v>61</v>
      </c>
      <c r="W360" s="7">
        <f>SUMIF(Tabla1[Número de Orden],Tabla13[[#This Row],[Número_Orden]],Tabla1[Tiempo_Preparación])</f>
        <v>0.10069444444444445</v>
      </c>
      <c r="X360" s="7">
        <f>Tabla13[[#This Row],[Tiempo_Sala]]-Tabla13[[#This Row],[Tiempo_Preparación]]</f>
        <v>4.4444444444606129E-2</v>
      </c>
      <c r="Y360" s="1" t="str">
        <f>IF(Tabla13[[#This Row],[TS-TP]]&gt;0,"COBRADA","NO COBRADA")</f>
        <v>COBRADA</v>
      </c>
    </row>
    <row r="361" spans="1:25" x14ac:dyDescent="0.25">
      <c r="A361" s="1">
        <v>16</v>
      </c>
      <c r="B361" s="1" t="s">
        <v>665</v>
      </c>
      <c r="C361" s="1">
        <v>3</v>
      </c>
      <c r="D361" s="13">
        <v>45020.048611111109</v>
      </c>
      <c r="E361" s="13">
        <v>45020.206944444442</v>
      </c>
      <c r="F361" s="7">
        <f>IF(Tabla13[[#This Row],[Estado_Mesa]]="Ocupada",Tabla13[[#This Row],[Hora_Salida]]-Tabla13[[#This Row],[Hora_Llegada]]+TIME(0,15,0),Tabla13[[#This Row],[Hora_Salida]]-Tabla13[[#This Row],[Hora_Llegada]])</f>
        <v>0.16874999999951493</v>
      </c>
      <c r="G361" s="7" t="str">
        <f>TEXT(Tabla13[[#This Row],[Hora_Salida]],"dddd,dd,mm,aaaa")</f>
        <v>martes,04,04,2023</v>
      </c>
      <c r="H361" s="1" t="s">
        <v>66</v>
      </c>
      <c r="I361" s="1" t="s">
        <v>67</v>
      </c>
      <c r="J361" s="1" t="s">
        <v>80</v>
      </c>
      <c r="K361" s="1">
        <v>39.26</v>
      </c>
      <c r="L361" s="1" cm="1">
        <f t="array" ref="L361">_xlfn.IFS(Tabla13[[#This Row],[Cuentas_Pagadas]]="COBRADA",K361,Tabla13[[#This Row],[Cuentas_Pagadas]]="NO COBRADA","-")</f>
        <v>39.26</v>
      </c>
      <c r="M361" s="1" t="s">
        <v>95</v>
      </c>
      <c r="N361" s="1">
        <v>360</v>
      </c>
      <c r="O361" s="1" t="s">
        <v>90</v>
      </c>
      <c r="P361" s="1" t="s">
        <v>666</v>
      </c>
      <c r="Q361" s="19">
        <v>0.1</v>
      </c>
      <c r="R361" s="25">
        <f>Tabla13[[#This Row],[Monto Total]]*Tabla13[[#This Row],[IVA (%)]]</f>
        <v>23.3</v>
      </c>
      <c r="S361" s="26">
        <f>SUMIF(Tabla1[Número de Orden],Tabla13[[#This Row],[Número_Orden]],Tabla1[Total del Pedido])</f>
        <v>233</v>
      </c>
      <c r="T361" s="26" cm="1">
        <f t="array" ref="T361">_xlfn.IFS(Tabla13[[#This Row],[Cuentas_Pagadas]]="COBRADA",Tabla13[[#This Row],[Monto Total]]+Tabla13[[#This Row],[Propina]],Tabla13[[#This Row],[Cuentas_Pagadas]]="NO COBRADA",0)</f>
        <v>272.26</v>
      </c>
      <c r="U361" s="26">
        <f>SUMIF(Tabla1[Número de Orden],Tabla13[[#This Row],[Número_Orden]],Tabla1[Ganancia Bruta])</f>
        <v>94</v>
      </c>
      <c r="V361" s="26">
        <f>IF(Tabla13[[#This Row],[Ganancia Bruta]]&gt;0,Tabla13[[#This Row],[Ganancia Bruta]]-Tabla13[[#This Row],[IVA]],"-")</f>
        <v>70.7</v>
      </c>
      <c r="W361" s="7">
        <f>SUMIF(Tabla1[Número de Orden],Tabla13[[#This Row],[Número_Orden]],Tabla1[Tiempo_Preparación])</f>
        <v>0.11041666666666666</v>
      </c>
      <c r="X361" s="7">
        <f>Tabla13[[#This Row],[Tiempo_Sala]]-Tabla13[[#This Row],[Tiempo_Preparación]]</f>
        <v>5.8333333332848264E-2</v>
      </c>
      <c r="Y361" s="1" t="str">
        <f>IF(Tabla13[[#This Row],[TS-TP]]&gt;0,"COBRADA","NO COBRADA")</f>
        <v>COBRADA</v>
      </c>
    </row>
    <row r="362" spans="1:25" x14ac:dyDescent="0.25">
      <c r="A362" s="1">
        <v>16</v>
      </c>
      <c r="B362" s="1" t="s">
        <v>667</v>
      </c>
      <c r="C362" s="1">
        <v>1</v>
      </c>
      <c r="D362" s="13">
        <v>45020.078472222223</v>
      </c>
      <c r="E362" s="13">
        <v>45020.227777777778</v>
      </c>
      <c r="F362" s="7">
        <f>IF(Tabla13[[#This Row],[Estado_Mesa]]="Ocupada",Tabla13[[#This Row],[Hora_Salida]]-Tabla13[[#This Row],[Hora_Llegada]]+TIME(0,15,0),Tabla13[[#This Row],[Hora_Salida]]-Tabla13[[#This Row],[Hora_Llegada]])</f>
        <v>0.14930555555474712</v>
      </c>
      <c r="G362" s="7" t="str">
        <f>TEXT(Tabla13[[#This Row],[Hora_Salida]],"dddd,dd,mm,aaaa")</f>
        <v>martes,04,04,2023</v>
      </c>
      <c r="H362" s="1" t="s">
        <v>79</v>
      </c>
      <c r="I362" s="1" t="s">
        <v>93</v>
      </c>
      <c r="J362" s="1" t="s">
        <v>75</v>
      </c>
      <c r="K362" s="1">
        <v>41.73</v>
      </c>
      <c r="L362" s="1" cm="1">
        <f t="array" ref="L362">_xlfn.IFS(Tabla13[[#This Row],[Cuentas_Pagadas]]="COBRADA",K362,Tabla13[[#This Row],[Cuentas_Pagadas]]="NO COBRADA","-")</f>
        <v>41.73</v>
      </c>
      <c r="M362" s="1" t="s">
        <v>81</v>
      </c>
      <c r="N362" s="1">
        <v>361</v>
      </c>
      <c r="O362" s="1" t="s">
        <v>76</v>
      </c>
      <c r="P362" s="1" t="s">
        <v>253</v>
      </c>
      <c r="Q362" s="19">
        <v>0.1</v>
      </c>
      <c r="R362" s="25">
        <f>Tabla13[[#This Row],[Monto Total]]*Tabla13[[#This Row],[IVA (%)]]</f>
        <v>10.100000000000001</v>
      </c>
      <c r="S362" s="26">
        <f>SUMIF(Tabla1[Número de Orden],Tabla13[[#This Row],[Número_Orden]],Tabla1[Total del Pedido])</f>
        <v>101</v>
      </c>
      <c r="T362" s="26" cm="1">
        <f t="array" ref="T362">_xlfn.IFS(Tabla13[[#This Row],[Cuentas_Pagadas]]="COBRADA",Tabla13[[#This Row],[Monto Total]]+Tabla13[[#This Row],[Propina]],Tabla13[[#This Row],[Cuentas_Pagadas]]="NO COBRADA",0)</f>
        <v>142.72999999999999</v>
      </c>
      <c r="U362" s="26">
        <f>SUMIF(Tabla1[Número de Orden],Tabla13[[#This Row],[Número_Orden]],Tabla1[Ganancia Bruta])</f>
        <v>42</v>
      </c>
      <c r="V362" s="26">
        <f>IF(Tabla13[[#This Row],[Ganancia Bruta]]&gt;0,Tabla13[[#This Row],[Ganancia Bruta]]-Tabla13[[#This Row],[IVA]],"-")</f>
        <v>31.9</v>
      </c>
      <c r="W362" s="7">
        <f>SUMIF(Tabla1[Número de Orden],Tabla13[[#This Row],[Número_Orden]],Tabla1[Tiempo_Preparación])</f>
        <v>7.7777777777777779E-2</v>
      </c>
      <c r="X362" s="7">
        <f>Tabla13[[#This Row],[Tiempo_Sala]]-Tabla13[[#This Row],[Tiempo_Preparación]]</f>
        <v>7.1527777776969337E-2</v>
      </c>
      <c r="Y362" s="1" t="str">
        <f>IF(Tabla13[[#This Row],[TS-TP]]&gt;0,"COBRADA","NO COBRADA")</f>
        <v>COBRADA</v>
      </c>
    </row>
    <row r="363" spans="1:25" x14ac:dyDescent="0.25">
      <c r="A363" s="1">
        <v>15</v>
      </c>
      <c r="B363" s="1" t="s">
        <v>393</v>
      </c>
      <c r="C363" s="1">
        <v>2</v>
      </c>
      <c r="D363" s="13">
        <v>45020.085416666669</v>
      </c>
      <c r="E363" s="13">
        <v>45020.249305555553</v>
      </c>
      <c r="F363" s="7">
        <f>IF(Tabla13[[#This Row],[Estado_Mesa]]="Ocupada",Tabla13[[#This Row],[Hora_Salida]]-Tabla13[[#This Row],[Hora_Llegada]]+TIME(0,15,0),Tabla13[[#This Row],[Hora_Salida]]-Tabla13[[#This Row],[Hora_Llegada]])</f>
        <v>0.163888888884685</v>
      </c>
      <c r="G363" s="7" t="str">
        <f>TEXT(Tabla13[[#This Row],[Hora_Salida]],"dddd,dd,mm,aaaa")</f>
        <v>martes,04,04,2023</v>
      </c>
      <c r="H363" s="1" t="s">
        <v>73</v>
      </c>
      <c r="I363" s="1" t="s">
        <v>67</v>
      </c>
      <c r="J363" s="1" t="s">
        <v>80</v>
      </c>
      <c r="K363" s="1">
        <v>47.21</v>
      </c>
      <c r="L363" s="1" cm="1">
        <f t="array" ref="L363">_xlfn.IFS(Tabla13[[#This Row],[Cuentas_Pagadas]]="COBRADA",K363,Tabla13[[#This Row],[Cuentas_Pagadas]]="NO COBRADA","-")</f>
        <v>47.21</v>
      </c>
      <c r="M363" s="1" t="s">
        <v>81</v>
      </c>
      <c r="N363" s="1">
        <v>362</v>
      </c>
      <c r="O363" s="1" t="s">
        <v>104</v>
      </c>
      <c r="P363" s="1" t="s">
        <v>668</v>
      </c>
      <c r="Q363" s="19">
        <v>0.1</v>
      </c>
      <c r="R363" s="25">
        <f>Tabla13[[#This Row],[Monto Total]]*Tabla13[[#This Row],[IVA (%)]]</f>
        <v>6.2</v>
      </c>
      <c r="S363" s="26">
        <f>SUMIF(Tabla1[Número de Orden],Tabla13[[#This Row],[Número_Orden]],Tabla1[Total del Pedido])</f>
        <v>62</v>
      </c>
      <c r="T363" s="26" cm="1">
        <f t="array" ref="T363">_xlfn.IFS(Tabla13[[#This Row],[Cuentas_Pagadas]]="COBRADA",Tabla13[[#This Row],[Monto Total]]+Tabla13[[#This Row],[Propina]],Tabla13[[#This Row],[Cuentas_Pagadas]]="NO COBRADA",0)</f>
        <v>109.21000000000001</v>
      </c>
      <c r="U363" s="26">
        <f>SUMIF(Tabla1[Número de Orden],Tabla13[[#This Row],[Número_Orden]],Tabla1[Ganancia Bruta])</f>
        <v>26</v>
      </c>
      <c r="V363" s="26">
        <f>IF(Tabla13[[#This Row],[Ganancia Bruta]]&gt;0,Tabla13[[#This Row],[Ganancia Bruta]]-Tabla13[[#This Row],[IVA]],"-")</f>
        <v>19.8</v>
      </c>
      <c r="W363" s="7">
        <f>SUMIF(Tabla1[Número de Orden],Tabla13[[#This Row],[Número_Orden]],Tabla1[Tiempo_Preparación])</f>
        <v>8.5416666666666669E-2</v>
      </c>
      <c r="X363" s="7">
        <f>Tabla13[[#This Row],[Tiempo_Sala]]-Tabla13[[#This Row],[Tiempo_Preparación]]</f>
        <v>7.8472222218018334E-2</v>
      </c>
      <c r="Y363" s="1" t="str">
        <f>IF(Tabla13[[#This Row],[TS-TP]]&gt;0,"COBRADA","NO COBRADA")</f>
        <v>COBRADA</v>
      </c>
    </row>
    <row r="364" spans="1:25" x14ac:dyDescent="0.25">
      <c r="A364" s="1">
        <v>5</v>
      </c>
      <c r="B364" s="1" t="s">
        <v>669</v>
      </c>
      <c r="C364" s="1">
        <v>2</v>
      </c>
      <c r="D364" s="13">
        <v>45020.073611111111</v>
      </c>
      <c r="E364" s="13">
        <v>45020.145138888889</v>
      </c>
      <c r="F364" s="7">
        <f>IF(Tabla13[[#This Row],[Estado_Mesa]]="Ocupada",Tabla13[[#This Row],[Hora_Salida]]-Tabla13[[#This Row],[Hora_Llegada]]+TIME(0,15,0),Tabla13[[#This Row],[Hora_Salida]]-Tabla13[[#This Row],[Hora_Llegada]])</f>
        <v>8.1944444444767825E-2</v>
      </c>
      <c r="G364" s="7" t="str">
        <f>TEXT(Tabla13[[#This Row],[Hora_Salida]],"dddd,dd,mm,aaaa")</f>
        <v>martes,04,04,2023</v>
      </c>
      <c r="H364" s="1" t="s">
        <v>66</v>
      </c>
      <c r="I364" s="1" t="s">
        <v>67</v>
      </c>
      <c r="J364" s="1" t="s">
        <v>80</v>
      </c>
      <c r="K364" s="1">
        <v>49.02</v>
      </c>
      <c r="L364" s="1" t="str" cm="1">
        <f t="array" ref="L364">_xlfn.IFS(Tabla13[[#This Row],[Cuentas_Pagadas]]="COBRADA",K364,Tabla13[[#This Row],[Cuentas_Pagadas]]="NO COBRADA","-")</f>
        <v>-</v>
      </c>
      <c r="M364" s="1" t="s">
        <v>95</v>
      </c>
      <c r="N364" s="1">
        <v>363</v>
      </c>
      <c r="O364" s="1" t="s">
        <v>82</v>
      </c>
      <c r="P364" s="1" t="s">
        <v>670</v>
      </c>
      <c r="Q364" s="19">
        <v>0.1</v>
      </c>
      <c r="R364" s="25">
        <f>Tabla13[[#This Row],[Monto Total]]*Tabla13[[#This Row],[IVA (%)]]</f>
        <v>24</v>
      </c>
      <c r="S364" s="26">
        <f>SUMIF(Tabla1[Número de Orden],Tabla13[[#This Row],[Número_Orden]],Tabla1[Total del Pedido])</f>
        <v>240</v>
      </c>
      <c r="T364" s="26" cm="1">
        <f t="array" ref="T364">_xlfn.IFS(Tabla13[[#This Row],[Cuentas_Pagadas]]="COBRADA",Tabla13[[#This Row],[Monto Total]]+Tabla13[[#This Row],[Propina]],Tabla13[[#This Row],[Cuentas_Pagadas]]="NO COBRADA",0)</f>
        <v>0</v>
      </c>
      <c r="U364" s="26">
        <v>0</v>
      </c>
      <c r="V364" s="27" t="str">
        <f>IF(Tabla13[[#This Row],[Ganancia Bruta]]&gt;0,Tabla13[[#This Row],[Ganancia Bruta]]-Tabla13[[#This Row],[IVA]],"-")</f>
        <v>-</v>
      </c>
      <c r="W364" s="7">
        <f>SUMIF(Tabla1[Número de Orden],Tabla13[[#This Row],[Número_Orden]],Tabla1[Tiempo_Preparación])</f>
        <v>0.10347222222222223</v>
      </c>
      <c r="X364" s="7">
        <f>Tabla13[[#This Row],[Tiempo_Sala]]-Tabla13[[#This Row],[Tiempo_Preparación]]</f>
        <v>-2.1527777777454404E-2</v>
      </c>
      <c r="Y364" s="1" t="str">
        <f>IF(Tabla13[[#This Row],[TS-TP]]&gt;0,"COBRADA","NO COBRADA")</f>
        <v>NO COBRADA</v>
      </c>
    </row>
    <row r="365" spans="1:25" x14ac:dyDescent="0.25">
      <c r="A365" s="1">
        <v>15</v>
      </c>
      <c r="B365" s="1" t="s">
        <v>671</v>
      </c>
      <c r="C365" s="1">
        <v>2</v>
      </c>
      <c r="D365" s="13">
        <v>45020.159722222219</v>
      </c>
      <c r="E365" s="13">
        <v>45020.298611111109</v>
      </c>
      <c r="F365" s="7">
        <f>IF(Tabla13[[#This Row],[Estado_Mesa]]="Ocupada",Tabla13[[#This Row],[Hora_Salida]]-Tabla13[[#This Row],[Hora_Llegada]]+TIME(0,15,0),Tabla13[[#This Row],[Hora_Salida]]-Tabla13[[#This Row],[Hora_Llegada]])</f>
        <v>0.13888888889050577</v>
      </c>
      <c r="G365" s="7" t="str">
        <f>TEXT(Tabla13[[#This Row],[Hora_Salida]],"dddd,dd,mm,aaaa")</f>
        <v>martes,04,04,2023</v>
      </c>
      <c r="H365" s="1" t="s">
        <v>85</v>
      </c>
      <c r="I365" s="1" t="s">
        <v>67</v>
      </c>
      <c r="J365" s="1" t="s">
        <v>68</v>
      </c>
      <c r="K365" s="1">
        <v>48.28</v>
      </c>
      <c r="L365" s="1" cm="1">
        <f t="array" ref="L365">_xlfn.IFS(Tabla13[[#This Row],[Cuentas_Pagadas]]="COBRADA",K365,Tabla13[[#This Row],[Cuentas_Pagadas]]="NO COBRADA","-")</f>
        <v>48.28</v>
      </c>
      <c r="M365" s="1" t="s">
        <v>69</v>
      </c>
      <c r="N365" s="1">
        <v>364</v>
      </c>
      <c r="O365" s="1" t="s">
        <v>82</v>
      </c>
      <c r="P365" s="1" t="s">
        <v>672</v>
      </c>
      <c r="Q365" s="19">
        <v>0.1</v>
      </c>
      <c r="R365" s="25">
        <f>Tabla13[[#This Row],[Monto Total]]*Tabla13[[#This Row],[IVA (%)]]</f>
        <v>15.700000000000001</v>
      </c>
      <c r="S365" s="26">
        <f>SUMIF(Tabla1[Número de Orden],Tabla13[[#This Row],[Número_Orden]],Tabla1[Total del Pedido])</f>
        <v>157</v>
      </c>
      <c r="T365" s="26" cm="1">
        <f t="array" ref="T365">_xlfn.IFS(Tabla13[[#This Row],[Cuentas_Pagadas]]="COBRADA",Tabla13[[#This Row],[Monto Total]]+Tabla13[[#This Row],[Propina]],Tabla13[[#This Row],[Cuentas_Pagadas]]="NO COBRADA",0)</f>
        <v>205.28</v>
      </c>
      <c r="U365" s="26">
        <f>SUMIF(Tabla1[Número de Orden],Tabla13[[#This Row],[Número_Orden]],Tabla1[Ganancia Bruta])</f>
        <v>65</v>
      </c>
      <c r="V365" s="26">
        <f>IF(Tabla13[[#This Row],[Ganancia Bruta]]&gt;0,Tabla13[[#This Row],[Ganancia Bruta]]-Tabla13[[#This Row],[IVA]],"-")</f>
        <v>49.3</v>
      </c>
      <c r="W365" s="7">
        <f>SUMIF(Tabla1[Número de Orden],Tabla13[[#This Row],[Número_Orden]],Tabla1[Tiempo_Preparación])</f>
        <v>7.7777777777777779E-2</v>
      </c>
      <c r="X365" s="7">
        <f>Tabla13[[#This Row],[Tiempo_Sala]]-Tabla13[[#This Row],[Tiempo_Preparación]]</f>
        <v>6.1111111112727989E-2</v>
      </c>
      <c r="Y365" s="1" t="str">
        <f>IF(Tabla13[[#This Row],[TS-TP]]&gt;0,"COBRADA","NO COBRADA")</f>
        <v>COBRADA</v>
      </c>
    </row>
    <row r="366" spans="1:25" x14ac:dyDescent="0.25">
      <c r="A366" s="1">
        <v>4</v>
      </c>
      <c r="B366" s="1" t="s">
        <v>673</v>
      </c>
      <c r="C366" s="1">
        <v>1</v>
      </c>
      <c r="D366" s="13">
        <v>45020.043749999997</v>
      </c>
      <c r="E366" s="13">
        <v>45020.189583333333</v>
      </c>
      <c r="F366" s="7">
        <f>IF(Tabla13[[#This Row],[Estado_Mesa]]="Ocupada",Tabla13[[#This Row],[Hora_Salida]]-Tabla13[[#This Row],[Hora_Llegada]]+TIME(0,15,0),Tabla13[[#This Row],[Hora_Salida]]-Tabla13[[#This Row],[Hora_Llegada]])</f>
        <v>0.15625000000242531</v>
      </c>
      <c r="G366" s="7" t="str">
        <f>TEXT(Tabla13[[#This Row],[Hora_Salida]],"dddd,dd,mm,aaaa")</f>
        <v>martes,04,04,2023</v>
      </c>
      <c r="H366" s="1" t="s">
        <v>66</v>
      </c>
      <c r="I366" s="1" t="s">
        <v>67</v>
      </c>
      <c r="J366" s="1" t="s">
        <v>75</v>
      </c>
      <c r="K366" s="1">
        <v>34.97</v>
      </c>
      <c r="L366" s="1" cm="1">
        <f t="array" ref="L366">_xlfn.IFS(Tabla13[[#This Row],[Cuentas_Pagadas]]="COBRADA",K366,Tabla13[[#This Row],[Cuentas_Pagadas]]="NO COBRADA","-")</f>
        <v>34.97</v>
      </c>
      <c r="M366" s="1" t="s">
        <v>95</v>
      </c>
      <c r="N366" s="1">
        <v>365</v>
      </c>
      <c r="O366" s="1" t="s">
        <v>122</v>
      </c>
      <c r="P366" s="1" t="s">
        <v>9</v>
      </c>
      <c r="Q366" s="19">
        <v>0.1</v>
      </c>
      <c r="R366" s="25">
        <f>Tabla13[[#This Row],[Monto Total]]*Tabla13[[#This Row],[IVA (%)]]</f>
        <v>10.8</v>
      </c>
      <c r="S366" s="26">
        <f>SUMIF(Tabla1[Número de Orden],Tabla13[[#This Row],[Número_Orden]],Tabla1[Total del Pedido])</f>
        <v>108</v>
      </c>
      <c r="T366" s="26" cm="1">
        <f t="array" ref="T366">_xlfn.IFS(Tabla13[[#This Row],[Cuentas_Pagadas]]="COBRADA",Tabla13[[#This Row],[Monto Total]]+Tabla13[[#This Row],[Propina]],Tabla13[[#This Row],[Cuentas_Pagadas]]="NO COBRADA",0)</f>
        <v>142.97</v>
      </c>
      <c r="U366" s="26">
        <f>SUMIF(Tabla1[Número de Orden],Tabla13[[#This Row],[Número_Orden]],Tabla1[Ganancia Bruta])</f>
        <v>42</v>
      </c>
      <c r="V366" s="26">
        <f>IF(Tabla13[[#This Row],[Ganancia Bruta]]&gt;0,Tabla13[[#This Row],[Ganancia Bruta]]-Tabla13[[#This Row],[IVA]],"-")</f>
        <v>31.2</v>
      </c>
      <c r="W366" s="7">
        <f>SUMIF(Tabla1[Número de Orden],Tabla13[[#This Row],[Número_Orden]],Tabla1[Tiempo_Preparación])</f>
        <v>1.7361111111111112E-2</v>
      </c>
      <c r="X366" s="7">
        <f>Tabla13[[#This Row],[Tiempo_Sala]]-Tabla13[[#This Row],[Tiempo_Preparación]]</f>
        <v>0.13888888889131421</v>
      </c>
      <c r="Y366" s="1" t="str">
        <f>IF(Tabla13[[#This Row],[TS-TP]]&gt;0,"COBRADA","NO COBRADA")</f>
        <v>COBRADA</v>
      </c>
    </row>
    <row r="367" spans="1:25" x14ac:dyDescent="0.25">
      <c r="A367" s="1">
        <v>17</v>
      </c>
      <c r="B367" s="1" t="s">
        <v>674</v>
      </c>
      <c r="C367" s="1">
        <v>5</v>
      </c>
      <c r="D367" s="13">
        <v>45020.064583333333</v>
      </c>
      <c r="E367" s="13">
        <v>45020.198611111111</v>
      </c>
      <c r="F367" s="7">
        <f>IF(Tabla13[[#This Row],[Estado_Mesa]]="Ocupada",Tabla13[[#This Row],[Hora_Salida]]-Tabla13[[#This Row],[Hora_Llegada]]+TIME(0,15,0),Tabla13[[#This Row],[Hora_Salida]]-Tabla13[[#This Row],[Hora_Llegada]])</f>
        <v>0.13402777777810115</v>
      </c>
      <c r="G367" s="7" t="str">
        <f>TEXT(Tabla13[[#This Row],[Hora_Salida]],"dddd,dd,mm,aaaa")</f>
        <v>martes,04,04,2023</v>
      </c>
      <c r="H367" s="1" t="s">
        <v>66</v>
      </c>
      <c r="I367" s="1" t="s">
        <v>67</v>
      </c>
      <c r="J367" s="1" t="s">
        <v>75</v>
      </c>
      <c r="K367" s="1">
        <v>10.57</v>
      </c>
      <c r="L367" s="1" cm="1">
        <f t="array" ref="L367">_xlfn.IFS(Tabla13[[#This Row],[Cuentas_Pagadas]]="COBRADA",K367,Tabla13[[#This Row],[Cuentas_Pagadas]]="NO COBRADA","-")</f>
        <v>10.57</v>
      </c>
      <c r="M367" s="1" t="s">
        <v>69</v>
      </c>
      <c r="N367" s="1">
        <v>366</v>
      </c>
      <c r="O367" s="1" t="s">
        <v>122</v>
      </c>
      <c r="P367" s="1" t="s">
        <v>675</v>
      </c>
      <c r="Q367" s="19">
        <v>0.1</v>
      </c>
      <c r="R367" s="25">
        <f>Tabla13[[#This Row],[Monto Total]]*Tabla13[[#This Row],[IVA (%)]]</f>
        <v>23.900000000000002</v>
      </c>
      <c r="S367" s="26">
        <f>SUMIF(Tabla1[Número de Orden],Tabla13[[#This Row],[Número_Orden]],Tabla1[Total del Pedido])</f>
        <v>239</v>
      </c>
      <c r="T367" s="26" cm="1">
        <f t="array" ref="T367">_xlfn.IFS(Tabla13[[#This Row],[Cuentas_Pagadas]]="COBRADA",Tabla13[[#This Row],[Monto Total]]+Tabla13[[#This Row],[Propina]],Tabla13[[#This Row],[Cuentas_Pagadas]]="NO COBRADA",0)</f>
        <v>249.57</v>
      </c>
      <c r="U367" s="26">
        <f>SUMIF(Tabla1[Número de Orden],Tabla13[[#This Row],[Número_Orden]],Tabla1[Ganancia Bruta])</f>
        <v>94</v>
      </c>
      <c r="V367" s="26">
        <f>IF(Tabla13[[#This Row],[Ganancia Bruta]]&gt;0,Tabla13[[#This Row],[Ganancia Bruta]]-Tabla13[[#This Row],[IVA]],"-")</f>
        <v>70.099999999999994</v>
      </c>
      <c r="W367" s="7">
        <f>SUMIF(Tabla1[Número de Orden],Tabla13[[#This Row],[Número_Orden]],Tabla1[Tiempo_Preparación])</f>
        <v>6.2499999999999993E-2</v>
      </c>
      <c r="X367" s="7">
        <f>Tabla13[[#This Row],[Tiempo_Sala]]-Tabla13[[#This Row],[Tiempo_Preparación]]</f>
        <v>7.1527777778101154E-2</v>
      </c>
      <c r="Y367" s="1" t="str">
        <f>IF(Tabla13[[#This Row],[TS-TP]]&gt;0,"COBRADA","NO COBRADA")</f>
        <v>COBRADA</v>
      </c>
    </row>
    <row r="368" spans="1:25" x14ac:dyDescent="0.25">
      <c r="A368" s="1">
        <v>12</v>
      </c>
      <c r="B368" s="1" t="s">
        <v>676</v>
      </c>
      <c r="C368" s="1">
        <v>2</v>
      </c>
      <c r="D368" s="13">
        <v>45020.036805555559</v>
      </c>
      <c r="E368" s="13">
        <v>45020.15625</v>
      </c>
      <c r="F368" s="7">
        <f>IF(Tabla13[[#This Row],[Estado_Mesa]]="Ocupada",Tabla13[[#This Row],[Hora_Salida]]-Tabla13[[#This Row],[Hora_Llegada]]+TIME(0,15,0),Tabla13[[#This Row],[Hora_Salida]]-Tabla13[[#This Row],[Hora_Llegada]])</f>
        <v>0.11944444444088731</v>
      </c>
      <c r="G368" s="7" t="str">
        <f>TEXT(Tabla13[[#This Row],[Hora_Salida]],"dddd,dd,mm,aaaa")</f>
        <v>martes,04,04,2023</v>
      </c>
      <c r="H368" s="1" t="s">
        <v>66</v>
      </c>
      <c r="I368" s="1" t="s">
        <v>93</v>
      </c>
      <c r="J368" s="1" t="s">
        <v>80</v>
      </c>
      <c r="K368" s="1">
        <v>12.62</v>
      </c>
      <c r="L368" s="1" cm="1">
        <f t="array" ref="L368">_xlfn.IFS(Tabla13[[#This Row],[Cuentas_Pagadas]]="COBRADA",K368,Tabla13[[#This Row],[Cuentas_Pagadas]]="NO COBRADA","-")</f>
        <v>12.62</v>
      </c>
      <c r="M368" s="1" t="s">
        <v>81</v>
      </c>
      <c r="N368" s="1">
        <v>367</v>
      </c>
      <c r="O368" s="1" t="s">
        <v>122</v>
      </c>
      <c r="P368" s="1" t="s">
        <v>677</v>
      </c>
      <c r="Q368" s="19">
        <v>0.1</v>
      </c>
      <c r="R368" s="25">
        <f>Tabla13[[#This Row],[Monto Total]]*Tabla13[[#This Row],[IVA (%)]]</f>
        <v>10.100000000000001</v>
      </c>
      <c r="S368" s="26">
        <f>SUMIF(Tabla1[Número de Orden],Tabla13[[#This Row],[Número_Orden]],Tabla1[Total del Pedido])</f>
        <v>101</v>
      </c>
      <c r="T368" s="26" cm="1">
        <f t="array" ref="T368">_xlfn.IFS(Tabla13[[#This Row],[Cuentas_Pagadas]]="COBRADA",Tabla13[[#This Row],[Monto Total]]+Tabla13[[#This Row],[Propina]],Tabla13[[#This Row],[Cuentas_Pagadas]]="NO COBRADA",0)</f>
        <v>113.62</v>
      </c>
      <c r="U368" s="26">
        <f>SUMIF(Tabla1[Número de Orden],Tabla13[[#This Row],[Número_Orden]],Tabla1[Ganancia Bruta])</f>
        <v>42</v>
      </c>
      <c r="V368" s="26">
        <f>IF(Tabla13[[#This Row],[Ganancia Bruta]]&gt;0,Tabla13[[#This Row],[Ganancia Bruta]]-Tabla13[[#This Row],[IVA]],"-")</f>
        <v>31.9</v>
      </c>
      <c r="W368" s="7">
        <f>SUMIF(Tabla1[Número de Orden],Tabla13[[#This Row],[Número_Orden]],Tabla1[Tiempo_Preparación])</f>
        <v>5.0694444444444445E-2</v>
      </c>
      <c r="X368" s="7">
        <f>Tabla13[[#This Row],[Tiempo_Sala]]-Tabla13[[#This Row],[Tiempo_Preparación]]</f>
        <v>6.8749999996442865E-2</v>
      </c>
      <c r="Y368" s="1" t="str">
        <f>IF(Tabla13[[#This Row],[TS-TP]]&gt;0,"COBRADA","NO COBRADA")</f>
        <v>COBRADA</v>
      </c>
    </row>
    <row r="369" spans="1:25" x14ac:dyDescent="0.25">
      <c r="A369" s="1">
        <v>13</v>
      </c>
      <c r="B369" s="1" t="s">
        <v>678</v>
      </c>
      <c r="C369" s="1">
        <v>1</v>
      </c>
      <c r="D369" s="13">
        <v>45020.14166666667</v>
      </c>
      <c r="E369" s="13">
        <v>45020.231249999997</v>
      </c>
      <c r="F369" s="7">
        <f>IF(Tabla13[[#This Row],[Estado_Mesa]]="Ocupada",Tabla13[[#This Row],[Hora_Salida]]-Tabla13[[#This Row],[Hora_Llegada]]+TIME(0,15,0),Tabla13[[#This Row],[Hora_Salida]]-Tabla13[[#This Row],[Hora_Llegada]])</f>
        <v>9.9999999993694175E-2</v>
      </c>
      <c r="G369" s="7" t="str">
        <f>TEXT(Tabla13[[#This Row],[Hora_Salida]],"dddd,dd,mm,aaaa")</f>
        <v>martes,04,04,2023</v>
      </c>
      <c r="H369" s="1" t="s">
        <v>73</v>
      </c>
      <c r="I369" s="1" t="s">
        <v>74</v>
      </c>
      <c r="J369" s="1" t="s">
        <v>68</v>
      </c>
      <c r="K369" s="1">
        <v>37.65</v>
      </c>
      <c r="L369" s="1" cm="1">
        <f t="array" ref="L369">_xlfn.IFS(Tabla13[[#This Row],[Cuentas_Pagadas]]="COBRADA",K369,Tabla13[[#This Row],[Cuentas_Pagadas]]="NO COBRADA","-")</f>
        <v>37.65</v>
      </c>
      <c r="M369" s="1" t="s">
        <v>95</v>
      </c>
      <c r="N369" s="1">
        <v>368</v>
      </c>
      <c r="O369" s="1" t="s">
        <v>76</v>
      </c>
      <c r="P369" s="1" t="s">
        <v>679</v>
      </c>
      <c r="Q369" s="19">
        <v>0.1</v>
      </c>
      <c r="R369" s="25">
        <f>Tabla13[[#This Row],[Monto Total]]*Tabla13[[#This Row],[IVA (%)]]</f>
        <v>12.3</v>
      </c>
      <c r="S369" s="26">
        <f>SUMIF(Tabla1[Número de Orden],Tabla13[[#This Row],[Número_Orden]],Tabla1[Total del Pedido])</f>
        <v>123</v>
      </c>
      <c r="T369" s="26" cm="1">
        <f t="array" ref="T369">_xlfn.IFS(Tabla13[[#This Row],[Cuentas_Pagadas]]="COBRADA",Tabla13[[#This Row],[Monto Total]]+Tabla13[[#This Row],[Propina]],Tabla13[[#This Row],[Cuentas_Pagadas]]="NO COBRADA",0)</f>
        <v>160.65</v>
      </c>
      <c r="U369" s="26">
        <f>SUMIF(Tabla1[Número de Orden],Tabla13[[#This Row],[Número_Orden]],Tabla1[Ganancia Bruta])</f>
        <v>49</v>
      </c>
      <c r="V369" s="26">
        <f>IF(Tabla13[[#This Row],[Ganancia Bruta]]&gt;0,Tabla13[[#This Row],[Ganancia Bruta]]-Tabla13[[#This Row],[IVA]],"-")</f>
        <v>36.700000000000003</v>
      </c>
      <c r="W369" s="7">
        <f>SUMIF(Tabla1[Número de Orden],Tabla13[[#This Row],[Número_Orden]],Tabla1[Tiempo_Preparación])</f>
        <v>5.9027777777777776E-2</v>
      </c>
      <c r="X369" s="7">
        <f>Tabla13[[#This Row],[Tiempo_Sala]]-Tabla13[[#This Row],[Tiempo_Preparación]]</f>
        <v>4.0972222215916398E-2</v>
      </c>
      <c r="Y369" s="1" t="str">
        <f>IF(Tabla13[[#This Row],[TS-TP]]&gt;0,"COBRADA","NO COBRADA")</f>
        <v>COBRADA</v>
      </c>
    </row>
    <row r="370" spans="1:25" x14ac:dyDescent="0.25">
      <c r="A370" s="1">
        <v>20</v>
      </c>
      <c r="B370" s="1" t="s">
        <v>680</v>
      </c>
      <c r="C370" s="1">
        <v>2</v>
      </c>
      <c r="D370" s="13">
        <v>45020.09097222222</v>
      </c>
      <c r="E370" s="13">
        <v>45020.245833333334</v>
      </c>
      <c r="F370" s="7">
        <f>IF(Tabla13[[#This Row],[Estado_Mesa]]="Ocupada",Tabla13[[#This Row],[Hora_Salida]]-Tabla13[[#This Row],[Hora_Llegada]]+TIME(0,15,0),Tabla13[[#This Row],[Hora_Salida]]-Tabla13[[#This Row],[Hora_Llegada]])</f>
        <v>0.15486111111385981</v>
      </c>
      <c r="G370" s="7" t="str">
        <f>TEXT(Tabla13[[#This Row],[Hora_Salida]],"dddd,dd,mm,aaaa")</f>
        <v>martes,04,04,2023</v>
      </c>
      <c r="H370" s="1" t="s">
        <v>85</v>
      </c>
      <c r="I370" s="1" t="s">
        <v>67</v>
      </c>
      <c r="J370" s="1" t="s">
        <v>80</v>
      </c>
      <c r="K370" s="1">
        <v>34.83</v>
      </c>
      <c r="L370" s="1" cm="1">
        <f t="array" ref="L370">_xlfn.IFS(Tabla13[[#This Row],[Cuentas_Pagadas]]="COBRADA",K370,Tabla13[[#This Row],[Cuentas_Pagadas]]="NO COBRADA","-")</f>
        <v>34.83</v>
      </c>
      <c r="M370" s="1" t="s">
        <v>81</v>
      </c>
      <c r="N370" s="1">
        <v>369</v>
      </c>
      <c r="O370" s="1" t="s">
        <v>104</v>
      </c>
      <c r="P370" s="1" t="s">
        <v>681</v>
      </c>
      <c r="Q370" s="19">
        <v>0.1</v>
      </c>
      <c r="R370" s="25">
        <f>Tabla13[[#This Row],[Monto Total]]*Tabla13[[#This Row],[IVA (%)]]</f>
        <v>24.200000000000003</v>
      </c>
      <c r="S370" s="26">
        <f>SUMIF(Tabla1[Número de Orden],Tabla13[[#This Row],[Número_Orden]],Tabla1[Total del Pedido])</f>
        <v>242</v>
      </c>
      <c r="T370" s="26" cm="1">
        <f t="array" ref="T370">_xlfn.IFS(Tabla13[[#This Row],[Cuentas_Pagadas]]="COBRADA",Tabla13[[#This Row],[Monto Total]]+Tabla13[[#This Row],[Propina]],Tabla13[[#This Row],[Cuentas_Pagadas]]="NO COBRADA",0)</f>
        <v>276.83</v>
      </c>
      <c r="U370" s="26">
        <f>SUMIF(Tabla1[Número de Orden],Tabla13[[#This Row],[Número_Orden]],Tabla1[Ganancia Bruta])</f>
        <v>99</v>
      </c>
      <c r="V370" s="26">
        <f>IF(Tabla13[[#This Row],[Ganancia Bruta]]&gt;0,Tabla13[[#This Row],[Ganancia Bruta]]-Tabla13[[#This Row],[IVA]],"-")</f>
        <v>74.8</v>
      </c>
      <c r="W370" s="7">
        <f>SUMIF(Tabla1[Número de Orden],Tabla13[[#This Row],[Número_Orden]],Tabla1[Tiempo_Preparación])</f>
        <v>2.9166666666666667E-2</v>
      </c>
      <c r="X370" s="7">
        <f>Tabla13[[#This Row],[Tiempo_Sala]]-Tabla13[[#This Row],[Tiempo_Preparación]]</f>
        <v>0.12569444444719313</v>
      </c>
      <c r="Y370" s="1" t="str">
        <f>IF(Tabla13[[#This Row],[TS-TP]]&gt;0,"COBRADA","NO COBRADA")</f>
        <v>COBRADA</v>
      </c>
    </row>
    <row r="371" spans="1:25" x14ac:dyDescent="0.25">
      <c r="A371" s="1">
        <v>13</v>
      </c>
      <c r="B371" s="1" t="s">
        <v>682</v>
      </c>
      <c r="C371" s="1">
        <v>6</v>
      </c>
      <c r="D371" s="13">
        <v>45020.097222222219</v>
      </c>
      <c r="E371" s="13">
        <v>45020.140972222223</v>
      </c>
      <c r="F371" s="7">
        <f>IF(Tabla13[[#This Row],[Estado_Mesa]]="Ocupada",Tabla13[[#This Row],[Hora_Salida]]-Tabla13[[#This Row],[Hora_Llegada]]+TIME(0,15,0),Tabla13[[#This Row],[Hora_Salida]]-Tabla13[[#This Row],[Hora_Llegada]])</f>
        <v>4.3750000004365575E-2</v>
      </c>
      <c r="G371" s="7" t="str">
        <f>TEXT(Tabla13[[#This Row],[Hora_Salida]],"dddd,dd,mm,aaaa")</f>
        <v>martes,04,04,2023</v>
      </c>
      <c r="H371" s="1" t="s">
        <v>66</v>
      </c>
      <c r="I371" s="1" t="s">
        <v>67</v>
      </c>
      <c r="J371" s="1" t="s">
        <v>80</v>
      </c>
      <c r="K371" s="1">
        <v>47.79</v>
      </c>
      <c r="L371" s="1" cm="1">
        <f t="array" ref="L371">_xlfn.IFS(Tabla13[[#This Row],[Cuentas_Pagadas]]="COBRADA",K371,Tabla13[[#This Row],[Cuentas_Pagadas]]="NO COBRADA","-")</f>
        <v>47.79</v>
      </c>
      <c r="M371" s="1" t="s">
        <v>81</v>
      </c>
      <c r="N371" s="1">
        <v>370</v>
      </c>
      <c r="O371" s="1" t="s">
        <v>104</v>
      </c>
      <c r="P371" s="1" t="s">
        <v>9</v>
      </c>
      <c r="Q371" s="19">
        <v>0.1</v>
      </c>
      <c r="R371" s="25">
        <f>Tabla13[[#This Row],[Monto Total]]*Tabla13[[#This Row],[IVA (%)]]</f>
        <v>7.2</v>
      </c>
      <c r="S371" s="26">
        <f>SUMIF(Tabla1[Número de Orden],Tabla13[[#This Row],[Número_Orden]],Tabla1[Total del Pedido])</f>
        <v>72</v>
      </c>
      <c r="T371" s="26" cm="1">
        <f t="array" ref="T371">_xlfn.IFS(Tabla13[[#This Row],[Cuentas_Pagadas]]="COBRADA",Tabla13[[#This Row],[Monto Total]]+Tabla13[[#This Row],[Propina]],Tabla13[[#This Row],[Cuentas_Pagadas]]="NO COBRADA",0)</f>
        <v>119.78999999999999</v>
      </c>
      <c r="U371" s="26">
        <f>SUMIF(Tabla1[Número de Orden],Tabla13[[#This Row],[Número_Orden]],Tabla1[Ganancia Bruta])</f>
        <v>28</v>
      </c>
      <c r="V371" s="26">
        <f>IF(Tabla13[[#This Row],[Ganancia Bruta]]&gt;0,Tabla13[[#This Row],[Ganancia Bruta]]-Tabla13[[#This Row],[IVA]],"-")</f>
        <v>20.8</v>
      </c>
      <c r="W371" s="7">
        <f>SUMIF(Tabla1[Número de Orden],Tabla13[[#This Row],[Número_Orden]],Tabla1[Tiempo_Preparación])</f>
        <v>2.2916666666666665E-2</v>
      </c>
      <c r="X371" s="7">
        <f>Tabla13[[#This Row],[Tiempo_Sala]]-Tabla13[[#This Row],[Tiempo_Preparación]]</f>
        <v>2.083333333769891E-2</v>
      </c>
      <c r="Y371" s="1" t="str">
        <f>IF(Tabla13[[#This Row],[TS-TP]]&gt;0,"COBRADA","NO COBRADA")</f>
        <v>COBRADA</v>
      </c>
    </row>
    <row r="372" spans="1:25" x14ac:dyDescent="0.25">
      <c r="A372" s="1">
        <v>4</v>
      </c>
      <c r="B372" s="1" t="s">
        <v>683</v>
      </c>
      <c r="C372" s="1">
        <v>3</v>
      </c>
      <c r="D372" s="13">
        <v>45020.052777777775</v>
      </c>
      <c r="E372" s="13">
        <v>45020.188194444447</v>
      </c>
      <c r="F372" s="7">
        <f>IF(Tabla13[[#This Row],[Estado_Mesa]]="Ocupada",Tabla13[[#This Row],[Hora_Salida]]-Tabla13[[#This Row],[Hora_Llegada]]+TIME(0,15,0),Tabla13[[#This Row],[Hora_Salida]]-Tabla13[[#This Row],[Hora_Llegada]])</f>
        <v>0.14583333333818396</v>
      </c>
      <c r="G372" s="7" t="str">
        <f>TEXT(Tabla13[[#This Row],[Hora_Salida]],"dddd,dd,mm,aaaa")</f>
        <v>martes,04,04,2023</v>
      </c>
      <c r="H372" s="1" t="s">
        <v>89</v>
      </c>
      <c r="I372" s="1" t="s">
        <v>93</v>
      </c>
      <c r="J372" s="1" t="s">
        <v>80</v>
      </c>
      <c r="K372" s="1">
        <v>32.51</v>
      </c>
      <c r="L372" s="1" cm="1">
        <f t="array" ref="L372">_xlfn.IFS(Tabla13[[#This Row],[Cuentas_Pagadas]]="COBRADA",K372,Tabla13[[#This Row],[Cuentas_Pagadas]]="NO COBRADA","-")</f>
        <v>32.51</v>
      </c>
      <c r="M372" s="1" t="s">
        <v>95</v>
      </c>
      <c r="N372" s="1">
        <v>371</v>
      </c>
      <c r="O372" s="1" t="s">
        <v>117</v>
      </c>
      <c r="P372" s="1" t="s">
        <v>684</v>
      </c>
      <c r="Q372" s="19">
        <v>0.1</v>
      </c>
      <c r="R372" s="25">
        <f>Tabla13[[#This Row],[Monto Total]]*Tabla13[[#This Row],[IVA (%)]]</f>
        <v>20</v>
      </c>
      <c r="S372" s="26">
        <f>SUMIF(Tabla1[Número de Orden],Tabla13[[#This Row],[Número_Orden]],Tabla1[Total del Pedido])</f>
        <v>200</v>
      </c>
      <c r="T372" s="26" cm="1">
        <f t="array" ref="T372">_xlfn.IFS(Tabla13[[#This Row],[Cuentas_Pagadas]]="COBRADA",Tabla13[[#This Row],[Monto Total]]+Tabla13[[#This Row],[Propina]],Tabla13[[#This Row],[Cuentas_Pagadas]]="NO COBRADA",0)</f>
        <v>232.51</v>
      </c>
      <c r="U372" s="26">
        <f>SUMIF(Tabla1[Número de Orden],Tabla13[[#This Row],[Número_Orden]],Tabla1[Ganancia Bruta])</f>
        <v>80</v>
      </c>
      <c r="V372" s="26">
        <f>IF(Tabla13[[#This Row],[Ganancia Bruta]]&gt;0,Tabla13[[#This Row],[Ganancia Bruta]]-Tabla13[[#This Row],[IVA]],"-")</f>
        <v>60</v>
      </c>
      <c r="W372" s="7">
        <f>SUMIF(Tabla1[Número de Orden],Tabla13[[#This Row],[Número_Orden]],Tabla1[Tiempo_Preparación])</f>
        <v>3.4027777777777782E-2</v>
      </c>
      <c r="X372" s="7">
        <f>Tabla13[[#This Row],[Tiempo_Sala]]-Tabla13[[#This Row],[Tiempo_Preparación]]</f>
        <v>0.11180555556040618</v>
      </c>
      <c r="Y372" s="1" t="str">
        <f>IF(Tabla13[[#This Row],[TS-TP]]&gt;0,"COBRADA","NO COBRADA")</f>
        <v>COBRADA</v>
      </c>
    </row>
    <row r="373" spans="1:25" x14ac:dyDescent="0.25">
      <c r="A373" s="1">
        <v>14</v>
      </c>
      <c r="B373" s="1" t="s">
        <v>685</v>
      </c>
      <c r="C373" s="1">
        <v>5</v>
      </c>
      <c r="D373" s="13">
        <v>45020.115277777775</v>
      </c>
      <c r="E373" s="13">
        <v>45020.259722222225</v>
      </c>
      <c r="F373" s="7">
        <f>IF(Tabla13[[#This Row],[Estado_Mesa]]="Ocupada",Tabla13[[#This Row],[Hora_Salida]]-Tabla13[[#This Row],[Hora_Llegada]]+TIME(0,15,0),Tabla13[[#This Row],[Hora_Salida]]-Tabla13[[#This Row],[Hora_Llegada]])</f>
        <v>0.14444444444961846</v>
      </c>
      <c r="G373" s="7" t="str">
        <f>TEXT(Tabla13[[#This Row],[Hora_Salida]],"dddd,dd,mm,aaaa")</f>
        <v>martes,04,04,2023</v>
      </c>
      <c r="H373" s="1" t="s">
        <v>79</v>
      </c>
      <c r="I373" s="1" t="s">
        <v>67</v>
      </c>
      <c r="J373" s="1" t="s">
        <v>80</v>
      </c>
      <c r="K373" s="1">
        <v>17.170000000000002</v>
      </c>
      <c r="L373" s="1" cm="1">
        <f t="array" ref="L373">_xlfn.IFS(Tabla13[[#This Row],[Cuentas_Pagadas]]="COBRADA",K373,Tabla13[[#This Row],[Cuentas_Pagadas]]="NO COBRADA","-")</f>
        <v>17.170000000000002</v>
      </c>
      <c r="M373" s="1" t="s">
        <v>69</v>
      </c>
      <c r="N373" s="1">
        <v>372</v>
      </c>
      <c r="O373" s="1" t="s">
        <v>82</v>
      </c>
      <c r="P373" s="1" t="s">
        <v>21</v>
      </c>
      <c r="Q373" s="19">
        <v>0.1</v>
      </c>
      <c r="R373" s="25">
        <f>Tabla13[[#This Row],[Monto Total]]*Tabla13[[#This Row],[IVA (%)]]</f>
        <v>3.6</v>
      </c>
      <c r="S373" s="26">
        <f>SUMIF(Tabla1[Número de Orden],Tabla13[[#This Row],[Número_Orden]],Tabla1[Total del Pedido])</f>
        <v>36</v>
      </c>
      <c r="T373" s="26" cm="1">
        <f t="array" ref="T373">_xlfn.IFS(Tabla13[[#This Row],[Cuentas_Pagadas]]="COBRADA",Tabla13[[#This Row],[Monto Total]]+Tabla13[[#This Row],[Propina]],Tabla13[[#This Row],[Cuentas_Pagadas]]="NO COBRADA",0)</f>
        <v>53.17</v>
      </c>
      <c r="U373" s="26">
        <f>SUMIF(Tabla1[Número de Orden],Tabla13[[#This Row],[Número_Orden]],Tabla1[Ganancia Bruta])</f>
        <v>16</v>
      </c>
      <c r="V373" s="26">
        <f>IF(Tabla13[[#This Row],[Ganancia Bruta]]&gt;0,Tabla13[[#This Row],[Ganancia Bruta]]-Tabla13[[#This Row],[IVA]],"-")</f>
        <v>12.4</v>
      </c>
      <c r="W373" s="7">
        <f>SUMIF(Tabla1[Número de Orden],Tabla13[[#This Row],[Número_Orden]],Tabla1[Tiempo_Preparación])</f>
        <v>1.5277777777777777E-2</v>
      </c>
      <c r="X373" s="7">
        <f>Tabla13[[#This Row],[Tiempo_Sala]]-Tabla13[[#This Row],[Tiempo_Preparación]]</f>
        <v>0.12916666667184068</v>
      </c>
      <c r="Y373" s="1" t="str">
        <f>IF(Tabla13[[#This Row],[TS-TP]]&gt;0,"COBRADA","NO COBRADA")</f>
        <v>COBRADA</v>
      </c>
    </row>
    <row r="374" spans="1:25" x14ac:dyDescent="0.25">
      <c r="A374" s="1">
        <v>19</v>
      </c>
      <c r="B374" s="1" t="s">
        <v>686</v>
      </c>
      <c r="C374" s="1">
        <v>2</v>
      </c>
      <c r="D374" s="13">
        <v>45020.025694444441</v>
      </c>
      <c r="E374" s="13">
        <v>45020.132638888892</v>
      </c>
      <c r="F374" s="7">
        <f>IF(Tabla13[[#This Row],[Estado_Mesa]]="Ocupada",Tabla13[[#This Row],[Hora_Salida]]-Tabla13[[#This Row],[Hora_Llegada]]+TIME(0,15,0),Tabla13[[#This Row],[Hora_Salida]]-Tabla13[[#This Row],[Hora_Llegada]])</f>
        <v>0.11736111111774032</v>
      </c>
      <c r="G374" s="7" t="str">
        <f>TEXT(Tabla13[[#This Row],[Hora_Salida]],"dddd,dd,mm,aaaa")</f>
        <v>martes,04,04,2023</v>
      </c>
      <c r="H374" s="1" t="s">
        <v>85</v>
      </c>
      <c r="I374" s="1" t="s">
        <v>74</v>
      </c>
      <c r="J374" s="1" t="s">
        <v>68</v>
      </c>
      <c r="K374" s="1">
        <v>26.62</v>
      </c>
      <c r="L374" s="1" cm="1">
        <f t="array" ref="L374">_xlfn.IFS(Tabla13[[#This Row],[Cuentas_Pagadas]]="COBRADA",K374,Tabla13[[#This Row],[Cuentas_Pagadas]]="NO COBRADA","-")</f>
        <v>26.62</v>
      </c>
      <c r="M374" s="1" t="s">
        <v>95</v>
      </c>
      <c r="N374" s="1">
        <v>373</v>
      </c>
      <c r="O374" s="1" t="s">
        <v>139</v>
      </c>
      <c r="P374" s="1" t="s">
        <v>687</v>
      </c>
      <c r="Q374" s="19">
        <v>0.1</v>
      </c>
      <c r="R374" s="25">
        <f>Tabla13[[#This Row],[Monto Total]]*Tabla13[[#This Row],[IVA (%)]]</f>
        <v>16</v>
      </c>
      <c r="S374" s="26">
        <f>SUMIF(Tabla1[Número de Orden],Tabla13[[#This Row],[Número_Orden]],Tabla1[Total del Pedido])</f>
        <v>160</v>
      </c>
      <c r="T374" s="26" cm="1">
        <f t="array" ref="T374">_xlfn.IFS(Tabla13[[#This Row],[Cuentas_Pagadas]]="COBRADA",Tabla13[[#This Row],[Monto Total]]+Tabla13[[#This Row],[Propina]],Tabla13[[#This Row],[Cuentas_Pagadas]]="NO COBRADA",0)</f>
        <v>186.62</v>
      </c>
      <c r="U374" s="26">
        <f>SUMIF(Tabla1[Número de Orden],Tabla13[[#This Row],[Número_Orden]],Tabla1[Ganancia Bruta])</f>
        <v>64</v>
      </c>
      <c r="V374" s="26">
        <f>IF(Tabla13[[#This Row],[Ganancia Bruta]]&gt;0,Tabla13[[#This Row],[Ganancia Bruta]]-Tabla13[[#This Row],[IVA]],"-")</f>
        <v>48</v>
      </c>
      <c r="W374" s="7">
        <f>SUMIF(Tabla1[Número de Orden],Tabla13[[#This Row],[Número_Orden]],Tabla1[Tiempo_Preparación])</f>
        <v>8.0555555555555561E-2</v>
      </c>
      <c r="X374" s="7">
        <f>Tabla13[[#This Row],[Tiempo_Sala]]-Tabla13[[#This Row],[Tiempo_Preparación]]</f>
        <v>3.6805555562184761E-2</v>
      </c>
      <c r="Y374" s="1" t="str">
        <f>IF(Tabla13[[#This Row],[TS-TP]]&gt;0,"COBRADA","NO COBRADA")</f>
        <v>COBRADA</v>
      </c>
    </row>
    <row r="375" spans="1:25" x14ac:dyDescent="0.25">
      <c r="A375" s="1">
        <v>18</v>
      </c>
      <c r="B375" s="1" t="s">
        <v>688</v>
      </c>
      <c r="C375" s="1">
        <v>3</v>
      </c>
      <c r="D375" s="13">
        <v>45020.138194444444</v>
      </c>
      <c r="E375" s="13">
        <v>45020.183333333334</v>
      </c>
      <c r="F375" s="7">
        <f>IF(Tabla13[[#This Row],[Estado_Mesa]]="Ocupada",Tabla13[[#This Row],[Hora_Salida]]-Tabla13[[#This Row],[Hora_Llegada]]+TIME(0,15,0),Tabla13[[#This Row],[Hora_Salida]]-Tabla13[[#This Row],[Hora_Llegada]])</f>
        <v>4.5138888890505768E-2</v>
      </c>
      <c r="G375" s="7" t="str">
        <f>TEXT(Tabla13[[#This Row],[Hora_Salida]],"dddd,dd,mm,aaaa")</f>
        <v>martes,04,04,2023</v>
      </c>
      <c r="H375" s="1" t="s">
        <v>79</v>
      </c>
      <c r="I375" s="1" t="s">
        <v>67</v>
      </c>
      <c r="J375" s="1" t="s">
        <v>80</v>
      </c>
      <c r="K375" s="1">
        <v>33.35</v>
      </c>
      <c r="L375" s="1" cm="1">
        <f t="array" ref="L375">_xlfn.IFS(Tabla13[[#This Row],[Cuentas_Pagadas]]="COBRADA",K375,Tabla13[[#This Row],[Cuentas_Pagadas]]="NO COBRADA","-")</f>
        <v>33.35</v>
      </c>
      <c r="M375" s="1" t="s">
        <v>81</v>
      </c>
      <c r="N375" s="1">
        <v>374</v>
      </c>
      <c r="O375" s="1" t="s">
        <v>86</v>
      </c>
      <c r="P375" s="1" t="s">
        <v>14</v>
      </c>
      <c r="Q375" s="19">
        <v>0.1</v>
      </c>
      <c r="R375" s="25">
        <f>Tabla13[[#This Row],[Monto Total]]*Tabla13[[#This Row],[IVA (%)]]</f>
        <v>3.5</v>
      </c>
      <c r="S375" s="26">
        <f>SUMIF(Tabla1[Número de Orden],Tabla13[[#This Row],[Número_Orden]],Tabla1[Total del Pedido])</f>
        <v>35</v>
      </c>
      <c r="T375" s="26" cm="1">
        <f t="array" ref="T375">_xlfn.IFS(Tabla13[[#This Row],[Cuentas_Pagadas]]="COBRADA",Tabla13[[#This Row],[Monto Total]]+Tabla13[[#This Row],[Propina]],Tabla13[[#This Row],[Cuentas_Pagadas]]="NO COBRADA",0)</f>
        <v>68.349999999999994</v>
      </c>
      <c r="U375" s="26">
        <f>SUMIF(Tabla1[Número de Orden],Tabla13[[#This Row],[Número_Orden]],Tabla1[Ganancia Bruta])</f>
        <v>14</v>
      </c>
      <c r="V375" s="26">
        <f>IF(Tabla13[[#This Row],[Ganancia Bruta]]&gt;0,Tabla13[[#This Row],[Ganancia Bruta]]-Tabla13[[#This Row],[IVA]],"-")</f>
        <v>10.5</v>
      </c>
      <c r="W375" s="7">
        <f>SUMIF(Tabla1[Número de Orden],Tabla13[[#This Row],[Número_Orden]],Tabla1[Tiempo_Preparación])</f>
        <v>6.2500000000000003E-3</v>
      </c>
      <c r="X375" s="7">
        <f>Tabla13[[#This Row],[Tiempo_Sala]]-Tabla13[[#This Row],[Tiempo_Preparación]]</f>
        <v>3.888888889050577E-2</v>
      </c>
      <c r="Y375" s="1" t="str">
        <f>IF(Tabla13[[#This Row],[TS-TP]]&gt;0,"COBRADA","NO COBRADA")</f>
        <v>COBRADA</v>
      </c>
    </row>
    <row r="376" spans="1:25" x14ac:dyDescent="0.25">
      <c r="A376" s="1">
        <v>18</v>
      </c>
      <c r="B376" s="1" t="s">
        <v>689</v>
      </c>
      <c r="C376" s="1">
        <v>1</v>
      </c>
      <c r="D376" s="13">
        <v>45020.011805555558</v>
      </c>
      <c r="E376" s="13">
        <v>45020.131249999999</v>
      </c>
      <c r="F376" s="7">
        <f>IF(Tabla13[[#This Row],[Estado_Mesa]]="Ocupada",Tabla13[[#This Row],[Hora_Salida]]-Tabla13[[#This Row],[Hora_Llegada]]+TIME(0,15,0),Tabla13[[#This Row],[Hora_Salida]]-Tabla13[[#This Row],[Hora_Llegada]])</f>
        <v>0.11944444444088731</v>
      </c>
      <c r="G376" s="7" t="str">
        <f>TEXT(Tabla13[[#This Row],[Hora_Salida]],"dddd,dd,mm,aaaa")</f>
        <v>martes,04,04,2023</v>
      </c>
      <c r="H376" s="1" t="s">
        <v>66</v>
      </c>
      <c r="I376" s="1" t="s">
        <v>67</v>
      </c>
      <c r="J376" s="1" t="s">
        <v>80</v>
      </c>
      <c r="K376" s="1">
        <v>22.3</v>
      </c>
      <c r="L376" s="1" cm="1">
        <f t="array" ref="L376">_xlfn.IFS(Tabla13[[#This Row],[Cuentas_Pagadas]]="COBRADA",K376,Tabla13[[#This Row],[Cuentas_Pagadas]]="NO COBRADA","-")</f>
        <v>22.3</v>
      </c>
      <c r="M376" s="1" t="s">
        <v>69</v>
      </c>
      <c r="N376" s="1">
        <v>375</v>
      </c>
      <c r="O376" s="1" t="s">
        <v>70</v>
      </c>
      <c r="P376" s="1" t="s">
        <v>6</v>
      </c>
      <c r="Q376" s="19">
        <v>0.1</v>
      </c>
      <c r="R376" s="25">
        <f>Tabla13[[#This Row],[Monto Total]]*Tabla13[[#This Row],[IVA (%)]]</f>
        <v>9.3000000000000007</v>
      </c>
      <c r="S376" s="26">
        <f>SUMIF(Tabla1[Número de Orden],Tabla13[[#This Row],[Número_Orden]],Tabla1[Total del Pedido])</f>
        <v>93</v>
      </c>
      <c r="T376" s="26" cm="1">
        <f t="array" ref="T376">_xlfn.IFS(Tabla13[[#This Row],[Cuentas_Pagadas]]="COBRADA",Tabla13[[#This Row],[Monto Total]]+Tabla13[[#This Row],[Propina]],Tabla13[[#This Row],[Cuentas_Pagadas]]="NO COBRADA",0)</f>
        <v>115.3</v>
      </c>
      <c r="U376" s="26">
        <f>SUMIF(Tabla1[Número de Orden],Tabla13[[#This Row],[Número_Orden]],Tabla1[Ganancia Bruta])</f>
        <v>36</v>
      </c>
      <c r="V376" s="26">
        <f>IF(Tabla13[[#This Row],[Ganancia Bruta]]&gt;0,Tabla13[[#This Row],[Ganancia Bruta]]-Tabla13[[#This Row],[IVA]],"-")</f>
        <v>26.7</v>
      </c>
      <c r="W376" s="7">
        <f>SUMIF(Tabla1[Número de Orden],Tabla13[[#This Row],[Número_Orden]],Tabla1[Tiempo_Preparación])</f>
        <v>1.8749999999999999E-2</v>
      </c>
      <c r="X376" s="7">
        <f>Tabla13[[#This Row],[Tiempo_Sala]]-Tabla13[[#This Row],[Tiempo_Preparación]]</f>
        <v>0.10069444444088731</v>
      </c>
      <c r="Y376" s="1" t="str">
        <f>IF(Tabla13[[#This Row],[TS-TP]]&gt;0,"COBRADA","NO COBRADA")</f>
        <v>COBRADA</v>
      </c>
    </row>
    <row r="377" spans="1:25" x14ac:dyDescent="0.25">
      <c r="A377" s="1">
        <v>16</v>
      </c>
      <c r="B377" s="1" t="s">
        <v>667</v>
      </c>
      <c r="C377" s="1">
        <v>4</v>
      </c>
      <c r="D377" s="13">
        <v>45020.120138888888</v>
      </c>
      <c r="E377" s="13">
        <v>45020.216666666667</v>
      </c>
      <c r="F377" s="7">
        <f>IF(Tabla13[[#This Row],[Estado_Mesa]]="Ocupada",Tabla13[[#This Row],[Hora_Salida]]-Tabla13[[#This Row],[Hora_Llegada]]+TIME(0,15,0),Tabla13[[#This Row],[Hora_Salida]]-Tabla13[[#This Row],[Hora_Llegada]])</f>
        <v>0.10694444444622302</v>
      </c>
      <c r="G377" s="7" t="str">
        <f>TEXT(Tabla13[[#This Row],[Hora_Salida]],"dddd,dd,mm,aaaa")</f>
        <v>martes,04,04,2023</v>
      </c>
      <c r="H377" s="1" t="s">
        <v>73</v>
      </c>
      <c r="I377" s="1" t="s">
        <v>67</v>
      </c>
      <c r="J377" s="1" t="s">
        <v>75</v>
      </c>
      <c r="K377" s="1">
        <v>27.51</v>
      </c>
      <c r="L377" s="1" cm="1">
        <f t="array" ref="L377">_xlfn.IFS(Tabla13[[#This Row],[Cuentas_Pagadas]]="COBRADA",K377,Tabla13[[#This Row],[Cuentas_Pagadas]]="NO COBRADA","-")</f>
        <v>27.51</v>
      </c>
      <c r="M377" s="1" t="s">
        <v>95</v>
      </c>
      <c r="N377" s="1">
        <v>376</v>
      </c>
      <c r="O377" s="1" t="s">
        <v>117</v>
      </c>
      <c r="P377" s="1" t="s">
        <v>19</v>
      </c>
      <c r="Q377" s="19">
        <v>0.1</v>
      </c>
      <c r="R377" s="25">
        <f>Tabla13[[#This Row],[Monto Total]]*Tabla13[[#This Row],[IVA (%)]]</f>
        <v>4.6000000000000005</v>
      </c>
      <c r="S377" s="26">
        <f>SUMIF(Tabla1[Número de Orden],Tabla13[[#This Row],[Número_Orden]],Tabla1[Total del Pedido])</f>
        <v>46</v>
      </c>
      <c r="T377" s="26" cm="1">
        <f t="array" ref="T377">_xlfn.IFS(Tabla13[[#This Row],[Cuentas_Pagadas]]="COBRADA",Tabla13[[#This Row],[Monto Total]]+Tabla13[[#This Row],[Propina]],Tabla13[[#This Row],[Cuentas_Pagadas]]="NO COBRADA",0)</f>
        <v>73.510000000000005</v>
      </c>
      <c r="U377" s="26">
        <f>SUMIF(Tabla1[Número de Orden],Tabla13[[#This Row],[Número_Orden]],Tabla1[Ganancia Bruta])</f>
        <v>18</v>
      </c>
      <c r="V377" s="26">
        <f>IF(Tabla13[[#This Row],[Ganancia Bruta]]&gt;0,Tabla13[[#This Row],[Ganancia Bruta]]-Tabla13[[#This Row],[IVA]],"-")</f>
        <v>13.399999999999999</v>
      </c>
      <c r="W377" s="7">
        <f>SUMIF(Tabla1[Número de Orden],Tabla13[[#This Row],[Número_Orden]],Tabla1[Tiempo_Preparación])</f>
        <v>3.472222222222222E-3</v>
      </c>
      <c r="X377" s="7">
        <f>Tabla13[[#This Row],[Tiempo_Sala]]-Tabla13[[#This Row],[Tiempo_Preparación]]</f>
        <v>0.10347222222400079</v>
      </c>
      <c r="Y377" s="1" t="str">
        <f>IF(Tabla13[[#This Row],[TS-TP]]&gt;0,"COBRADA","NO COBRADA")</f>
        <v>COBRADA</v>
      </c>
    </row>
    <row r="378" spans="1:25" x14ac:dyDescent="0.25">
      <c r="A378" s="1">
        <v>5</v>
      </c>
      <c r="B378" s="1" t="s">
        <v>690</v>
      </c>
      <c r="C378" s="1">
        <v>1</v>
      </c>
      <c r="D378" s="13">
        <v>45020.054166666669</v>
      </c>
      <c r="E378" s="13">
        <v>45020.198611111111</v>
      </c>
      <c r="F378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378" s="7" t="str">
        <f>TEXT(Tabla13[[#This Row],[Hora_Salida]],"dddd,dd,mm,aaaa")</f>
        <v>martes,04,04,2023</v>
      </c>
      <c r="H378" s="1" t="s">
        <v>89</v>
      </c>
      <c r="I378" s="1" t="s">
        <v>67</v>
      </c>
      <c r="J378" s="1" t="s">
        <v>80</v>
      </c>
      <c r="K378" s="1">
        <v>14.96</v>
      </c>
      <c r="L378" s="1" cm="1">
        <f t="array" ref="L378">_xlfn.IFS(Tabla13[[#This Row],[Cuentas_Pagadas]]="COBRADA",K378,Tabla13[[#This Row],[Cuentas_Pagadas]]="NO COBRADA","-")</f>
        <v>14.96</v>
      </c>
      <c r="M378" s="1" t="s">
        <v>81</v>
      </c>
      <c r="N378" s="1">
        <v>377</v>
      </c>
      <c r="O378" s="1" t="s">
        <v>86</v>
      </c>
      <c r="P378" s="1" t="s">
        <v>691</v>
      </c>
      <c r="Q378" s="19">
        <v>0.1</v>
      </c>
      <c r="R378" s="25">
        <f>Tabla13[[#This Row],[Monto Total]]*Tabla13[[#This Row],[IVA (%)]]</f>
        <v>10</v>
      </c>
      <c r="S378" s="26">
        <f>SUMIF(Tabla1[Número de Orden],Tabla13[[#This Row],[Número_Orden]],Tabla1[Total del Pedido])</f>
        <v>100</v>
      </c>
      <c r="T378" s="26" cm="1">
        <f t="array" ref="T378">_xlfn.IFS(Tabla13[[#This Row],[Cuentas_Pagadas]]="COBRADA",Tabla13[[#This Row],[Monto Total]]+Tabla13[[#This Row],[Propina]],Tabla13[[#This Row],[Cuentas_Pagadas]]="NO COBRADA",0)</f>
        <v>114.96000000000001</v>
      </c>
      <c r="U378" s="26">
        <f>SUMIF(Tabla1[Número de Orden],Tabla13[[#This Row],[Número_Orden]],Tabla1[Ganancia Bruta])</f>
        <v>41</v>
      </c>
      <c r="V378" s="26">
        <f>IF(Tabla13[[#This Row],[Ganancia Bruta]]&gt;0,Tabla13[[#This Row],[Ganancia Bruta]]-Tabla13[[#This Row],[IVA]],"-")</f>
        <v>31</v>
      </c>
      <c r="W378" s="7">
        <f>SUMIF(Tabla1[Número de Orden],Tabla13[[#This Row],[Número_Orden]],Tabla1[Tiempo_Preparación])</f>
        <v>3.1944444444444442E-2</v>
      </c>
      <c r="X378" s="7">
        <f>Tabla13[[#This Row],[Tiempo_Sala]]-Tabla13[[#This Row],[Tiempo_Preparación]]</f>
        <v>0.11249999999789806</v>
      </c>
      <c r="Y378" s="1" t="str">
        <f>IF(Tabla13[[#This Row],[TS-TP]]&gt;0,"COBRADA","NO COBRADA")</f>
        <v>COBRADA</v>
      </c>
    </row>
    <row r="379" spans="1:25" x14ac:dyDescent="0.25">
      <c r="A379" s="1">
        <v>3</v>
      </c>
      <c r="B379" s="1" t="s">
        <v>692</v>
      </c>
      <c r="C379" s="1">
        <v>1</v>
      </c>
      <c r="D379" s="13">
        <v>45020.163194444445</v>
      </c>
      <c r="E379" s="13">
        <v>45020.220833333333</v>
      </c>
      <c r="F379" s="7">
        <f>IF(Tabla13[[#This Row],[Estado_Mesa]]="Ocupada",Tabla13[[#This Row],[Hora_Salida]]-Tabla13[[#This Row],[Hora_Llegada]]+TIME(0,15,0),Tabla13[[#This Row],[Hora_Salida]]-Tabla13[[#This Row],[Hora_Llegada]])</f>
        <v>5.7638888887595385E-2</v>
      </c>
      <c r="G379" s="7" t="str">
        <f>TEXT(Tabla13[[#This Row],[Hora_Salida]],"dddd,dd,mm,aaaa")</f>
        <v>martes,04,04,2023</v>
      </c>
      <c r="H379" s="1" t="s">
        <v>73</v>
      </c>
      <c r="I379" s="1" t="s">
        <v>67</v>
      </c>
      <c r="J379" s="1" t="s">
        <v>75</v>
      </c>
      <c r="K379" s="1">
        <v>40.31</v>
      </c>
      <c r="L379" s="1" cm="1">
        <f t="array" ref="L379">_xlfn.IFS(Tabla13[[#This Row],[Cuentas_Pagadas]]="COBRADA",K379,Tabla13[[#This Row],[Cuentas_Pagadas]]="NO COBRADA","-")</f>
        <v>40.31</v>
      </c>
      <c r="M379" s="1" t="s">
        <v>81</v>
      </c>
      <c r="N379" s="1">
        <v>378</v>
      </c>
      <c r="O379" s="1" t="s">
        <v>90</v>
      </c>
      <c r="P379" s="1" t="s">
        <v>693</v>
      </c>
      <c r="Q379" s="19">
        <v>0.1</v>
      </c>
      <c r="R379" s="25">
        <f>Tabla13[[#This Row],[Monto Total]]*Tabla13[[#This Row],[IVA (%)]]</f>
        <v>4.9000000000000004</v>
      </c>
      <c r="S379" s="26">
        <f>SUMIF(Tabla1[Número de Orden],Tabla13[[#This Row],[Número_Orden]],Tabla1[Total del Pedido])</f>
        <v>49</v>
      </c>
      <c r="T379" s="26" cm="1">
        <f t="array" ref="T379">_xlfn.IFS(Tabla13[[#This Row],[Cuentas_Pagadas]]="COBRADA",Tabla13[[#This Row],[Monto Total]]+Tabla13[[#This Row],[Propina]],Tabla13[[#This Row],[Cuentas_Pagadas]]="NO COBRADA",0)</f>
        <v>89.31</v>
      </c>
      <c r="U379" s="26">
        <f>SUMIF(Tabla1[Número de Orden],Tabla13[[#This Row],[Número_Orden]],Tabla1[Ganancia Bruta])</f>
        <v>20</v>
      </c>
      <c r="V379" s="26">
        <f>IF(Tabla13[[#This Row],[Ganancia Bruta]]&gt;0,Tabla13[[#This Row],[Ganancia Bruta]]-Tabla13[[#This Row],[IVA]],"-")</f>
        <v>15.1</v>
      </c>
      <c r="W379" s="7">
        <f>SUMIF(Tabla1[Número de Orden],Tabla13[[#This Row],[Número_Orden]],Tabla1[Tiempo_Preparación])</f>
        <v>1.4583333333333334E-2</v>
      </c>
      <c r="X379" s="7">
        <f>Tabla13[[#This Row],[Tiempo_Sala]]-Tabla13[[#This Row],[Tiempo_Preparación]]</f>
        <v>4.3055555554262048E-2</v>
      </c>
      <c r="Y379" s="1" t="str">
        <f>IF(Tabla13[[#This Row],[TS-TP]]&gt;0,"COBRADA","NO COBRADA")</f>
        <v>COBRADA</v>
      </c>
    </row>
    <row r="380" spans="1:25" x14ac:dyDescent="0.25">
      <c r="A380" s="1">
        <v>4</v>
      </c>
      <c r="B380" s="1" t="s">
        <v>405</v>
      </c>
      <c r="C380" s="1">
        <v>2</v>
      </c>
      <c r="D380" s="13">
        <v>45020.063194444447</v>
      </c>
      <c r="E380" s="13">
        <v>45020.164583333331</v>
      </c>
      <c r="F380" s="7">
        <f>IF(Tabla13[[#This Row],[Estado_Mesa]]="Ocupada",Tabla13[[#This Row],[Hora_Salida]]-Tabla13[[#This Row],[Hora_Llegada]]+TIME(0,15,0),Tabla13[[#This Row],[Hora_Salida]]-Tabla13[[#This Row],[Hora_Llegada]])</f>
        <v>0.11180555555135167</v>
      </c>
      <c r="G380" s="7" t="str">
        <f>TEXT(Tabla13[[#This Row],[Hora_Salida]],"dddd,dd,mm,aaaa")</f>
        <v>martes,04,04,2023</v>
      </c>
      <c r="H380" s="1" t="s">
        <v>66</v>
      </c>
      <c r="I380" s="1" t="s">
        <v>74</v>
      </c>
      <c r="J380" s="1" t="s">
        <v>80</v>
      </c>
      <c r="K380" s="1">
        <v>10.61</v>
      </c>
      <c r="L380" s="1" cm="1">
        <f t="array" ref="L380">_xlfn.IFS(Tabla13[[#This Row],[Cuentas_Pagadas]]="COBRADA",K380,Tabla13[[#This Row],[Cuentas_Pagadas]]="NO COBRADA","-")</f>
        <v>10.61</v>
      </c>
      <c r="M380" s="1" t="s">
        <v>95</v>
      </c>
      <c r="N380" s="1">
        <v>379</v>
      </c>
      <c r="O380" s="1" t="s">
        <v>122</v>
      </c>
      <c r="P380" s="1" t="s">
        <v>14</v>
      </c>
      <c r="Q380" s="19">
        <v>0.1</v>
      </c>
      <c r="R380" s="25">
        <f>Tabla13[[#This Row],[Monto Total]]*Tabla13[[#This Row],[IVA (%)]]</f>
        <v>7</v>
      </c>
      <c r="S380" s="26">
        <f>SUMIF(Tabla1[Número de Orden],Tabla13[[#This Row],[Número_Orden]],Tabla1[Total del Pedido])</f>
        <v>70</v>
      </c>
      <c r="T380" s="26" cm="1">
        <f t="array" ref="T380">_xlfn.IFS(Tabla13[[#This Row],[Cuentas_Pagadas]]="COBRADA",Tabla13[[#This Row],[Monto Total]]+Tabla13[[#This Row],[Propina]],Tabla13[[#This Row],[Cuentas_Pagadas]]="NO COBRADA",0)</f>
        <v>80.61</v>
      </c>
      <c r="U380" s="26">
        <f>SUMIF(Tabla1[Número de Orden],Tabla13[[#This Row],[Número_Orden]],Tabla1[Ganancia Bruta])</f>
        <v>28</v>
      </c>
      <c r="V380" s="26">
        <f>IF(Tabla13[[#This Row],[Ganancia Bruta]]&gt;0,Tabla13[[#This Row],[Ganancia Bruta]]-Tabla13[[#This Row],[IVA]],"-")</f>
        <v>21</v>
      </c>
      <c r="W380" s="7">
        <f>SUMIF(Tabla1[Número de Orden],Tabla13[[#This Row],[Número_Orden]],Tabla1[Tiempo_Preparación])</f>
        <v>4.1666666666666666E-3</v>
      </c>
      <c r="X380" s="7">
        <f>Tabla13[[#This Row],[Tiempo_Sala]]-Tabla13[[#This Row],[Tiempo_Preparación]]</f>
        <v>0.10763888888468501</v>
      </c>
      <c r="Y380" s="1" t="str">
        <f>IF(Tabla13[[#This Row],[TS-TP]]&gt;0,"COBRADA","NO COBRADA")</f>
        <v>COBRADA</v>
      </c>
    </row>
    <row r="381" spans="1:25" x14ac:dyDescent="0.25">
      <c r="A381" s="1">
        <v>5</v>
      </c>
      <c r="B381" s="1" t="s">
        <v>354</v>
      </c>
      <c r="C381" s="1">
        <v>1</v>
      </c>
      <c r="D381" s="13">
        <v>45020.040277777778</v>
      </c>
      <c r="E381" s="13">
        <v>45020.189583333333</v>
      </c>
      <c r="F381" s="7">
        <f>IF(Tabla13[[#This Row],[Estado_Mesa]]="Ocupada",Tabla13[[#This Row],[Hora_Salida]]-Tabla13[[#This Row],[Hora_Llegada]]+TIME(0,15,0),Tabla13[[#This Row],[Hora_Salida]]-Tabla13[[#This Row],[Hora_Llegada]])</f>
        <v>0.14930555555474712</v>
      </c>
      <c r="G381" s="7" t="str">
        <f>TEXT(Tabla13[[#This Row],[Hora_Salida]],"dddd,dd,mm,aaaa")</f>
        <v>martes,04,04,2023</v>
      </c>
      <c r="H381" s="1" t="s">
        <v>66</v>
      </c>
      <c r="I381" s="1" t="s">
        <v>93</v>
      </c>
      <c r="J381" s="1" t="s">
        <v>68</v>
      </c>
      <c r="K381" s="1">
        <v>22.53</v>
      </c>
      <c r="L381" s="1" cm="1">
        <f t="array" ref="L381">_xlfn.IFS(Tabla13[[#This Row],[Cuentas_Pagadas]]="COBRADA",K381,Tabla13[[#This Row],[Cuentas_Pagadas]]="NO COBRADA","-")</f>
        <v>22.53</v>
      </c>
      <c r="M381" s="1" t="s">
        <v>81</v>
      </c>
      <c r="N381" s="1">
        <v>380</v>
      </c>
      <c r="O381" s="1" t="s">
        <v>139</v>
      </c>
      <c r="P381" s="1" t="s">
        <v>694</v>
      </c>
      <c r="Q381" s="19">
        <v>0.1</v>
      </c>
      <c r="R381" s="25">
        <f>Tabla13[[#This Row],[Monto Total]]*Tabla13[[#This Row],[IVA (%)]]</f>
        <v>13.700000000000001</v>
      </c>
      <c r="S381" s="26">
        <f>SUMIF(Tabla1[Número de Orden],Tabla13[[#This Row],[Número_Orden]],Tabla1[Total del Pedido])</f>
        <v>137</v>
      </c>
      <c r="T381" s="26" cm="1">
        <f t="array" ref="T381">_xlfn.IFS(Tabla13[[#This Row],[Cuentas_Pagadas]]="COBRADA",Tabla13[[#This Row],[Monto Total]]+Tabla13[[#This Row],[Propina]],Tabla13[[#This Row],[Cuentas_Pagadas]]="NO COBRADA",0)</f>
        <v>159.53</v>
      </c>
      <c r="U381" s="26">
        <f>SUMIF(Tabla1[Número de Orden],Tabla13[[#This Row],[Número_Orden]],Tabla1[Ganancia Bruta])</f>
        <v>55</v>
      </c>
      <c r="V381" s="26">
        <f>IF(Tabla13[[#This Row],[Ganancia Bruta]]&gt;0,Tabla13[[#This Row],[Ganancia Bruta]]-Tabla13[[#This Row],[IVA]],"-")</f>
        <v>41.3</v>
      </c>
      <c r="W381" s="7">
        <f>SUMIF(Tabla1[Número de Orden],Tabla13[[#This Row],[Número_Orden]],Tabla1[Tiempo_Preparación])</f>
        <v>6.458333333333334E-2</v>
      </c>
      <c r="X381" s="7">
        <f>Tabla13[[#This Row],[Tiempo_Sala]]-Tabla13[[#This Row],[Tiempo_Preparación]]</f>
        <v>8.4722222221413776E-2</v>
      </c>
      <c r="Y381" s="1" t="str">
        <f>IF(Tabla13[[#This Row],[TS-TP]]&gt;0,"COBRADA","NO COBRADA")</f>
        <v>COBRADA</v>
      </c>
    </row>
    <row r="382" spans="1:25" x14ac:dyDescent="0.25">
      <c r="A382" s="1">
        <v>4</v>
      </c>
      <c r="B382" s="1" t="s">
        <v>695</v>
      </c>
      <c r="C382" s="1">
        <v>1</v>
      </c>
      <c r="D382" s="13">
        <v>45020.039583333331</v>
      </c>
      <c r="E382" s="13">
        <v>45020.188888888886</v>
      </c>
      <c r="F382" s="7">
        <f>IF(Tabla13[[#This Row],[Estado_Mesa]]="Ocupada",Tabla13[[#This Row],[Hora_Salida]]-Tabla13[[#This Row],[Hora_Llegada]]+TIME(0,15,0),Tabla13[[#This Row],[Hora_Salida]]-Tabla13[[#This Row],[Hora_Llegada]])</f>
        <v>0.14930555555474712</v>
      </c>
      <c r="G382" s="7" t="str">
        <f>TEXT(Tabla13[[#This Row],[Hora_Salida]],"dddd,dd,mm,aaaa")</f>
        <v>martes,04,04,2023</v>
      </c>
      <c r="H382" s="1" t="s">
        <v>73</v>
      </c>
      <c r="I382" s="1" t="s">
        <v>74</v>
      </c>
      <c r="J382" s="1" t="s">
        <v>68</v>
      </c>
      <c r="K382" s="1">
        <v>27.69</v>
      </c>
      <c r="L382" s="1" cm="1">
        <f t="array" ref="L382">_xlfn.IFS(Tabla13[[#This Row],[Cuentas_Pagadas]]="COBRADA",K382,Tabla13[[#This Row],[Cuentas_Pagadas]]="NO COBRADA","-")</f>
        <v>27.69</v>
      </c>
      <c r="M382" s="1" t="s">
        <v>81</v>
      </c>
      <c r="N382" s="1">
        <v>381</v>
      </c>
      <c r="O382" s="1" t="s">
        <v>104</v>
      </c>
      <c r="P382" s="1" t="s">
        <v>696</v>
      </c>
      <c r="Q382" s="19">
        <v>0.1</v>
      </c>
      <c r="R382" s="25">
        <f>Tabla13[[#This Row],[Monto Total]]*Tabla13[[#This Row],[IVA (%)]]</f>
        <v>14.4</v>
      </c>
      <c r="S382" s="26">
        <f>SUMIF(Tabla1[Número de Orden],Tabla13[[#This Row],[Número_Orden]],Tabla1[Total del Pedido])</f>
        <v>144</v>
      </c>
      <c r="T382" s="26" cm="1">
        <f t="array" ref="T382">_xlfn.IFS(Tabla13[[#This Row],[Cuentas_Pagadas]]="COBRADA",Tabla13[[#This Row],[Monto Total]]+Tabla13[[#This Row],[Propina]],Tabla13[[#This Row],[Cuentas_Pagadas]]="NO COBRADA",0)</f>
        <v>171.69</v>
      </c>
      <c r="U382" s="26">
        <f>SUMIF(Tabla1[Número de Orden],Tabla13[[#This Row],[Número_Orden]],Tabla1[Ganancia Bruta])</f>
        <v>59</v>
      </c>
      <c r="V382" s="26">
        <f>IF(Tabla13[[#This Row],[Ganancia Bruta]]&gt;0,Tabla13[[#This Row],[Ganancia Bruta]]-Tabla13[[#This Row],[IVA]],"-")</f>
        <v>44.6</v>
      </c>
      <c r="W382" s="7">
        <f>SUMIF(Tabla1[Número de Orden],Tabla13[[#This Row],[Número_Orden]],Tabla1[Tiempo_Preparación])</f>
        <v>3.2638888888888891E-2</v>
      </c>
      <c r="X382" s="7">
        <f>Tabla13[[#This Row],[Tiempo_Sala]]-Tabla13[[#This Row],[Tiempo_Preparación]]</f>
        <v>0.11666666666585823</v>
      </c>
      <c r="Y382" s="1" t="str">
        <f>IF(Tabla13[[#This Row],[TS-TP]]&gt;0,"COBRADA","NO COBRADA")</f>
        <v>COBRADA</v>
      </c>
    </row>
    <row r="383" spans="1:25" x14ac:dyDescent="0.25">
      <c r="A383" s="1">
        <v>20</v>
      </c>
      <c r="B383" s="1" t="s">
        <v>221</v>
      </c>
      <c r="C383" s="1">
        <v>6</v>
      </c>
      <c r="D383" s="13">
        <v>45020.131249999999</v>
      </c>
      <c r="E383" s="13">
        <v>45020.268750000003</v>
      </c>
      <c r="F383" s="7">
        <f>IF(Tabla13[[#This Row],[Estado_Mesa]]="Ocupada",Tabla13[[#This Row],[Hora_Salida]]-Tabla13[[#This Row],[Hora_Llegada]]+TIME(0,15,0),Tabla13[[#This Row],[Hora_Salida]]-Tabla13[[#This Row],[Hora_Llegada]])</f>
        <v>0.13750000000436557</v>
      </c>
      <c r="G383" s="7" t="str">
        <f>TEXT(Tabla13[[#This Row],[Hora_Salida]],"dddd,dd,mm,aaaa")</f>
        <v>martes,04,04,2023</v>
      </c>
      <c r="H383" s="1" t="s">
        <v>79</v>
      </c>
      <c r="I383" s="1" t="s">
        <v>93</v>
      </c>
      <c r="J383" s="1" t="s">
        <v>68</v>
      </c>
      <c r="K383" s="1">
        <v>19.8</v>
      </c>
      <c r="L383" s="1" cm="1">
        <f t="array" ref="L383">_xlfn.IFS(Tabla13[[#This Row],[Cuentas_Pagadas]]="COBRADA",K383,Tabla13[[#This Row],[Cuentas_Pagadas]]="NO COBRADA","-")</f>
        <v>19.8</v>
      </c>
      <c r="M383" s="1" t="s">
        <v>69</v>
      </c>
      <c r="N383" s="1">
        <v>382</v>
      </c>
      <c r="O383" s="1" t="s">
        <v>117</v>
      </c>
      <c r="P383" s="1" t="s">
        <v>10</v>
      </c>
      <c r="Q383" s="19">
        <v>0.1</v>
      </c>
      <c r="R383" s="25">
        <f>Tabla13[[#This Row],[Monto Total]]*Tabla13[[#This Row],[IVA (%)]]</f>
        <v>8.7000000000000011</v>
      </c>
      <c r="S383" s="26">
        <f>SUMIF(Tabla1[Número de Orden],Tabla13[[#This Row],[Número_Orden]],Tabla1[Total del Pedido])</f>
        <v>87</v>
      </c>
      <c r="T383" s="26" cm="1">
        <f t="array" ref="T383">_xlfn.IFS(Tabla13[[#This Row],[Cuentas_Pagadas]]="COBRADA",Tabla13[[#This Row],[Monto Total]]+Tabla13[[#This Row],[Propina]],Tabla13[[#This Row],[Cuentas_Pagadas]]="NO COBRADA",0)</f>
        <v>106.8</v>
      </c>
      <c r="U383" s="26">
        <f>SUMIF(Tabla1[Número de Orden],Tabla13[[#This Row],[Número_Orden]],Tabla1[Ganancia Bruta])</f>
        <v>36</v>
      </c>
      <c r="V383" s="26">
        <f>IF(Tabla13[[#This Row],[Ganancia Bruta]]&gt;0,Tabla13[[#This Row],[Ganancia Bruta]]-Tabla13[[#This Row],[IVA]],"-")</f>
        <v>27.299999999999997</v>
      </c>
      <c r="W383" s="7">
        <f>SUMIF(Tabla1[Número de Orden],Tabla13[[#This Row],[Número_Orden]],Tabla1[Tiempo_Preparación])</f>
        <v>3.7499999999999999E-2</v>
      </c>
      <c r="X383" s="7">
        <f>Tabla13[[#This Row],[Tiempo_Sala]]-Tabla13[[#This Row],[Tiempo_Preparación]]</f>
        <v>0.10000000000436557</v>
      </c>
      <c r="Y383" s="1" t="str">
        <f>IF(Tabla13[[#This Row],[TS-TP]]&gt;0,"COBRADA","NO COBRADA")</f>
        <v>COBRADA</v>
      </c>
    </row>
    <row r="384" spans="1:25" x14ac:dyDescent="0.25">
      <c r="A384" s="1">
        <v>6</v>
      </c>
      <c r="B384" s="1" t="s">
        <v>697</v>
      </c>
      <c r="C384" s="1">
        <v>6</v>
      </c>
      <c r="D384" s="13">
        <v>45020.145138888889</v>
      </c>
      <c r="E384" s="13">
        <v>45020.272916666669</v>
      </c>
      <c r="F384" s="7">
        <f>IF(Tabla13[[#This Row],[Estado_Mesa]]="Ocupada",Tabla13[[#This Row],[Hora_Salida]]-Tabla13[[#This Row],[Hora_Llegada]]+TIME(0,15,0),Tabla13[[#This Row],[Hora_Salida]]-Tabla13[[#This Row],[Hora_Llegada]])</f>
        <v>0.12777777777955635</v>
      </c>
      <c r="G384" s="7" t="str">
        <f>TEXT(Tabla13[[#This Row],[Hora_Salida]],"dddd,dd,mm,aaaa")</f>
        <v>martes,04,04,2023</v>
      </c>
      <c r="H384" s="1" t="s">
        <v>89</v>
      </c>
      <c r="I384" s="1" t="s">
        <v>67</v>
      </c>
      <c r="J384" s="1" t="s">
        <v>80</v>
      </c>
      <c r="K384" s="1">
        <v>31.33</v>
      </c>
      <c r="L384" s="1" cm="1">
        <f t="array" ref="L384">_xlfn.IFS(Tabla13[[#This Row],[Cuentas_Pagadas]]="COBRADA",K384,Tabla13[[#This Row],[Cuentas_Pagadas]]="NO COBRADA","-")</f>
        <v>31.33</v>
      </c>
      <c r="M384" s="1" t="s">
        <v>81</v>
      </c>
      <c r="N384" s="1">
        <v>383</v>
      </c>
      <c r="O384" s="1" t="s">
        <v>122</v>
      </c>
      <c r="P384" s="1" t="s">
        <v>9</v>
      </c>
      <c r="Q384" s="19">
        <v>0.1</v>
      </c>
      <c r="R384" s="25">
        <f>Tabla13[[#This Row],[Monto Total]]*Tabla13[[#This Row],[IVA (%)]]</f>
        <v>10.8</v>
      </c>
      <c r="S384" s="26">
        <f>SUMIF(Tabla1[Número de Orden],Tabla13[[#This Row],[Número_Orden]],Tabla1[Total del Pedido])</f>
        <v>108</v>
      </c>
      <c r="T384" s="26" cm="1">
        <f t="array" ref="T384">_xlfn.IFS(Tabla13[[#This Row],[Cuentas_Pagadas]]="COBRADA",Tabla13[[#This Row],[Monto Total]]+Tabla13[[#This Row],[Propina]],Tabla13[[#This Row],[Cuentas_Pagadas]]="NO COBRADA",0)</f>
        <v>139.32999999999998</v>
      </c>
      <c r="U384" s="26">
        <f>SUMIF(Tabla1[Número de Orden],Tabla13[[#This Row],[Número_Orden]],Tabla1[Ganancia Bruta])</f>
        <v>42</v>
      </c>
      <c r="V384" s="26">
        <f>IF(Tabla13[[#This Row],[Ganancia Bruta]]&gt;0,Tabla13[[#This Row],[Ganancia Bruta]]-Tabla13[[#This Row],[IVA]],"-")</f>
        <v>31.2</v>
      </c>
      <c r="W384" s="7">
        <f>SUMIF(Tabla1[Número de Orden],Tabla13[[#This Row],[Número_Orden]],Tabla1[Tiempo_Preparación])</f>
        <v>6.2500000000000003E-3</v>
      </c>
      <c r="X384" s="7">
        <f>Tabla13[[#This Row],[Tiempo_Sala]]-Tabla13[[#This Row],[Tiempo_Preparación]]</f>
        <v>0.12152777777955634</v>
      </c>
      <c r="Y384" s="1" t="str">
        <f>IF(Tabla13[[#This Row],[TS-TP]]&gt;0,"COBRADA","NO COBRADA")</f>
        <v>COBRADA</v>
      </c>
    </row>
    <row r="385" spans="1:25" x14ac:dyDescent="0.25">
      <c r="A385" s="1">
        <v>1</v>
      </c>
      <c r="B385" s="1" t="s">
        <v>698</v>
      </c>
      <c r="C385" s="1">
        <v>5</v>
      </c>
      <c r="D385" s="13">
        <v>45020.007638888892</v>
      </c>
      <c r="E385" s="13">
        <v>45020.106249999997</v>
      </c>
      <c r="F385" s="7">
        <f>IF(Tabla13[[#This Row],[Estado_Mesa]]="Ocupada",Tabla13[[#This Row],[Hora_Salida]]-Tabla13[[#This Row],[Hora_Llegada]]+TIME(0,15,0),Tabla13[[#This Row],[Hora_Salida]]-Tabla13[[#This Row],[Hora_Llegada]])</f>
        <v>9.8611111105128657E-2</v>
      </c>
      <c r="G385" s="7" t="str">
        <f>TEXT(Tabla13[[#This Row],[Hora_Salida]],"dddd,dd,mm,aaaa")</f>
        <v>martes,04,04,2023</v>
      </c>
      <c r="H385" s="1" t="s">
        <v>73</v>
      </c>
      <c r="I385" s="1" t="s">
        <v>74</v>
      </c>
      <c r="J385" s="1" t="s">
        <v>68</v>
      </c>
      <c r="K385" s="1">
        <v>39.32</v>
      </c>
      <c r="L385" s="1" cm="1">
        <f t="array" ref="L385">_xlfn.IFS(Tabla13[[#This Row],[Cuentas_Pagadas]]="COBRADA",K385,Tabla13[[#This Row],[Cuentas_Pagadas]]="NO COBRADA","-")</f>
        <v>39.32</v>
      </c>
      <c r="M385" s="1" t="s">
        <v>69</v>
      </c>
      <c r="N385" s="1">
        <v>384</v>
      </c>
      <c r="O385" s="1" t="s">
        <v>96</v>
      </c>
      <c r="P385" s="1" t="s">
        <v>699</v>
      </c>
      <c r="Q385" s="19">
        <v>0.1</v>
      </c>
      <c r="R385" s="25">
        <f>Tabla13[[#This Row],[Monto Total]]*Tabla13[[#This Row],[IVA (%)]]</f>
        <v>12</v>
      </c>
      <c r="S385" s="26">
        <f>SUMIF(Tabla1[Número de Orden],Tabla13[[#This Row],[Número_Orden]],Tabla1[Total del Pedido])</f>
        <v>120</v>
      </c>
      <c r="T385" s="26" cm="1">
        <f t="array" ref="T385">_xlfn.IFS(Tabla13[[#This Row],[Cuentas_Pagadas]]="COBRADA",Tabla13[[#This Row],[Monto Total]]+Tabla13[[#This Row],[Propina]],Tabla13[[#This Row],[Cuentas_Pagadas]]="NO COBRADA",0)</f>
        <v>159.32</v>
      </c>
      <c r="U385" s="26">
        <f>SUMIF(Tabla1[Número de Orden],Tabla13[[#This Row],[Número_Orden]],Tabla1[Ganancia Bruta])</f>
        <v>51</v>
      </c>
      <c r="V385" s="26">
        <f>IF(Tabla13[[#This Row],[Ganancia Bruta]]&gt;0,Tabla13[[#This Row],[Ganancia Bruta]]-Tabla13[[#This Row],[IVA]],"-")</f>
        <v>39</v>
      </c>
      <c r="W385" s="7">
        <f>SUMIF(Tabla1[Número de Orden],Tabla13[[#This Row],[Número_Orden]],Tabla1[Tiempo_Preparación])</f>
        <v>7.6388888888888895E-2</v>
      </c>
      <c r="X385" s="7">
        <f>Tabla13[[#This Row],[Tiempo_Sala]]-Tabla13[[#This Row],[Tiempo_Preparación]]</f>
        <v>2.2222222216239762E-2</v>
      </c>
      <c r="Y385" s="1" t="str">
        <f>IF(Tabla13[[#This Row],[TS-TP]]&gt;0,"COBRADA","NO COBRADA")</f>
        <v>COBRADA</v>
      </c>
    </row>
    <row r="386" spans="1:25" x14ac:dyDescent="0.25">
      <c r="A386" s="1">
        <v>6</v>
      </c>
      <c r="B386" s="1" t="s">
        <v>700</v>
      </c>
      <c r="C386" s="1">
        <v>6</v>
      </c>
      <c r="D386" s="13">
        <v>45021.150694444441</v>
      </c>
      <c r="E386" s="13">
        <v>45021.279861111114</v>
      </c>
      <c r="F386" s="7">
        <f>IF(Tabla13[[#This Row],[Estado_Mesa]]="Ocupada",Tabla13[[#This Row],[Hora_Salida]]-Tabla13[[#This Row],[Hora_Llegada]]+TIME(0,15,0),Tabla13[[#This Row],[Hora_Salida]]-Tabla13[[#This Row],[Hora_Llegada]])</f>
        <v>0.13958333333963915</v>
      </c>
      <c r="G386" s="7" t="str">
        <f>TEXT(Tabla13[[#This Row],[Hora_Salida]],"dddd,dd,mm,aaaa")</f>
        <v>miércoles,05,04,2023</v>
      </c>
      <c r="H386" s="1" t="s">
        <v>66</v>
      </c>
      <c r="I386" s="1" t="s">
        <v>74</v>
      </c>
      <c r="J386" s="1" t="s">
        <v>80</v>
      </c>
      <c r="K386" s="1">
        <v>11.14</v>
      </c>
      <c r="L386" s="1" cm="1">
        <f t="array" ref="L386">_xlfn.IFS(Tabla13[[#This Row],[Cuentas_Pagadas]]="COBRADA",K386,Tabla13[[#This Row],[Cuentas_Pagadas]]="NO COBRADA","-")</f>
        <v>11.14</v>
      </c>
      <c r="M386" s="1" t="s">
        <v>95</v>
      </c>
      <c r="N386" s="1">
        <v>385</v>
      </c>
      <c r="O386" s="1" t="s">
        <v>70</v>
      </c>
      <c r="P386" s="1" t="s">
        <v>5</v>
      </c>
      <c r="Q386" s="19">
        <v>0.1</v>
      </c>
      <c r="R386" s="25">
        <f>Tabla13[[#This Row],[Monto Total]]*Tabla13[[#This Row],[IVA (%)]]</f>
        <v>6</v>
      </c>
      <c r="S386" s="26">
        <f>SUMIF(Tabla1[Número de Orden],Tabla13[[#This Row],[Número_Orden]],Tabla1[Total del Pedido])</f>
        <v>60</v>
      </c>
      <c r="T386" s="26" cm="1">
        <f t="array" ref="T386">_xlfn.IFS(Tabla13[[#This Row],[Cuentas_Pagadas]]="COBRADA",Tabla13[[#This Row],[Monto Total]]+Tabla13[[#This Row],[Propina]],Tabla13[[#This Row],[Cuentas_Pagadas]]="NO COBRADA",0)</f>
        <v>71.14</v>
      </c>
      <c r="U386" s="26">
        <f>SUMIF(Tabla1[Número de Orden],Tabla13[[#This Row],[Número_Orden]],Tabla1[Ganancia Bruta])</f>
        <v>24</v>
      </c>
      <c r="V386" s="26">
        <f>IF(Tabla13[[#This Row],[Ganancia Bruta]]&gt;0,Tabla13[[#This Row],[Ganancia Bruta]]-Tabla13[[#This Row],[IVA]],"-")</f>
        <v>18</v>
      </c>
      <c r="W386" s="7">
        <f>SUMIF(Tabla1[Número de Orden],Tabla13[[#This Row],[Número_Orden]],Tabla1[Tiempo_Preparación])</f>
        <v>1.5277777777777777E-2</v>
      </c>
      <c r="X386" s="7">
        <f>Tabla13[[#This Row],[Tiempo_Sala]]-Tabla13[[#This Row],[Tiempo_Preparación]]</f>
        <v>0.12430555556186138</v>
      </c>
      <c r="Y386" s="1" t="str">
        <f>IF(Tabla13[[#This Row],[TS-TP]]&gt;0,"COBRADA","NO COBRADA")</f>
        <v>COBRADA</v>
      </c>
    </row>
    <row r="387" spans="1:25" x14ac:dyDescent="0.25">
      <c r="A387" s="1">
        <v>5</v>
      </c>
      <c r="B387" s="1" t="s">
        <v>621</v>
      </c>
      <c r="C387" s="1">
        <v>2</v>
      </c>
      <c r="D387" s="13">
        <v>45021.022916666669</v>
      </c>
      <c r="E387" s="13">
        <v>45021.123611111114</v>
      </c>
      <c r="F387" s="7">
        <f>IF(Tabla13[[#This Row],[Estado_Mesa]]="Ocupada",Tabla13[[#This Row],[Hora_Salida]]-Tabla13[[#This Row],[Hora_Llegada]]+TIME(0,15,0),Tabla13[[#This Row],[Hora_Salida]]-Tabla13[[#This Row],[Hora_Llegada]])</f>
        <v>0.11111111111191956</v>
      </c>
      <c r="G387" s="7" t="str">
        <f>TEXT(Tabla13[[#This Row],[Hora_Salida]],"dddd,dd,mm,aaaa")</f>
        <v>miércoles,05,04,2023</v>
      </c>
      <c r="H387" s="1" t="s">
        <v>89</v>
      </c>
      <c r="I387" s="1" t="s">
        <v>67</v>
      </c>
      <c r="J387" s="1" t="s">
        <v>68</v>
      </c>
      <c r="K387" s="1">
        <v>28.96</v>
      </c>
      <c r="L387" s="1" cm="1">
        <f t="array" ref="L387">_xlfn.IFS(Tabla13[[#This Row],[Cuentas_Pagadas]]="COBRADA",K387,Tabla13[[#This Row],[Cuentas_Pagadas]]="NO COBRADA","-")</f>
        <v>28.96</v>
      </c>
      <c r="M387" s="1" t="s">
        <v>95</v>
      </c>
      <c r="N387" s="1">
        <v>386</v>
      </c>
      <c r="O387" s="1" t="s">
        <v>96</v>
      </c>
      <c r="P387" s="1" t="s">
        <v>11</v>
      </c>
      <c r="Q387" s="19">
        <v>0.1</v>
      </c>
      <c r="R387" s="25">
        <f>Tabla13[[#This Row],[Monto Total]]*Tabla13[[#This Row],[IVA (%)]]</f>
        <v>9.9</v>
      </c>
      <c r="S387" s="26">
        <f>SUMIF(Tabla1[Número de Orden],Tabla13[[#This Row],[Número_Orden]],Tabla1[Total del Pedido])</f>
        <v>99</v>
      </c>
      <c r="T387" s="26" cm="1">
        <f t="array" ref="T387">_xlfn.IFS(Tabla13[[#This Row],[Cuentas_Pagadas]]="COBRADA",Tabla13[[#This Row],[Monto Total]]+Tabla13[[#This Row],[Propina]],Tabla13[[#This Row],[Cuentas_Pagadas]]="NO COBRADA",0)</f>
        <v>127.96000000000001</v>
      </c>
      <c r="U387" s="26">
        <f>SUMIF(Tabla1[Número de Orden],Tabla13[[#This Row],[Número_Orden]],Tabla1[Ganancia Bruta])</f>
        <v>39</v>
      </c>
      <c r="V387" s="26">
        <f>IF(Tabla13[[#This Row],[Ganancia Bruta]]&gt;0,Tabla13[[#This Row],[Ganancia Bruta]]-Tabla13[[#This Row],[IVA]],"-")</f>
        <v>29.1</v>
      </c>
      <c r="W387" s="7">
        <f>SUMIF(Tabla1[Número de Orden],Tabla13[[#This Row],[Número_Orden]],Tabla1[Tiempo_Preparación])</f>
        <v>2.7777777777777776E-2</v>
      </c>
      <c r="X387" s="7">
        <f>Tabla13[[#This Row],[Tiempo_Sala]]-Tabla13[[#This Row],[Tiempo_Preparación]]</f>
        <v>8.3333333334141779E-2</v>
      </c>
      <c r="Y387" s="1" t="str">
        <f>IF(Tabla13[[#This Row],[TS-TP]]&gt;0,"COBRADA","NO COBRADA")</f>
        <v>COBRADA</v>
      </c>
    </row>
    <row r="388" spans="1:25" x14ac:dyDescent="0.25">
      <c r="A388" s="1">
        <v>6</v>
      </c>
      <c r="B388" s="1" t="s">
        <v>701</v>
      </c>
      <c r="C388" s="1">
        <v>5</v>
      </c>
      <c r="D388" s="13">
        <v>45021.131249999999</v>
      </c>
      <c r="E388" s="13">
        <v>45021.256944444445</v>
      </c>
      <c r="F388" s="7">
        <f>IF(Tabla13[[#This Row],[Estado_Mesa]]="Ocupada",Tabla13[[#This Row],[Hora_Salida]]-Tabla13[[#This Row],[Hora_Llegada]]+TIME(0,15,0),Tabla13[[#This Row],[Hora_Salida]]-Tabla13[[#This Row],[Hora_Llegada]])</f>
        <v>0.13611111111337473</v>
      </c>
      <c r="G388" s="7" t="str">
        <f>TEXT(Tabla13[[#This Row],[Hora_Salida]],"dddd,dd,mm,aaaa")</f>
        <v>miércoles,05,04,2023</v>
      </c>
      <c r="H388" s="1" t="s">
        <v>85</v>
      </c>
      <c r="I388" s="1" t="s">
        <v>67</v>
      </c>
      <c r="J388" s="1" t="s">
        <v>75</v>
      </c>
      <c r="K388" s="1">
        <v>20.84</v>
      </c>
      <c r="L388" s="1" cm="1">
        <f t="array" ref="L388">_xlfn.IFS(Tabla13[[#This Row],[Cuentas_Pagadas]]="COBRADA",K388,Tabla13[[#This Row],[Cuentas_Pagadas]]="NO COBRADA","-")</f>
        <v>20.84</v>
      </c>
      <c r="M388" s="1" t="s">
        <v>95</v>
      </c>
      <c r="N388" s="1">
        <v>387</v>
      </c>
      <c r="O388" s="1" t="s">
        <v>96</v>
      </c>
      <c r="P388" s="1" t="s">
        <v>6</v>
      </c>
      <c r="Q388" s="19">
        <v>0.1</v>
      </c>
      <c r="R388" s="25">
        <f>Tabla13[[#This Row],[Monto Total]]*Tabla13[[#This Row],[IVA (%)]]</f>
        <v>9.3000000000000007</v>
      </c>
      <c r="S388" s="26">
        <f>SUMIF(Tabla1[Número de Orden],Tabla13[[#This Row],[Número_Orden]],Tabla1[Total del Pedido])</f>
        <v>93</v>
      </c>
      <c r="T388" s="26" cm="1">
        <f t="array" ref="T388">_xlfn.IFS(Tabla13[[#This Row],[Cuentas_Pagadas]]="COBRADA",Tabla13[[#This Row],[Monto Total]]+Tabla13[[#This Row],[Propina]],Tabla13[[#This Row],[Cuentas_Pagadas]]="NO COBRADA",0)</f>
        <v>113.84</v>
      </c>
      <c r="U388" s="26">
        <f>SUMIF(Tabla1[Número de Orden],Tabla13[[#This Row],[Número_Orden]],Tabla1[Ganancia Bruta])</f>
        <v>36</v>
      </c>
      <c r="V388" s="26">
        <f>IF(Tabla13[[#This Row],[Ganancia Bruta]]&gt;0,Tabla13[[#This Row],[Ganancia Bruta]]-Tabla13[[#This Row],[IVA]],"-")</f>
        <v>26.7</v>
      </c>
      <c r="W388" s="7">
        <f>SUMIF(Tabla1[Número de Orden],Tabla13[[#This Row],[Número_Orden]],Tabla1[Tiempo_Preparación])</f>
        <v>1.2500000000000001E-2</v>
      </c>
      <c r="X388" s="7">
        <f>Tabla13[[#This Row],[Tiempo_Sala]]-Tabla13[[#This Row],[Tiempo_Preparación]]</f>
        <v>0.12361111111337474</v>
      </c>
      <c r="Y388" s="1" t="str">
        <f>IF(Tabla13[[#This Row],[TS-TP]]&gt;0,"COBRADA","NO COBRADA")</f>
        <v>COBRADA</v>
      </c>
    </row>
    <row r="389" spans="1:25" x14ac:dyDescent="0.25">
      <c r="A389" s="1">
        <v>18</v>
      </c>
      <c r="B389" s="1" t="s">
        <v>375</v>
      </c>
      <c r="C389" s="1">
        <v>2</v>
      </c>
      <c r="D389" s="13">
        <v>45021.022916666669</v>
      </c>
      <c r="E389" s="13">
        <v>45021.149305555555</v>
      </c>
      <c r="F389" s="7">
        <f>IF(Tabla13[[#This Row],[Estado_Mesa]]="Ocupada",Tabla13[[#This Row],[Hora_Salida]]-Tabla13[[#This Row],[Hora_Llegada]]+TIME(0,15,0),Tabla13[[#This Row],[Hora_Salida]]-Tabla13[[#This Row],[Hora_Llegada]])</f>
        <v>0.12638888888614019</v>
      </c>
      <c r="G389" s="7" t="str">
        <f>TEXT(Tabla13[[#This Row],[Hora_Salida]],"dddd,dd,mm,aaaa")</f>
        <v>miércoles,05,04,2023</v>
      </c>
      <c r="H389" s="1" t="s">
        <v>79</v>
      </c>
      <c r="I389" s="1" t="s">
        <v>67</v>
      </c>
      <c r="J389" s="1" t="s">
        <v>80</v>
      </c>
      <c r="K389" s="1">
        <v>27.03</v>
      </c>
      <c r="L389" s="1" cm="1">
        <f t="array" ref="L389">_xlfn.IFS(Tabla13[[#This Row],[Cuentas_Pagadas]]="COBRADA",K389,Tabla13[[#This Row],[Cuentas_Pagadas]]="NO COBRADA","-")</f>
        <v>27.03</v>
      </c>
      <c r="M389" s="1" t="s">
        <v>81</v>
      </c>
      <c r="N389" s="1">
        <v>388</v>
      </c>
      <c r="O389" s="1" t="s">
        <v>70</v>
      </c>
      <c r="P389" s="1" t="s">
        <v>702</v>
      </c>
      <c r="Q389" s="19">
        <v>0.1</v>
      </c>
      <c r="R389" s="25">
        <f>Tabla13[[#This Row],[Monto Total]]*Tabla13[[#This Row],[IVA (%)]]</f>
        <v>29.1</v>
      </c>
      <c r="S389" s="26">
        <f>SUMIF(Tabla1[Número de Orden],Tabla13[[#This Row],[Número_Orden]],Tabla1[Total del Pedido])</f>
        <v>291</v>
      </c>
      <c r="T389" s="26" cm="1">
        <f t="array" ref="T389">_xlfn.IFS(Tabla13[[#This Row],[Cuentas_Pagadas]]="COBRADA",Tabla13[[#This Row],[Monto Total]]+Tabla13[[#This Row],[Propina]],Tabla13[[#This Row],[Cuentas_Pagadas]]="NO COBRADA",0)</f>
        <v>318.02999999999997</v>
      </c>
      <c r="U389" s="26">
        <f>SUMIF(Tabla1[Número de Orden],Tabla13[[#This Row],[Número_Orden]],Tabla1[Ganancia Bruta])</f>
        <v>115</v>
      </c>
      <c r="V389" s="26">
        <f>IF(Tabla13[[#This Row],[Ganancia Bruta]]&gt;0,Tabla13[[#This Row],[Ganancia Bruta]]-Tabla13[[#This Row],[IVA]],"-")</f>
        <v>85.9</v>
      </c>
      <c r="W389" s="7">
        <f>SUMIF(Tabla1[Número de Orden],Tabla13[[#This Row],[Número_Orden]],Tabla1[Tiempo_Preparación])</f>
        <v>0.11874999999999999</v>
      </c>
      <c r="X389" s="7">
        <f>Tabla13[[#This Row],[Tiempo_Sala]]-Tabla13[[#This Row],[Tiempo_Preparación]]</f>
        <v>7.6388888861401993E-3</v>
      </c>
      <c r="Y389" s="1" t="str">
        <f>IF(Tabla13[[#This Row],[TS-TP]]&gt;0,"COBRADA","NO COBRADA")</f>
        <v>COBRADA</v>
      </c>
    </row>
    <row r="390" spans="1:25" x14ac:dyDescent="0.25">
      <c r="A390" s="1">
        <v>19</v>
      </c>
      <c r="B390" s="1" t="s">
        <v>703</v>
      </c>
      <c r="C390" s="1">
        <v>5</v>
      </c>
      <c r="D390" s="13">
        <v>45021.001388888886</v>
      </c>
      <c r="E390" s="13">
        <v>45021.09375</v>
      </c>
      <c r="F390" s="7">
        <f>IF(Tabla13[[#This Row],[Estado_Mesa]]="Ocupada",Tabla13[[#This Row],[Hora_Salida]]-Tabla13[[#This Row],[Hora_Llegada]]+TIME(0,15,0),Tabla13[[#This Row],[Hora_Salida]]-Tabla13[[#This Row],[Hora_Llegada]])</f>
        <v>9.2361111113859806E-2</v>
      </c>
      <c r="G390" s="7" t="str">
        <f>TEXT(Tabla13[[#This Row],[Hora_Salida]],"dddd,dd,mm,aaaa")</f>
        <v>miércoles,05,04,2023</v>
      </c>
      <c r="H390" s="1" t="s">
        <v>66</v>
      </c>
      <c r="I390" s="1" t="s">
        <v>67</v>
      </c>
      <c r="J390" s="1" t="s">
        <v>80</v>
      </c>
      <c r="K390" s="1">
        <v>39.14</v>
      </c>
      <c r="L390" s="1" cm="1">
        <f t="array" ref="L390">_xlfn.IFS(Tabla13[[#This Row],[Cuentas_Pagadas]]="COBRADA",K390,Tabla13[[#This Row],[Cuentas_Pagadas]]="NO COBRADA","-")</f>
        <v>39.14</v>
      </c>
      <c r="M390" s="1" t="s">
        <v>69</v>
      </c>
      <c r="N390" s="1">
        <v>389</v>
      </c>
      <c r="O390" s="1" t="s">
        <v>96</v>
      </c>
      <c r="P390" s="1" t="s">
        <v>11</v>
      </c>
      <c r="Q390" s="19">
        <v>0.1</v>
      </c>
      <c r="R390" s="25">
        <f>Tabla13[[#This Row],[Monto Total]]*Tabla13[[#This Row],[IVA (%)]]</f>
        <v>3.3000000000000003</v>
      </c>
      <c r="S390" s="26">
        <f>SUMIF(Tabla1[Número de Orden],Tabla13[[#This Row],[Número_Orden]],Tabla1[Total del Pedido])</f>
        <v>33</v>
      </c>
      <c r="T390" s="26" cm="1">
        <f t="array" ref="T390">_xlfn.IFS(Tabla13[[#This Row],[Cuentas_Pagadas]]="COBRADA",Tabla13[[#This Row],[Monto Total]]+Tabla13[[#This Row],[Propina]],Tabla13[[#This Row],[Cuentas_Pagadas]]="NO COBRADA",0)</f>
        <v>72.14</v>
      </c>
      <c r="U390" s="26">
        <f>SUMIF(Tabla1[Número de Orden],Tabla13[[#This Row],[Número_Orden]],Tabla1[Ganancia Bruta])</f>
        <v>13</v>
      </c>
      <c r="V390" s="26">
        <f>IF(Tabla13[[#This Row],[Ganancia Bruta]]&gt;0,Tabla13[[#This Row],[Ganancia Bruta]]-Tabla13[[#This Row],[IVA]],"-")</f>
        <v>9.6999999999999993</v>
      </c>
      <c r="W390" s="7">
        <f>SUMIF(Tabla1[Número de Orden],Tabla13[[#This Row],[Número_Orden]],Tabla1[Tiempo_Preparación])</f>
        <v>1.6666666666666666E-2</v>
      </c>
      <c r="X390" s="7">
        <f>Tabla13[[#This Row],[Tiempo_Sala]]-Tabla13[[#This Row],[Tiempo_Preparación]]</f>
        <v>7.5694444447193143E-2</v>
      </c>
      <c r="Y390" s="1" t="str">
        <f>IF(Tabla13[[#This Row],[TS-TP]]&gt;0,"COBRADA","NO COBRADA")</f>
        <v>COBRADA</v>
      </c>
    </row>
    <row r="391" spans="1:25" x14ac:dyDescent="0.25">
      <c r="A391" s="1">
        <v>9</v>
      </c>
      <c r="B391" s="1" t="s">
        <v>155</v>
      </c>
      <c r="C391" s="1">
        <v>2</v>
      </c>
      <c r="D391" s="13">
        <v>45021.124305555553</v>
      </c>
      <c r="E391" s="13">
        <v>45021.22152777778</v>
      </c>
      <c r="F391" s="7">
        <f>IF(Tabla13[[#This Row],[Estado_Mesa]]="Ocupada",Tabla13[[#This Row],[Hora_Salida]]-Tabla13[[#This Row],[Hora_Llegada]]+TIME(0,15,0),Tabla13[[#This Row],[Hora_Salida]]-Tabla13[[#This Row],[Hora_Llegada]])</f>
        <v>9.7222222226264421E-2</v>
      </c>
      <c r="G391" s="7" t="str">
        <f>TEXT(Tabla13[[#This Row],[Hora_Salida]],"dddd,dd,mm,aaaa")</f>
        <v>miércoles,05,04,2023</v>
      </c>
      <c r="H391" s="1" t="s">
        <v>66</v>
      </c>
      <c r="I391" s="1" t="s">
        <v>67</v>
      </c>
      <c r="J391" s="1" t="s">
        <v>80</v>
      </c>
      <c r="K391" s="1">
        <v>42.68</v>
      </c>
      <c r="L391" s="1" cm="1">
        <f t="array" ref="L391">_xlfn.IFS(Tabla13[[#This Row],[Cuentas_Pagadas]]="COBRADA",K391,Tabla13[[#This Row],[Cuentas_Pagadas]]="NO COBRADA","-")</f>
        <v>42.68</v>
      </c>
      <c r="M391" s="1" t="s">
        <v>69</v>
      </c>
      <c r="N391" s="1">
        <v>390</v>
      </c>
      <c r="O391" s="1" t="s">
        <v>122</v>
      </c>
      <c r="P391" s="1" t="s">
        <v>704</v>
      </c>
      <c r="Q391" s="19">
        <v>0.1</v>
      </c>
      <c r="R391" s="25">
        <f>Tabla13[[#This Row],[Monto Total]]*Tabla13[[#This Row],[IVA (%)]]</f>
        <v>14.3</v>
      </c>
      <c r="S391" s="26">
        <f>SUMIF(Tabla1[Número de Orden],Tabla13[[#This Row],[Número_Orden]],Tabla1[Total del Pedido])</f>
        <v>143</v>
      </c>
      <c r="T391" s="26" cm="1">
        <f t="array" ref="T391">_xlfn.IFS(Tabla13[[#This Row],[Cuentas_Pagadas]]="COBRADA",Tabla13[[#This Row],[Monto Total]]+Tabla13[[#This Row],[Propina]],Tabla13[[#This Row],[Cuentas_Pagadas]]="NO COBRADA",0)</f>
        <v>185.68</v>
      </c>
      <c r="U391" s="26">
        <f>SUMIF(Tabla1[Número de Orden],Tabla13[[#This Row],[Número_Orden]],Tabla1[Ganancia Bruta])</f>
        <v>59</v>
      </c>
      <c r="V391" s="26">
        <f>IF(Tabla13[[#This Row],[Ganancia Bruta]]&gt;0,Tabla13[[#This Row],[Ganancia Bruta]]-Tabla13[[#This Row],[IVA]],"-")</f>
        <v>44.7</v>
      </c>
      <c r="W391" s="7">
        <f>SUMIF(Tabla1[Número de Orden],Tabla13[[#This Row],[Número_Orden]],Tabla1[Tiempo_Preparación])</f>
        <v>6.4583333333333326E-2</v>
      </c>
      <c r="X391" s="7">
        <f>Tabla13[[#This Row],[Tiempo_Sala]]-Tabla13[[#This Row],[Tiempo_Preparación]]</f>
        <v>3.2638888892931095E-2</v>
      </c>
      <c r="Y391" s="1" t="str">
        <f>IF(Tabla13[[#This Row],[TS-TP]]&gt;0,"COBRADA","NO COBRADA")</f>
        <v>COBRADA</v>
      </c>
    </row>
    <row r="392" spans="1:25" x14ac:dyDescent="0.25">
      <c r="A392" s="1">
        <v>15</v>
      </c>
      <c r="B392" s="1" t="s">
        <v>705</v>
      </c>
      <c r="C392" s="1">
        <v>1</v>
      </c>
      <c r="D392" s="13">
        <v>45021.086805555555</v>
      </c>
      <c r="E392" s="13">
        <v>45021.17291666667</v>
      </c>
      <c r="F392" s="7">
        <f>IF(Tabla13[[#This Row],[Estado_Mesa]]="Ocupada",Tabla13[[#This Row],[Hora_Salida]]-Tabla13[[#This Row],[Hora_Llegada]]+TIME(0,15,0),Tabla13[[#This Row],[Hora_Salida]]-Tabla13[[#This Row],[Hora_Llegada]])</f>
        <v>8.6111111115314998E-2</v>
      </c>
      <c r="G392" s="7" t="str">
        <f>TEXT(Tabla13[[#This Row],[Hora_Salida]],"dddd,dd,mm,aaaa")</f>
        <v>miércoles,05,04,2023</v>
      </c>
      <c r="H392" s="1" t="s">
        <v>66</v>
      </c>
      <c r="I392" s="1" t="s">
        <v>67</v>
      </c>
      <c r="J392" s="1" t="s">
        <v>80</v>
      </c>
      <c r="K392" s="1">
        <v>48.6</v>
      </c>
      <c r="L392" s="1" cm="1">
        <f t="array" ref="L392">_xlfn.IFS(Tabla13[[#This Row],[Cuentas_Pagadas]]="COBRADA",K392,Tabla13[[#This Row],[Cuentas_Pagadas]]="NO COBRADA","-")</f>
        <v>48.6</v>
      </c>
      <c r="M392" s="1" t="s">
        <v>69</v>
      </c>
      <c r="N392" s="1">
        <v>391</v>
      </c>
      <c r="O392" s="1" t="s">
        <v>117</v>
      </c>
      <c r="P392" s="1" t="s">
        <v>16</v>
      </c>
      <c r="Q392" s="19">
        <v>0.1</v>
      </c>
      <c r="R392" s="25">
        <f>Tabla13[[#This Row],[Monto Total]]*Tabla13[[#This Row],[IVA (%)]]</f>
        <v>2.2000000000000002</v>
      </c>
      <c r="S392" s="26">
        <f>SUMIF(Tabla1[Número de Orden],Tabla13[[#This Row],[Número_Orden]],Tabla1[Total del Pedido])</f>
        <v>22</v>
      </c>
      <c r="T392" s="26" cm="1">
        <f t="array" ref="T392">_xlfn.IFS(Tabla13[[#This Row],[Cuentas_Pagadas]]="COBRADA",Tabla13[[#This Row],[Monto Total]]+Tabla13[[#This Row],[Propina]],Tabla13[[#This Row],[Cuentas_Pagadas]]="NO COBRADA",0)</f>
        <v>70.599999999999994</v>
      </c>
      <c r="U392" s="26">
        <f>SUMIF(Tabla1[Número de Orden],Tabla13[[#This Row],[Número_Orden]],Tabla1[Ganancia Bruta])</f>
        <v>9</v>
      </c>
      <c r="V392" s="26">
        <f>IF(Tabla13[[#This Row],[Ganancia Bruta]]&gt;0,Tabla13[[#This Row],[Ganancia Bruta]]-Tabla13[[#This Row],[IVA]],"-")</f>
        <v>6.8</v>
      </c>
      <c r="W392" s="7">
        <f>SUMIF(Tabla1[Número de Orden],Tabla13[[#This Row],[Número_Orden]],Tabla1[Tiempo_Preparación])</f>
        <v>2.4305555555555556E-2</v>
      </c>
      <c r="X392" s="7">
        <f>Tabla13[[#This Row],[Tiempo_Sala]]-Tabla13[[#This Row],[Tiempo_Preparación]]</f>
        <v>6.1805555559759445E-2</v>
      </c>
      <c r="Y392" s="1" t="str">
        <f>IF(Tabla13[[#This Row],[TS-TP]]&gt;0,"COBRADA","NO COBRADA")</f>
        <v>COBRADA</v>
      </c>
    </row>
    <row r="393" spans="1:25" x14ac:dyDescent="0.25">
      <c r="A393" s="1">
        <v>14</v>
      </c>
      <c r="B393" s="1" t="s">
        <v>706</v>
      </c>
      <c r="C393" s="1">
        <v>3</v>
      </c>
      <c r="D393" s="13">
        <v>45021.022916666669</v>
      </c>
      <c r="E393" s="13">
        <v>45021.172222222223</v>
      </c>
      <c r="F393" s="7">
        <f>IF(Tabla13[[#This Row],[Estado_Mesa]]="Ocupada",Tabla13[[#This Row],[Hora_Salida]]-Tabla13[[#This Row],[Hora_Llegada]]+TIME(0,15,0),Tabla13[[#This Row],[Hora_Salida]]-Tabla13[[#This Row],[Hora_Llegada]])</f>
        <v>0.15972222222141377</v>
      </c>
      <c r="G393" s="7" t="str">
        <f>TEXT(Tabla13[[#This Row],[Hora_Salida]],"dddd,dd,mm,aaaa")</f>
        <v>miércoles,05,04,2023</v>
      </c>
      <c r="H393" s="1" t="s">
        <v>79</v>
      </c>
      <c r="I393" s="1" t="s">
        <v>67</v>
      </c>
      <c r="J393" s="1" t="s">
        <v>80</v>
      </c>
      <c r="K393" s="1">
        <v>32.729999999999997</v>
      </c>
      <c r="L393" s="1" cm="1">
        <f t="array" ref="L393">_xlfn.IFS(Tabla13[[#This Row],[Cuentas_Pagadas]]="COBRADA",K393,Tabla13[[#This Row],[Cuentas_Pagadas]]="NO COBRADA","-")</f>
        <v>32.729999999999997</v>
      </c>
      <c r="M393" s="1" t="s">
        <v>95</v>
      </c>
      <c r="N393" s="1">
        <v>392</v>
      </c>
      <c r="O393" s="1" t="s">
        <v>101</v>
      </c>
      <c r="P393" s="1" t="s">
        <v>389</v>
      </c>
      <c r="Q393" s="19">
        <v>0.1</v>
      </c>
      <c r="R393" s="25">
        <f>Tabla13[[#This Row],[Monto Total]]*Tabla13[[#This Row],[IVA (%)]]</f>
        <v>12</v>
      </c>
      <c r="S393" s="26">
        <f>SUMIF(Tabla1[Número de Orden],Tabla13[[#This Row],[Número_Orden]],Tabla1[Total del Pedido])</f>
        <v>120</v>
      </c>
      <c r="T393" s="26" cm="1">
        <f t="array" ref="T393">_xlfn.IFS(Tabla13[[#This Row],[Cuentas_Pagadas]]="COBRADA",Tabla13[[#This Row],[Monto Total]]+Tabla13[[#This Row],[Propina]],Tabla13[[#This Row],[Cuentas_Pagadas]]="NO COBRADA",0)</f>
        <v>152.72999999999999</v>
      </c>
      <c r="U393" s="26">
        <f>SUMIF(Tabla1[Número de Orden],Tabla13[[#This Row],[Número_Orden]],Tabla1[Ganancia Bruta])</f>
        <v>49</v>
      </c>
      <c r="V393" s="26">
        <f>IF(Tabla13[[#This Row],[Ganancia Bruta]]&gt;0,Tabla13[[#This Row],[Ganancia Bruta]]-Tabla13[[#This Row],[IVA]],"-")</f>
        <v>37</v>
      </c>
      <c r="W393" s="7">
        <f>SUMIF(Tabla1[Número de Orden],Tabla13[[#This Row],[Número_Orden]],Tabla1[Tiempo_Preparación])</f>
        <v>3.7499999999999999E-2</v>
      </c>
      <c r="X393" s="7">
        <f>Tabla13[[#This Row],[Tiempo_Sala]]-Tabla13[[#This Row],[Tiempo_Preparación]]</f>
        <v>0.12222222222141377</v>
      </c>
      <c r="Y393" s="1" t="str">
        <f>IF(Tabla13[[#This Row],[TS-TP]]&gt;0,"COBRADA","NO COBRADA")</f>
        <v>COBRADA</v>
      </c>
    </row>
    <row r="394" spans="1:25" x14ac:dyDescent="0.25">
      <c r="A394" s="1">
        <v>13</v>
      </c>
      <c r="B394" s="1" t="s">
        <v>707</v>
      </c>
      <c r="C394" s="1">
        <v>3</v>
      </c>
      <c r="D394" s="13">
        <v>45021.106249999997</v>
      </c>
      <c r="E394" s="13">
        <v>45021.220138888886</v>
      </c>
      <c r="F394" s="7">
        <f>IF(Tabla13[[#This Row],[Estado_Mesa]]="Ocupada",Tabla13[[#This Row],[Hora_Salida]]-Tabla13[[#This Row],[Hora_Llegada]]+TIME(0,15,0),Tabla13[[#This Row],[Hora_Salida]]-Tabla13[[#This Row],[Hora_Llegada]])</f>
        <v>0.12430555555571725</v>
      </c>
      <c r="G394" s="7" t="str">
        <f>TEXT(Tabla13[[#This Row],[Hora_Salida]],"dddd,dd,mm,aaaa")</f>
        <v>miércoles,05,04,2023</v>
      </c>
      <c r="H394" s="1" t="s">
        <v>89</v>
      </c>
      <c r="I394" s="1" t="s">
        <v>67</v>
      </c>
      <c r="J394" s="1" t="s">
        <v>80</v>
      </c>
      <c r="K394" s="1">
        <v>12.54</v>
      </c>
      <c r="L394" s="1" cm="1">
        <f t="array" ref="L394">_xlfn.IFS(Tabla13[[#This Row],[Cuentas_Pagadas]]="COBRADA",K394,Tabla13[[#This Row],[Cuentas_Pagadas]]="NO COBRADA","-")</f>
        <v>12.54</v>
      </c>
      <c r="M394" s="1" t="s">
        <v>95</v>
      </c>
      <c r="N394" s="1">
        <v>393</v>
      </c>
      <c r="O394" s="1" t="s">
        <v>76</v>
      </c>
      <c r="P394" s="1" t="s">
        <v>708</v>
      </c>
      <c r="Q394" s="19">
        <v>0.1</v>
      </c>
      <c r="R394" s="25">
        <f>Tabla13[[#This Row],[Monto Total]]*Tabla13[[#This Row],[IVA (%)]]</f>
        <v>20.8</v>
      </c>
      <c r="S394" s="26">
        <f>SUMIF(Tabla1[Número de Orden],Tabla13[[#This Row],[Número_Orden]],Tabla1[Total del Pedido])</f>
        <v>208</v>
      </c>
      <c r="T394" s="26" cm="1">
        <f t="array" ref="T394">_xlfn.IFS(Tabla13[[#This Row],[Cuentas_Pagadas]]="COBRADA",Tabla13[[#This Row],[Monto Total]]+Tabla13[[#This Row],[Propina]],Tabla13[[#This Row],[Cuentas_Pagadas]]="NO COBRADA",0)</f>
        <v>220.54</v>
      </c>
      <c r="U394" s="26">
        <f>SUMIF(Tabla1[Número de Orden],Tabla13[[#This Row],[Número_Orden]],Tabla1[Ganancia Bruta])</f>
        <v>84</v>
      </c>
      <c r="V394" s="26">
        <f>IF(Tabla13[[#This Row],[Ganancia Bruta]]&gt;0,Tabla13[[#This Row],[Ganancia Bruta]]-Tabla13[[#This Row],[IVA]],"-")</f>
        <v>63.2</v>
      </c>
      <c r="W394" s="7">
        <f>SUMIF(Tabla1[Número de Orden],Tabla13[[#This Row],[Número_Orden]],Tabla1[Tiempo_Preparación])</f>
        <v>7.5694444444444439E-2</v>
      </c>
      <c r="X394" s="7">
        <f>Tabla13[[#This Row],[Tiempo_Sala]]-Tabla13[[#This Row],[Tiempo_Preparación]]</f>
        <v>4.8611111111272809E-2</v>
      </c>
      <c r="Y394" s="1" t="str">
        <f>IF(Tabla13[[#This Row],[TS-TP]]&gt;0,"COBRADA","NO COBRADA")</f>
        <v>COBRADA</v>
      </c>
    </row>
    <row r="395" spans="1:25" x14ac:dyDescent="0.25">
      <c r="A395" s="1">
        <v>17</v>
      </c>
      <c r="B395" s="1" t="s">
        <v>100</v>
      </c>
      <c r="C395" s="1">
        <v>1</v>
      </c>
      <c r="D395" s="13">
        <v>45021.143055555556</v>
      </c>
      <c r="E395" s="13">
        <v>45021.293055555558</v>
      </c>
      <c r="F395" s="7">
        <f>IF(Tabla13[[#This Row],[Estado_Mesa]]="Ocupada",Tabla13[[#This Row],[Hora_Salida]]-Tabla13[[#This Row],[Hora_Llegada]]+TIME(0,15,0),Tabla13[[#This Row],[Hora_Salida]]-Tabla13[[#This Row],[Hora_Llegada]])</f>
        <v>0.16041666666812185</v>
      </c>
      <c r="G395" s="7" t="str">
        <f>TEXT(Tabla13[[#This Row],[Hora_Salida]],"dddd,dd,mm,aaaa")</f>
        <v>miércoles,05,04,2023</v>
      </c>
      <c r="H395" s="1" t="s">
        <v>66</v>
      </c>
      <c r="I395" s="1" t="s">
        <v>67</v>
      </c>
      <c r="J395" s="1" t="s">
        <v>80</v>
      </c>
      <c r="K395" s="1">
        <v>18.05</v>
      </c>
      <c r="L395" s="1" cm="1">
        <f t="array" ref="L395">_xlfn.IFS(Tabla13[[#This Row],[Cuentas_Pagadas]]="COBRADA",K395,Tabla13[[#This Row],[Cuentas_Pagadas]]="NO COBRADA","-")</f>
        <v>18.05</v>
      </c>
      <c r="M395" s="1" t="s">
        <v>95</v>
      </c>
      <c r="N395" s="1">
        <v>394</v>
      </c>
      <c r="O395" s="1" t="s">
        <v>82</v>
      </c>
      <c r="P395" s="1" t="s">
        <v>590</v>
      </c>
      <c r="Q395" s="19">
        <v>0.1</v>
      </c>
      <c r="R395" s="25">
        <f>Tabla13[[#This Row],[Monto Total]]*Tabla13[[#This Row],[IVA (%)]]</f>
        <v>7.7</v>
      </c>
      <c r="S395" s="26">
        <f>SUMIF(Tabla1[Número de Orden],Tabla13[[#This Row],[Número_Orden]],Tabla1[Total del Pedido])</f>
        <v>77</v>
      </c>
      <c r="T395" s="26" cm="1">
        <f t="array" ref="T395">_xlfn.IFS(Tabla13[[#This Row],[Cuentas_Pagadas]]="COBRADA",Tabla13[[#This Row],[Monto Total]]+Tabla13[[#This Row],[Propina]],Tabla13[[#This Row],[Cuentas_Pagadas]]="NO COBRADA",0)</f>
        <v>95.05</v>
      </c>
      <c r="U395" s="26">
        <f>SUMIF(Tabla1[Número de Orden],Tabla13[[#This Row],[Número_Orden]],Tabla1[Ganancia Bruta])</f>
        <v>32</v>
      </c>
      <c r="V395" s="26">
        <f>IF(Tabla13[[#This Row],[Ganancia Bruta]]&gt;0,Tabla13[[#This Row],[Ganancia Bruta]]-Tabla13[[#This Row],[IVA]],"-")</f>
        <v>24.3</v>
      </c>
      <c r="W395" s="7">
        <f>SUMIF(Tabla1[Número de Orden],Tabla13[[#This Row],[Número_Orden]],Tabla1[Tiempo_Preparación])</f>
        <v>3.2638888888888891E-2</v>
      </c>
      <c r="X395" s="7">
        <f>Tabla13[[#This Row],[Tiempo_Sala]]-Tabla13[[#This Row],[Tiempo_Preparación]]</f>
        <v>0.12777777777923296</v>
      </c>
      <c r="Y395" s="1" t="str">
        <f>IF(Tabla13[[#This Row],[TS-TP]]&gt;0,"COBRADA","NO COBRADA")</f>
        <v>COBRADA</v>
      </c>
    </row>
    <row r="396" spans="1:25" x14ac:dyDescent="0.25">
      <c r="A396" s="1">
        <v>2</v>
      </c>
      <c r="B396" s="1" t="s">
        <v>709</v>
      </c>
      <c r="C396" s="1">
        <v>1</v>
      </c>
      <c r="D396" s="13">
        <v>45021.067361111112</v>
      </c>
      <c r="E396" s="13">
        <v>45021.231944444444</v>
      </c>
      <c r="F396" s="7">
        <f>IF(Tabla13[[#This Row],[Estado_Mesa]]="Ocupada",Tabla13[[#This Row],[Hora_Salida]]-Tabla13[[#This Row],[Hora_Llegada]]+TIME(0,15,0),Tabla13[[#This Row],[Hora_Salida]]-Tabla13[[#This Row],[Hora_Llegada]])</f>
        <v>0.16458333333139308</v>
      </c>
      <c r="G396" s="7" t="str">
        <f>TEXT(Tabla13[[#This Row],[Hora_Salida]],"dddd,dd,mm,aaaa")</f>
        <v>miércoles,05,04,2023</v>
      </c>
      <c r="H396" s="1" t="s">
        <v>79</v>
      </c>
      <c r="I396" s="1" t="s">
        <v>67</v>
      </c>
      <c r="J396" s="1" t="s">
        <v>68</v>
      </c>
      <c r="K396" s="1">
        <v>40.9</v>
      </c>
      <c r="L396" s="1" cm="1">
        <f t="array" ref="L396">_xlfn.IFS(Tabla13[[#This Row],[Cuentas_Pagadas]]="COBRADA",K396,Tabla13[[#This Row],[Cuentas_Pagadas]]="NO COBRADA","-")</f>
        <v>40.9</v>
      </c>
      <c r="M396" s="1" t="s">
        <v>81</v>
      </c>
      <c r="N396" s="1">
        <v>395</v>
      </c>
      <c r="O396" s="1" t="s">
        <v>117</v>
      </c>
      <c r="P396" s="1" t="s">
        <v>13</v>
      </c>
      <c r="Q396" s="19">
        <v>0.1</v>
      </c>
      <c r="R396" s="25">
        <f>Tabla13[[#This Row],[Monto Total]]*Tabla13[[#This Row],[IVA (%)]]</f>
        <v>3.8000000000000003</v>
      </c>
      <c r="S396" s="26">
        <f>SUMIF(Tabla1[Número de Orden],Tabla13[[#This Row],[Número_Orden]],Tabla1[Total del Pedido])</f>
        <v>38</v>
      </c>
      <c r="T396" s="26" cm="1">
        <f t="array" ref="T396">_xlfn.IFS(Tabla13[[#This Row],[Cuentas_Pagadas]]="COBRADA",Tabla13[[#This Row],[Monto Total]]+Tabla13[[#This Row],[Propina]],Tabla13[[#This Row],[Cuentas_Pagadas]]="NO COBRADA",0)</f>
        <v>78.900000000000006</v>
      </c>
      <c r="U396" s="26">
        <f>SUMIF(Tabla1[Número de Orden],Tabla13[[#This Row],[Número_Orden]],Tabla1[Ganancia Bruta])</f>
        <v>16</v>
      </c>
      <c r="V396" s="26">
        <f>IF(Tabla13[[#This Row],[Ganancia Bruta]]&gt;0,Tabla13[[#This Row],[Ganancia Bruta]]-Tabla13[[#This Row],[IVA]],"-")</f>
        <v>12.2</v>
      </c>
      <c r="W396" s="7">
        <f>SUMIF(Tabla1[Número de Orden],Tabla13[[#This Row],[Número_Orden]],Tabla1[Tiempo_Preparación])</f>
        <v>5.5555555555555558E-3</v>
      </c>
      <c r="X396" s="7">
        <f>Tabla13[[#This Row],[Tiempo_Sala]]-Tabla13[[#This Row],[Tiempo_Preparación]]</f>
        <v>0.15902777777583751</v>
      </c>
      <c r="Y396" s="1" t="str">
        <f>IF(Tabla13[[#This Row],[TS-TP]]&gt;0,"COBRADA","NO COBRADA")</f>
        <v>COBRADA</v>
      </c>
    </row>
    <row r="397" spans="1:25" x14ac:dyDescent="0.25">
      <c r="A397" s="1">
        <v>11</v>
      </c>
      <c r="B397" s="1" t="s">
        <v>710</v>
      </c>
      <c r="C397" s="1">
        <v>1</v>
      </c>
      <c r="D397" s="13">
        <v>45021.022222222222</v>
      </c>
      <c r="E397" s="13">
        <v>45021.15</v>
      </c>
      <c r="F397" s="7">
        <f>IF(Tabla13[[#This Row],[Estado_Mesa]]="Ocupada",Tabla13[[#This Row],[Hora_Salida]]-Tabla13[[#This Row],[Hora_Llegada]]+TIME(0,15,0),Tabla13[[#This Row],[Hora_Salida]]-Tabla13[[#This Row],[Hora_Llegada]])</f>
        <v>0.12777777777955635</v>
      </c>
      <c r="G397" s="7" t="str">
        <f>TEXT(Tabla13[[#This Row],[Hora_Salida]],"dddd,dd,mm,aaaa")</f>
        <v>miércoles,05,04,2023</v>
      </c>
      <c r="H397" s="1" t="s">
        <v>79</v>
      </c>
      <c r="I397" s="1" t="s">
        <v>93</v>
      </c>
      <c r="J397" s="1" t="s">
        <v>75</v>
      </c>
      <c r="K397" s="1">
        <v>34.5</v>
      </c>
      <c r="L397" s="1" cm="1">
        <f t="array" ref="L397">_xlfn.IFS(Tabla13[[#This Row],[Cuentas_Pagadas]]="COBRADA",K397,Tabla13[[#This Row],[Cuentas_Pagadas]]="NO COBRADA","-")</f>
        <v>34.5</v>
      </c>
      <c r="M397" s="1" t="s">
        <v>81</v>
      </c>
      <c r="N397" s="1">
        <v>396</v>
      </c>
      <c r="O397" s="1" t="s">
        <v>90</v>
      </c>
      <c r="P397" s="1" t="s">
        <v>711</v>
      </c>
      <c r="Q397" s="19">
        <v>0.1</v>
      </c>
      <c r="R397" s="25">
        <f>Tabla13[[#This Row],[Monto Total]]*Tabla13[[#This Row],[IVA (%)]]</f>
        <v>8.3000000000000007</v>
      </c>
      <c r="S397" s="26">
        <f>SUMIF(Tabla1[Número de Orden],Tabla13[[#This Row],[Número_Orden]],Tabla1[Total del Pedido])</f>
        <v>83</v>
      </c>
      <c r="T397" s="26" cm="1">
        <f t="array" ref="T397">_xlfn.IFS(Tabla13[[#This Row],[Cuentas_Pagadas]]="COBRADA",Tabla13[[#This Row],[Monto Total]]+Tabla13[[#This Row],[Propina]],Tabla13[[#This Row],[Cuentas_Pagadas]]="NO COBRADA",0)</f>
        <v>117.5</v>
      </c>
      <c r="U397" s="26">
        <f>SUMIF(Tabla1[Número de Orden],Tabla13[[#This Row],[Número_Orden]],Tabla1[Ganancia Bruta])</f>
        <v>32</v>
      </c>
      <c r="V397" s="26">
        <f>IF(Tabla13[[#This Row],[Ganancia Bruta]]&gt;0,Tabla13[[#This Row],[Ganancia Bruta]]-Tabla13[[#This Row],[IVA]],"-")</f>
        <v>23.7</v>
      </c>
      <c r="W397" s="7">
        <f>SUMIF(Tabla1[Número de Orden],Tabla13[[#This Row],[Número_Orden]],Tabla1[Tiempo_Preparación])</f>
        <v>3.9583333333333331E-2</v>
      </c>
      <c r="X397" s="7">
        <f>Tabla13[[#This Row],[Tiempo_Sala]]-Tabla13[[#This Row],[Tiempo_Preparación]]</f>
        <v>8.8194444446223014E-2</v>
      </c>
      <c r="Y397" s="1" t="str">
        <f>IF(Tabla13[[#This Row],[TS-TP]]&gt;0,"COBRADA","NO COBRADA")</f>
        <v>COBRADA</v>
      </c>
    </row>
    <row r="398" spans="1:25" x14ac:dyDescent="0.25">
      <c r="A398" s="1">
        <v>4</v>
      </c>
      <c r="B398" s="1" t="s">
        <v>649</v>
      </c>
      <c r="C398" s="1">
        <v>2</v>
      </c>
      <c r="D398" s="13">
        <v>45021.013888888891</v>
      </c>
      <c r="E398" s="13">
        <v>45021.06527777778</v>
      </c>
      <c r="F398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398" s="7" t="str">
        <f>TEXT(Tabla13[[#This Row],[Hora_Salida]],"dddd,dd,mm,aaaa")</f>
        <v>miércoles,05,04,2023</v>
      </c>
      <c r="H398" s="1" t="s">
        <v>89</v>
      </c>
      <c r="I398" s="1" t="s">
        <v>74</v>
      </c>
      <c r="J398" s="1" t="s">
        <v>68</v>
      </c>
      <c r="K398" s="1">
        <v>37.79</v>
      </c>
      <c r="L398" s="1" cm="1">
        <f t="array" ref="L398">_xlfn.IFS(Tabla13[[#This Row],[Cuentas_Pagadas]]="COBRADA",K398,Tabla13[[#This Row],[Cuentas_Pagadas]]="NO COBRADA","-")</f>
        <v>37.79</v>
      </c>
      <c r="M398" s="1" t="s">
        <v>81</v>
      </c>
      <c r="N398" s="1">
        <v>397</v>
      </c>
      <c r="O398" s="1" t="s">
        <v>122</v>
      </c>
      <c r="P398" s="1" t="s">
        <v>712</v>
      </c>
      <c r="Q398" s="19">
        <v>0.1</v>
      </c>
      <c r="R398" s="25">
        <f>Tabla13[[#This Row],[Monto Total]]*Tabla13[[#This Row],[IVA (%)]]</f>
        <v>14.700000000000001</v>
      </c>
      <c r="S398" s="26">
        <f>SUMIF(Tabla1[Número de Orden],Tabla13[[#This Row],[Número_Orden]],Tabla1[Total del Pedido])</f>
        <v>147</v>
      </c>
      <c r="T398" s="26" cm="1">
        <f t="array" ref="T398">_xlfn.IFS(Tabla13[[#This Row],[Cuentas_Pagadas]]="COBRADA",Tabla13[[#This Row],[Monto Total]]+Tabla13[[#This Row],[Propina]],Tabla13[[#This Row],[Cuentas_Pagadas]]="NO COBRADA",0)</f>
        <v>184.79</v>
      </c>
      <c r="U398" s="26">
        <f>SUMIF(Tabla1[Número de Orden],Tabla13[[#This Row],[Número_Orden]],Tabla1[Ganancia Bruta])</f>
        <v>58</v>
      </c>
      <c r="V398" s="26">
        <f>IF(Tabla13[[#This Row],[Ganancia Bruta]]&gt;0,Tabla13[[#This Row],[Ganancia Bruta]]-Tabla13[[#This Row],[IVA]],"-")</f>
        <v>43.3</v>
      </c>
      <c r="W398" s="7">
        <f>SUMIF(Tabla1[Número de Orden],Tabla13[[#This Row],[Número_Orden]],Tabla1[Tiempo_Preparación])</f>
        <v>4.7916666666666663E-2</v>
      </c>
      <c r="X398" s="7">
        <f>Tabla13[[#This Row],[Tiempo_Sala]]-Tabla13[[#This Row],[Tiempo_Preparación]]</f>
        <v>3.4722222223839139E-3</v>
      </c>
      <c r="Y398" s="1" t="str">
        <f>IF(Tabla13[[#This Row],[TS-TP]]&gt;0,"COBRADA","NO COBRADA")</f>
        <v>COBRADA</v>
      </c>
    </row>
    <row r="399" spans="1:25" x14ac:dyDescent="0.25">
      <c r="A399" s="1">
        <v>9</v>
      </c>
      <c r="B399" s="1" t="s">
        <v>713</v>
      </c>
      <c r="C399" s="1">
        <v>5</v>
      </c>
      <c r="D399" s="13">
        <v>45021.131944444445</v>
      </c>
      <c r="E399" s="13">
        <v>45021.295138888891</v>
      </c>
      <c r="F399" s="7">
        <f>IF(Tabla13[[#This Row],[Estado_Mesa]]="Ocupada",Tabla13[[#This Row],[Hora_Salida]]-Tabla13[[#This Row],[Hora_Llegada]]+TIME(0,15,0),Tabla13[[#This Row],[Hora_Salida]]-Tabla13[[#This Row],[Hora_Llegada]])</f>
        <v>0.16319444444525288</v>
      </c>
      <c r="G399" s="7" t="str">
        <f>TEXT(Tabla13[[#This Row],[Hora_Salida]],"dddd,dd,mm,aaaa")</f>
        <v>miércoles,05,04,2023</v>
      </c>
      <c r="H399" s="1" t="s">
        <v>73</v>
      </c>
      <c r="I399" s="1" t="s">
        <v>74</v>
      </c>
      <c r="J399" s="1" t="s">
        <v>80</v>
      </c>
      <c r="K399" s="1">
        <v>48.96</v>
      </c>
      <c r="L399" s="1" cm="1">
        <f t="array" ref="L399">_xlfn.IFS(Tabla13[[#This Row],[Cuentas_Pagadas]]="COBRADA",K399,Tabla13[[#This Row],[Cuentas_Pagadas]]="NO COBRADA","-")</f>
        <v>48.96</v>
      </c>
      <c r="M399" s="1" t="s">
        <v>81</v>
      </c>
      <c r="N399" s="1">
        <v>398</v>
      </c>
      <c r="O399" s="1" t="s">
        <v>90</v>
      </c>
      <c r="P399" s="1" t="s">
        <v>714</v>
      </c>
      <c r="Q399" s="19">
        <v>0.1</v>
      </c>
      <c r="R399" s="25">
        <f>Tabla13[[#This Row],[Monto Total]]*Tabla13[[#This Row],[IVA (%)]]</f>
        <v>12.200000000000001</v>
      </c>
      <c r="S399" s="26">
        <f>SUMIF(Tabla1[Número de Orden],Tabla13[[#This Row],[Número_Orden]],Tabla1[Total del Pedido])</f>
        <v>122</v>
      </c>
      <c r="T399" s="26" cm="1">
        <f t="array" ref="T399">_xlfn.IFS(Tabla13[[#This Row],[Cuentas_Pagadas]]="COBRADA",Tabla13[[#This Row],[Monto Total]]+Tabla13[[#This Row],[Propina]],Tabla13[[#This Row],[Cuentas_Pagadas]]="NO COBRADA",0)</f>
        <v>170.96</v>
      </c>
      <c r="U399" s="26">
        <f>SUMIF(Tabla1[Número de Orden],Tabla13[[#This Row],[Número_Orden]],Tabla1[Ganancia Bruta])</f>
        <v>50</v>
      </c>
      <c r="V399" s="26">
        <f>IF(Tabla13[[#This Row],[Ganancia Bruta]]&gt;0,Tabla13[[#This Row],[Ganancia Bruta]]-Tabla13[[#This Row],[IVA]],"-")</f>
        <v>37.799999999999997</v>
      </c>
      <c r="W399" s="7">
        <f>SUMIF(Tabla1[Número de Orden],Tabla13[[#This Row],[Número_Orden]],Tabla1[Tiempo_Preparación])</f>
        <v>4.9305555555555561E-2</v>
      </c>
      <c r="X399" s="7">
        <f>Tabla13[[#This Row],[Tiempo_Sala]]-Tabla13[[#This Row],[Tiempo_Preparación]]</f>
        <v>0.11388888888969732</v>
      </c>
      <c r="Y399" s="1" t="str">
        <f>IF(Tabla13[[#This Row],[TS-TP]]&gt;0,"COBRADA","NO COBRADA")</f>
        <v>COBRADA</v>
      </c>
    </row>
    <row r="400" spans="1:25" x14ac:dyDescent="0.25">
      <c r="A400" s="1">
        <v>7</v>
      </c>
      <c r="B400" s="1" t="s">
        <v>715</v>
      </c>
      <c r="C400" s="1">
        <v>6</v>
      </c>
      <c r="D400" s="13">
        <v>45021.116666666669</v>
      </c>
      <c r="E400" s="13">
        <v>45021.236111111109</v>
      </c>
      <c r="F400" s="7">
        <f>IF(Tabla13[[#This Row],[Estado_Mesa]]="Ocupada",Tabla13[[#This Row],[Hora_Salida]]-Tabla13[[#This Row],[Hora_Llegada]]+TIME(0,15,0),Tabla13[[#This Row],[Hora_Salida]]-Tabla13[[#This Row],[Hora_Llegada]])</f>
        <v>0.11944444444088731</v>
      </c>
      <c r="G400" s="7" t="str">
        <f>TEXT(Tabla13[[#This Row],[Hora_Salida]],"dddd,dd,mm,aaaa")</f>
        <v>miércoles,05,04,2023</v>
      </c>
      <c r="H400" s="1" t="s">
        <v>85</v>
      </c>
      <c r="I400" s="1" t="s">
        <v>67</v>
      </c>
      <c r="J400" s="1" t="s">
        <v>80</v>
      </c>
      <c r="K400" s="1">
        <v>27.32</v>
      </c>
      <c r="L400" s="1" cm="1">
        <f t="array" ref="L400">_xlfn.IFS(Tabla13[[#This Row],[Cuentas_Pagadas]]="COBRADA",K400,Tabla13[[#This Row],[Cuentas_Pagadas]]="NO COBRADA","-")</f>
        <v>27.32</v>
      </c>
      <c r="M400" s="1" t="s">
        <v>81</v>
      </c>
      <c r="N400" s="1">
        <v>399</v>
      </c>
      <c r="O400" s="1" t="s">
        <v>70</v>
      </c>
      <c r="P400" s="1" t="s">
        <v>716</v>
      </c>
      <c r="Q400" s="19">
        <v>0.1</v>
      </c>
      <c r="R400" s="25">
        <f>Tabla13[[#This Row],[Monto Total]]*Tabla13[[#This Row],[IVA (%)]]</f>
        <v>20.700000000000003</v>
      </c>
      <c r="S400" s="26">
        <f>SUMIF(Tabla1[Número de Orden],Tabla13[[#This Row],[Número_Orden]],Tabla1[Total del Pedido])</f>
        <v>207</v>
      </c>
      <c r="T400" s="26" cm="1">
        <f t="array" ref="T400">_xlfn.IFS(Tabla13[[#This Row],[Cuentas_Pagadas]]="COBRADA",Tabla13[[#This Row],[Monto Total]]+Tabla13[[#This Row],[Propina]],Tabla13[[#This Row],[Cuentas_Pagadas]]="NO COBRADA",0)</f>
        <v>234.32</v>
      </c>
      <c r="U400" s="26">
        <f>SUMIF(Tabla1[Número de Orden],Tabla13[[#This Row],[Número_Orden]],Tabla1[Ganancia Bruta])</f>
        <v>81</v>
      </c>
      <c r="V400" s="26">
        <f>IF(Tabla13[[#This Row],[Ganancia Bruta]]&gt;0,Tabla13[[#This Row],[Ganancia Bruta]]-Tabla13[[#This Row],[IVA]],"-")</f>
        <v>60.3</v>
      </c>
      <c r="W400" s="7">
        <f>SUMIF(Tabla1[Número de Orden],Tabla13[[#This Row],[Número_Orden]],Tabla1[Tiempo_Preparación])</f>
        <v>6.3194444444444442E-2</v>
      </c>
      <c r="X400" s="7">
        <f>Tabla13[[#This Row],[Tiempo_Sala]]-Tabla13[[#This Row],[Tiempo_Preparación]]</f>
        <v>5.6249999996442868E-2</v>
      </c>
      <c r="Y400" s="1" t="str">
        <f>IF(Tabla13[[#This Row],[TS-TP]]&gt;0,"COBRADA","NO COBRADA")</f>
        <v>COBRADA</v>
      </c>
    </row>
    <row r="401" spans="1:25" x14ac:dyDescent="0.25">
      <c r="A401" s="1">
        <v>9</v>
      </c>
      <c r="B401" s="1" t="s">
        <v>717</v>
      </c>
      <c r="C401" s="1">
        <v>4</v>
      </c>
      <c r="D401" s="13">
        <v>45021.09097222222</v>
      </c>
      <c r="E401" s="13">
        <v>45021.176388888889</v>
      </c>
      <c r="F401" s="7">
        <f>IF(Tabla13[[#This Row],[Estado_Mesa]]="Ocupada",Tabla13[[#This Row],[Hora_Salida]]-Tabla13[[#This Row],[Hora_Llegada]]+TIME(0,15,0),Tabla13[[#This Row],[Hora_Salida]]-Tabla13[[#This Row],[Hora_Llegada]])</f>
        <v>8.5416666668606922E-2</v>
      </c>
      <c r="G401" s="7" t="str">
        <f>TEXT(Tabla13[[#This Row],[Hora_Salida]],"dddd,dd,mm,aaaa")</f>
        <v>miércoles,05,04,2023</v>
      </c>
      <c r="H401" s="1" t="s">
        <v>89</v>
      </c>
      <c r="I401" s="1" t="s">
        <v>67</v>
      </c>
      <c r="J401" s="1" t="s">
        <v>80</v>
      </c>
      <c r="K401" s="1">
        <v>42.96</v>
      </c>
      <c r="L401" s="1" cm="1">
        <f t="array" ref="L401">_xlfn.IFS(Tabla13[[#This Row],[Cuentas_Pagadas]]="COBRADA",K401,Tabla13[[#This Row],[Cuentas_Pagadas]]="NO COBRADA","-")</f>
        <v>42.96</v>
      </c>
      <c r="M401" s="1" t="s">
        <v>69</v>
      </c>
      <c r="N401" s="1">
        <v>400</v>
      </c>
      <c r="O401" s="1" t="s">
        <v>82</v>
      </c>
      <c r="P401" s="1" t="s">
        <v>718</v>
      </c>
      <c r="Q401" s="19">
        <v>0.1</v>
      </c>
      <c r="R401" s="25">
        <f>Tabla13[[#This Row],[Monto Total]]*Tabla13[[#This Row],[IVA (%)]]</f>
        <v>19.8</v>
      </c>
      <c r="S401" s="26">
        <f>SUMIF(Tabla1[Número de Orden],Tabla13[[#This Row],[Número_Orden]],Tabla1[Total del Pedido])</f>
        <v>198</v>
      </c>
      <c r="T401" s="26" cm="1">
        <f t="array" ref="T401">_xlfn.IFS(Tabla13[[#This Row],[Cuentas_Pagadas]]="COBRADA",Tabla13[[#This Row],[Monto Total]]+Tabla13[[#This Row],[Propina]],Tabla13[[#This Row],[Cuentas_Pagadas]]="NO COBRADA",0)</f>
        <v>240.96</v>
      </c>
      <c r="U401" s="26">
        <f>SUMIF(Tabla1[Número de Orden],Tabla13[[#This Row],[Número_Orden]],Tabla1[Ganancia Bruta])</f>
        <v>78</v>
      </c>
      <c r="V401" s="26">
        <f>IF(Tabla13[[#This Row],[Ganancia Bruta]]&gt;0,Tabla13[[#This Row],[Ganancia Bruta]]-Tabla13[[#This Row],[IVA]],"-")</f>
        <v>58.2</v>
      </c>
      <c r="W401" s="7">
        <f>SUMIF(Tabla1[Número de Orden],Tabla13[[#This Row],[Número_Orden]],Tabla1[Tiempo_Preparación])</f>
        <v>5.486111111111111E-2</v>
      </c>
      <c r="X401" s="7">
        <f>Tabla13[[#This Row],[Tiempo_Sala]]-Tabla13[[#This Row],[Tiempo_Preparación]]</f>
        <v>3.0555555557495812E-2</v>
      </c>
      <c r="Y401" s="1" t="str">
        <f>IF(Tabla13[[#This Row],[TS-TP]]&gt;0,"COBRADA","NO COBRADA")</f>
        <v>COBRADA</v>
      </c>
    </row>
    <row r="402" spans="1:25" x14ac:dyDescent="0.25">
      <c r="A402" s="1">
        <v>16</v>
      </c>
      <c r="B402" s="1" t="s">
        <v>601</v>
      </c>
      <c r="C402" s="1">
        <v>2</v>
      </c>
      <c r="D402" s="13">
        <v>45021.160416666666</v>
      </c>
      <c r="E402" s="13">
        <v>45021.289583333331</v>
      </c>
      <c r="F402" s="7">
        <f>IF(Tabla13[[#This Row],[Estado_Mesa]]="Ocupada",Tabla13[[#This Row],[Hora_Salida]]-Tabla13[[#This Row],[Hora_Llegada]]+TIME(0,15,0),Tabla13[[#This Row],[Hora_Salida]]-Tabla13[[#This Row],[Hora_Llegada]])</f>
        <v>0.1395833333323632</v>
      </c>
      <c r="G402" s="7" t="str">
        <f>TEXT(Tabla13[[#This Row],[Hora_Salida]],"dddd,dd,mm,aaaa")</f>
        <v>miércoles,05,04,2023</v>
      </c>
      <c r="H402" s="1" t="s">
        <v>79</v>
      </c>
      <c r="I402" s="1" t="s">
        <v>67</v>
      </c>
      <c r="J402" s="1" t="s">
        <v>80</v>
      </c>
      <c r="K402" s="1">
        <v>15.87</v>
      </c>
      <c r="L402" s="1" cm="1">
        <f t="array" ref="L402">_xlfn.IFS(Tabla13[[#This Row],[Cuentas_Pagadas]]="COBRADA",K402,Tabla13[[#This Row],[Cuentas_Pagadas]]="NO COBRADA","-")</f>
        <v>15.87</v>
      </c>
      <c r="M402" s="1" t="s">
        <v>95</v>
      </c>
      <c r="N402" s="1">
        <v>401</v>
      </c>
      <c r="O402" s="1" t="s">
        <v>86</v>
      </c>
      <c r="P402" s="1" t="s">
        <v>20</v>
      </c>
      <c r="Q402" s="19">
        <v>0.1</v>
      </c>
      <c r="R402" s="25">
        <f>Tabla13[[#This Row],[Monto Total]]*Tabla13[[#This Row],[IVA (%)]]</f>
        <v>4.2</v>
      </c>
      <c r="S402" s="26">
        <f>SUMIF(Tabla1[Número de Orden],Tabla13[[#This Row],[Número_Orden]],Tabla1[Total del Pedido])</f>
        <v>42</v>
      </c>
      <c r="T402" s="26" cm="1">
        <f t="array" ref="T402">_xlfn.IFS(Tabla13[[#This Row],[Cuentas_Pagadas]]="COBRADA",Tabla13[[#This Row],[Monto Total]]+Tabla13[[#This Row],[Propina]],Tabla13[[#This Row],[Cuentas_Pagadas]]="NO COBRADA",0)</f>
        <v>57.87</v>
      </c>
      <c r="U402" s="26">
        <f>SUMIF(Tabla1[Número de Orden],Tabla13[[#This Row],[Número_Orden]],Tabla1[Ganancia Bruta])</f>
        <v>16</v>
      </c>
      <c r="V402" s="26">
        <f>IF(Tabla13[[#This Row],[Ganancia Bruta]]&gt;0,Tabla13[[#This Row],[Ganancia Bruta]]-Tabla13[[#This Row],[IVA]],"-")</f>
        <v>11.8</v>
      </c>
      <c r="W402" s="7">
        <f>SUMIF(Tabla1[Número de Orden],Tabla13[[#This Row],[Número_Orden]],Tabla1[Tiempo_Preparación])</f>
        <v>1.3888888888888888E-2</v>
      </c>
      <c r="X402" s="7">
        <f>Tabla13[[#This Row],[Tiempo_Sala]]-Tabla13[[#This Row],[Tiempo_Preparación]]</f>
        <v>0.1256944444434743</v>
      </c>
      <c r="Y402" s="1" t="str">
        <f>IF(Tabla13[[#This Row],[TS-TP]]&gt;0,"COBRADA","NO COBRADA")</f>
        <v>COBRADA</v>
      </c>
    </row>
    <row r="403" spans="1:25" x14ac:dyDescent="0.25">
      <c r="A403" s="1">
        <v>18</v>
      </c>
      <c r="B403" s="1" t="s">
        <v>719</v>
      </c>
      <c r="C403" s="1">
        <v>1</v>
      </c>
      <c r="D403" s="13">
        <v>45021.111805555556</v>
      </c>
      <c r="E403" s="13">
        <v>45021.213888888888</v>
      </c>
      <c r="F403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403" s="7" t="str">
        <f>TEXT(Tabla13[[#This Row],[Hora_Salida]],"dddd,dd,mm,aaaa")</f>
        <v>miércoles,05,04,2023</v>
      </c>
      <c r="H403" s="1" t="s">
        <v>66</v>
      </c>
      <c r="I403" s="1" t="s">
        <v>67</v>
      </c>
      <c r="J403" s="1" t="s">
        <v>80</v>
      </c>
      <c r="K403" s="1">
        <v>31.02</v>
      </c>
      <c r="L403" s="1" cm="1">
        <f t="array" ref="L403">_xlfn.IFS(Tabla13[[#This Row],[Cuentas_Pagadas]]="COBRADA",K403,Tabla13[[#This Row],[Cuentas_Pagadas]]="NO COBRADA","-")</f>
        <v>31.02</v>
      </c>
      <c r="M403" s="1" t="s">
        <v>69</v>
      </c>
      <c r="N403" s="1">
        <v>402</v>
      </c>
      <c r="O403" s="1" t="s">
        <v>76</v>
      </c>
      <c r="P403" s="1" t="s">
        <v>720</v>
      </c>
      <c r="Q403" s="19">
        <v>0.1</v>
      </c>
      <c r="R403" s="25">
        <f>Tabla13[[#This Row],[Monto Total]]*Tabla13[[#This Row],[IVA (%)]]</f>
        <v>15.100000000000001</v>
      </c>
      <c r="S403" s="26">
        <f>SUMIF(Tabla1[Número de Orden],Tabla13[[#This Row],[Número_Orden]],Tabla1[Total del Pedido])</f>
        <v>151</v>
      </c>
      <c r="T403" s="26" cm="1">
        <f t="array" ref="T403">_xlfn.IFS(Tabla13[[#This Row],[Cuentas_Pagadas]]="COBRADA",Tabla13[[#This Row],[Monto Total]]+Tabla13[[#This Row],[Propina]],Tabla13[[#This Row],[Cuentas_Pagadas]]="NO COBRADA",0)</f>
        <v>182.02</v>
      </c>
      <c r="U403" s="26">
        <f>SUMIF(Tabla1[Número de Orden],Tabla13[[#This Row],[Número_Orden]],Tabla1[Ganancia Bruta])</f>
        <v>62</v>
      </c>
      <c r="V403" s="26">
        <f>IF(Tabla13[[#This Row],[Ganancia Bruta]]&gt;0,Tabla13[[#This Row],[Ganancia Bruta]]-Tabla13[[#This Row],[IVA]],"-")</f>
        <v>46.9</v>
      </c>
      <c r="W403" s="7">
        <f>SUMIF(Tabla1[Número de Orden],Tabla13[[#This Row],[Número_Orden]],Tabla1[Tiempo_Preparación])</f>
        <v>4.5833333333333337E-2</v>
      </c>
      <c r="X403" s="7">
        <f>Tabla13[[#This Row],[Tiempo_Sala]]-Tabla13[[#This Row],[Tiempo_Preparación]]</f>
        <v>5.6249999998059741E-2</v>
      </c>
      <c r="Y403" s="1" t="str">
        <f>IF(Tabla13[[#This Row],[TS-TP]]&gt;0,"COBRADA","NO COBRADA")</f>
        <v>COBRADA</v>
      </c>
    </row>
    <row r="404" spans="1:25" x14ac:dyDescent="0.25">
      <c r="A404" s="1">
        <v>14</v>
      </c>
      <c r="B404" s="1" t="s">
        <v>721</v>
      </c>
      <c r="C404" s="1">
        <v>5</v>
      </c>
      <c r="D404" s="13">
        <v>45021.09375</v>
      </c>
      <c r="E404" s="13">
        <v>45021.21875</v>
      </c>
      <c r="F404" s="7">
        <f>IF(Tabla13[[#This Row],[Estado_Mesa]]="Ocupada",Tabla13[[#This Row],[Hora_Salida]]-Tabla13[[#This Row],[Hora_Llegada]]+TIME(0,15,0),Tabla13[[#This Row],[Hora_Salida]]-Tabla13[[#This Row],[Hora_Llegada]])</f>
        <v>0.125</v>
      </c>
      <c r="G404" s="7" t="str">
        <f>TEXT(Tabla13[[#This Row],[Hora_Salida]],"dddd,dd,mm,aaaa")</f>
        <v>miércoles,05,04,2023</v>
      </c>
      <c r="H404" s="1" t="s">
        <v>73</v>
      </c>
      <c r="I404" s="1" t="s">
        <v>67</v>
      </c>
      <c r="J404" s="1" t="s">
        <v>80</v>
      </c>
      <c r="K404" s="1">
        <v>14.76</v>
      </c>
      <c r="L404" s="1" cm="1">
        <f t="array" ref="L404">_xlfn.IFS(Tabla13[[#This Row],[Cuentas_Pagadas]]="COBRADA",K404,Tabla13[[#This Row],[Cuentas_Pagadas]]="NO COBRADA","-")</f>
        <v>14.76</v>
      </c>
      <c r="M404" s="1" t="s">
        <v>81</v>
      </c>
      <c r="N404" s="1">
        <v>403</v>
      </c>
      <c r="O404" s="1" t="s">
        <v>122</v>
      </c>
      <c r="P404" s="1" t="s">
        <v>722</v>
      </c>
      <c r="Q404" s="19">
        <v>0.1</v>
      </c>
      <c r="R404" s="25">
        <f>Tabla13[[#This Row],[Monto Total]]*Tabla13[[#This Row],[IVA (%)]]</f>
        <v>19</v>
      </c>
      <c r="S404" s="26">
        <f>SUMIF(Tabla1[Número de Orden],Tabla13[[#This Row],[Número_Orden]],Tabla1[Total del Pedido])</f>
        <v>190</v>
      </c>
      <c r="T404" s="26" cm="1">
        <f t="array" ref="T404">_xlfn.IFS(Tabla13[[#This Row],[Cuentas_Pagadas]]="COBRADA",Tabla13[[#This Row],[Monto Total]]+Tabla13[[#This Row],[Propina]],Tabla13[[#This Row],[Cuentas_Pagadas]]="NO COBRADA",0)</f>
        <v>204.76</v>
      </c>
      <c r="U404" s="26">
        <f>SUMIF(Tabla1[Número de Orden],Tabla13[[#This Row],[Número_Orden]],Tabla1[Ganancia Bruta])</f>
        <v>79</v>
      </c>
      <c r="V404" s="26">
        <f>IF(Tabla13[[#This Row],[Ganancia Bruta]]&gt;0,Tabla13[[#This Row],[Ganancia Bruta]]-Tabla13[[#This Row],[IVA]],"-")</f>
        <v>60</v>
      </c>
      <c r="W404" s="7">
        <f>SUMIF(Tabla1[Número de Orden],Tabla13[[#This Row],[Número_Orden]],Tabla1[Tiempo_Preparación])</f>
        <v>5.9027777777777776E-2</v>
      </c>
      <c r="X404" s="7">
        <f>Tabla13[[#This Row],[Tiempo_Sala]]-Tabla13[[#This Row],[Tiempo_Preparación]]</f>
        <v>6.5972222222222224E-2</v>
      </c>
      <c r="Y404" s="1" t="str">
        <f>IF(Tabla13[[#This Row],[TS-TP]]&gt;0,"COBRADA","NO COBRADA")</f>
        <v>COBRADA</v>
      </c>
    </row>
    <row r="405" spans="1:25" x14ac:dyDescent="0.25">
      <c r="A405" s="1">
        <v>17</v>
      </c>
      <c r="B405" s="1" t="s">
        <v>643</v>
      </c>
      <c r="C405" s="1">
        <v>2</v>
      </c>
      <c r="D405" s="13">
        <v>45021.026388888888</v>
      </c>
      <c r="E405" s="13">
        <v>45021.186805555553</v>
      </c>
      <c r="F405" s="7">
        <f>IF(Tabla13[[#This Row],[Estado_Mesa]]="Ocupada",Tabla13[[#This Row],[Hora_Salida]]-Tabla13[[#This Row],[Hora_Llegada]]+TIME(0,15,0),Tabla13[[#This Row],[Hora_Salida]]-Tabla13[[#This Row],[Hora_Llegada]])</f>
        <v>0.16041666666569654</v>
      </c>
      <c r="G405" s="7" t="str">
        <f>TEXT(Tabla13[[#This Row],[Hora_Salida]],"dddd,dd,mm,aaaa")</f>
        <v>miércoles,05,04,2023</v>
      </c>
      <c r="H405" s="1" t="s">
        <v>85</v>
      </c>
      <c r="I405" s="1" t="s">
        <v>67</v>
      </c>
      <c r="J405" s="1" t="s">
        <v>80</v>
      </c>
      <c r="K405" s="1">
        <v>32.56</v>
      </c>
      <c r="L405" s="1" cm="1">
        <f t="array" ref="L405">_xlfn.IFS(Tabla13[[#This Row],[Cuentas_Pagadas]]="COBRADA",K405,Tabla13[[#This Row],[Cuentas_Pagadas]]="NO COBRADA","-")</f>
        <v>32.56</v>
      </c>
      <c r="M405" s="1" t="s">
        <v>81</v>
      </c>
      <c r="N405" s="1">
        <v>404</v>
      </c>
      <c r="O405" s="1" t="s">
        <v>70</v>
      </c>
      <c r="P405" s="1" t="s">
        <v>723</v>
      </c>
      <c r="Q405" s="19">
        <v>0.1</v>
      </c>
      <c r="R405" s="25">
        <f>Tabla13[[#This Row],[Monto Total]]*Tabla13[[#This Row],[IVA (%)]]</f>
        <v>18.2</v>
      </c>
      <c r="S405" s="26">
        <f>SUMIF(Tabla1[Número de Orden],Tabla13[[#This Row],[Número_Orden]],Tabla1[Total del Pedido])</f>
        <v>182</v>
      </c>
      <c r="T405" s="26" cm="1">
        <f t="array" ref="T405">_xlfn.IFS(Tabla13[[#This Row],[Cuentas_Pagadas]]="COBRADA",Tabla13[[#This Row],[Monto Total]]+Tabla13[[#This Row],[Propina]],Tabla13[[#This Row],[Cuentas_Pagadas]]="NO COBRADA",0)</f>
        <v>214.56</v>
      </c>
      <c r="U405" s="26">
        <f>SUMIF(Tabla1[Número de Orden],Tabla13[[#This Row],[Número_Orden]],Tabla1[Ganancia Bruta])</f>
        <v>69</v>
      </c>
      <c r="V405" s="26">
        <f>IF(Tabla13[[#This Row],[Ganancia Bruta]]&gt;0,Tabla13[[#This Row],[Ganancia Bruta]]-Tabla13[[#This Row],[IVA]],"-")</f>
        <v>50.8</v>
      </c>
      <c r="W405" s="7">
        <f>SUMIF(Tabla1[Número de Orden],Tabla13[[#This Row],[Número_Orden]],Tabla1[Tiempo_Preparación])</f>
        <v>7.0833333333333331E-2</v>
      </c>
      <c r="X405" s="7">
        <f>Tabla13[[#This Row],[Tiempo_Sala]]-Tabla13[[#This Row],[Tiempo_Preparación]]</f>
        <v>8.9583333332363208E-2</v>
      </c>
      <c r="Y405" s="1" t="str">
        <f>IF(Tabla13[[#This Row],[TS-TP]]&gt;0,"COBRADA","NO COBRADA")</f>
        <v>COBRADA</v>
      </c>
    </row>
    <row r="406" spans="1:25" x14ac:dyDescent="0.25">
      <c r="A406" s="1">
        <v>5</v>
      </c>
      <c r="B406" s="1" t="s">
        <v>724</v>
      </c>
      <c r="C406" s="1">
        <v>6</v>
      </c>
      <c r="D406" s="13">
        <v>45021.11041666667</v>
      </c>
      <c r="E406" s="13">
        <v>45021.207638888889</v>
      </c>
      <c r="F406" s="7">
        <f>IF(Tabla13[[#This Row],[Estado_Mesa]]="Ocupada",Tabla13[[#This Row],[Hora_Salida]]-Tabla13[[#This Row],[Hora_Llegada]]+TIME(0,15,0),Tabla13[[#This Row],[Hora_Salida]]-Tabla13[[#This Row],[Hora_Llegada]])</f>
        <v>9.7222222218988463E-2</v>
      </c>
      <c r="G406" s="7" t="str">
        <f>TEXT(Tabla13[[#This Row],[Hora_Salida]],"dddd,dd,mm,aaaa")</f>
        <v>miércoles,05,04,2023</v>
      </c>
      <c r="H406" s="1" t="s">
        <v>79</v>
      </c>
      <c r="I406" s="1" t="s">
        <v>93</v>
      </c>
      <c r="J406" s="1" t="s">
        <v>80</v>
      </c>
      <c r="K406" s="1">
        <v>14.56</v>
      </c>
      <c r="L406" s="1" cm="1">
        <f t="array" ref="L406">_xlfn.IFS(Tabla13[[#This Row],[Cuentas_Pagadas]]="COBRADA",K406,Tabla13[[#This Row],[Cuentas_Pagadas]]="NO COBRADA","-")</f>
        <v>14.56</v>
      </c>
      <c r="M406" s="1" t="s">
        <v>69</v>
      </c>
      <c r="N406" s="1">
        <v>405</v>
      </c>
      <c r="O406" s="1" t="s">
        <v>139</v>
      </c>
      <c r="P406" s="1" t="s">
        <v>725</v>
      </c>
      <c r="Q406" s="19">
        <v>0.1</v>
      </c>
      <c r="R406" s="25">
        <f>Tabla13[[#This Row],[Monto Total]]*Tabla13[[#This Row],[IVA (%)]]</f>
        <v>10.600000000000001</v>
      </c>
      <c r="S406" s="26">
        <f>SUMIF(Tabla1[Número de Orden],Tabla13[[#This Row],[Número_Orden]],Tabla1[Total del Pedido])</f>
        <v>106</v>
      </c>
      <c r="T406" s="26" cm="1">
        <f t="array" ref="T406">_xlfn.IFS(Tabla13[[#This Row],[Cuentas_Pagadas]]="COBRADA",Tabla13[[#This Row],[Monto Total]]+Tabla13[[#This Row],[Propina]],Tabla13[[#This Row],[Cuentas_Pagadas]]="NO COBRADA",0)</f>
        <v>120.56</v>
      </c>
      <c r="U406" s="26">
        <f>SUMIF(Tabla1[Número de Orden],Tabla13[[#This Row],[Número_Orden]],Tabla1[Ganancia Bruta])</f>
        <v>42</v>
      </c>
      <c r="V406" s="26">
        <f>IF(Tabla13[[#This Row],[Ganancia Bruta]]&gt;0,Tabla13[[#This Row],[Ganancia Bruta]]-Tabla13[[#This Row],[IVA]],"-")</f>
        <v>31.4</v>
      </c>
      <c r="W406" s="7">
        <f>SUMIF(Tabla1[Número de Orden],Tabla13[[#This Row],[Número_Orden]],Tabla1[Tiempo_Preparación])</f>
        <v>6.805555555555555E-2</v>
      </c>
      <c r="X406" s="7">
        <f>Tabla13[[#This Row],[Tiempo_Sala]]-Tabla13[[#This Row],[Tiempo_Preparación]]</f>
        <v>2.9166666663432914E-2</v>
      </c>
      <c r="Y406" s="1" t="str">
        <f>IF(Tabla13[[#This Row],[TS-TP]]&gt;0,"COBRADA","NO COBRADA")</f>
        <v>COBRADA</v>
      </c>
    </row>
    <row r="407" spans="1:25" x14ac:dyDescent="0.25">
      <c r="A407" s="1">
        <v>14</v>
      </c>
      <c r="B407" s="1" t="s">
        <v>499</v>
      </c>
      <c r="C407" s="1">
        <v>5</v>
      </c>
      <c r="D407" s="13">
        <v>45021.020138888889</v>
      </c>
      <c r="E407" s="13">
        <v>45021.109027777777</v>
      </c>
      <c r="F407" s="7">
        <f>IF(Tabla13[[#This Row],[Estado_Mesa]]="Ocupada",Tabla13[[#This Row],[Hora_Salida]]-Tabla13[[#This Row],[Hora_Llegada]]+TIME(0,15,0),Tabla13[[#This Row],[Hora_Salida]]-Tabla13[[#This Row],[Hora_Llegada]])</f>
        <v>9.9305555554262057E-2</v>
      </c>
      <c r="G407" s="7" t="str">
        <f>TEXT(Tabla13[[#This Row],[Hora_Salida]],"dddd,dd,mm,aaaa")</f>
        <v>miércoles,05,04,2023</v>
      </c>
      <c r="H407" s="1" t="s">
        <v>79</v>
      </c>
      <c r="I407" s="1" t="s">
        <v>93</v>
      </c>
      <c r="J407" s="1" t="s">
        <v>75</v>
      </c>
      <c r="K407" s="1">
        <v>34.03</v>
      </c>
      <c r="L407" s="1" cm="1">
        <f t="array" ref="L407">_xlfn.IFS(Tabla13[[#This Row],[Cuentas_Pagadas]]="COBRADA",K407,Tabla13[[#This Row],[Cuentas_Pagadas]]="NO COBRADA","-")</f>
        <v>34.03</v>
      </c>
      <c r="M407" s="1" t="s">
        <v>95</v>
      </c>
      <c r="N407" s="1">
        <v>406</v>
      </c>
      <c r="O407" s="1" t="s">
        <v>70</v>
      </c>
      <c r="P407" s="1" t="s">
        <v>726</v>
      </c>
      <c r="Q407" s="19">
        <v>0.1</v>
      </c>
      <c r="R407" s="25">
        <f>Tabla13[[#This Row],[Monto Total]]*Tabla13[[#This Row],[IVA (%)]]</f>
        <v>15.5</v>
      </c>
      <c r="S407" s="26">
        <f>SUMIF(Tabla1[Número de Orden],Tabla13[[#This Row],[Número_Orden]],Tabla1[Total del Pedido])</f>
        <v>155</v>
      </c>
      <c r="T407" s="26" cm="1">
        <f t="array" ref="T407">_xlfn.IFS(Tabla13[[#This Row],[Cuentas_Pagadas]]="COBRADA",Tabla13[[#This Row],[Monto Total]]+Tabla13[[#This Row],[Propina]],Tabla13[[#This Row],[Cuentas_Pagadas]]="NO COBRADA",0)</f>
        <v>189.03</v>
      </c>
      <c r="U407" s="26">
        <f>SUMIF(Tabla1[Número de Orden],Tabla13[[#This Row],[Número_Orden]],Tabla1[Ganancia Bruta])</f>
        <v>62</v>
      </c>
      <c r="V407" s="26">
        <f>IF(Tabla13[[#This Row],[Ganancia Bruta]]&gt;0,Tabla13[[#This Row],[Ganancia Bruta]]-Tabla13[[#This Row],[IVA]],"-")</f>
        <v>46.5</v>
      </c>
      <c r="W407" s="7">
        <f>SUMIF(Tabla1[Número de Orden],Tabla13[[#This Row],[Número_Orden]],Tabla1[Tiempo_Preparación])</f>
        <v>8.1250000000000003E-2</v>
      </c>
      <c r="X407" s="7">
        <f>Tabla13[[#This Row],[Tiempo_Sala]]-Tabla13[[#This Row],[Tiempo_Preparación]]</f>
        <v>1.8055555554262054E-2</v>
      </c>
      <c r="Y407" s="1" t="str">
        <f>IF(Tabla13[[#This Row],[TS-TP]]&gt;0,"COBRADA","NO COBRADA")</f>
        <v>COBRADA</v>
      </c>
    </row>
    <row r="408" spans="1:25" x14ac:dyDescent="0.25">
      <c r="A408" s="1">
        <v>4</v>
      </c>
      <c r="B408" s="1" t="s">
        <v>727</v>
      </c>
      <c r="C408" s="1">
        <v>1</v>
      </c>
      <c r="D408" s="13">
        <v>45021.092361111114</v>
      </c>
      <c r="E408" s="13">
        <v>45021.20208333333</v>
      </c>
      <c r="F408" s="7">
        <f>IF(Tabla13[[#This Row],[Estado_Mesa]]="Ocupada",Tabla13[[#This Row],[Hora_Salida]]-Tabla13[[#This Row],[Hora_Llegada]]+TIME(0,15,0),Tabla13[[#This Row],[Hora_Salida]]-Tabla13[[#This Row],[Hora_Llegada]])</f>
        <v>0.10972222221607808</v>
      </c>
      <c r="G408" s="7" t="str">
        <f>TEXT(Tabla13[[#This Row],[Hora_Salida]],"dddd,dd,mm,aaaa")</f>
        <v>miércoles,05,04,2023</v>
      </c>
      <c r="H408" s="1" t="s">
        <v>89</v>
      </c>
      <c r="I408" s="1" t="s">
        <v>74</v>
      </c>
      <c r="J408" s="1" t="s">
        <v>68</v>
      </c>
      <c r="K408" s="1">
        <v>22.98</v>
      </c>
      <c r="L408" s="1" cm="1">
        <f t="array" ref="L408">_xlfn.IFS(Tabla13[[#This Row],[Cuentas_Pagadas]]="COBRADA",K408,Tabla13[[#This Row],[Cuentas_Pagadas]]="NO COBRADA","-")</f>
        <v>22.98</v>
      </c>
      <c r="M408" s="1" t="s">
        <v>69</v>
      </c>
      <c r="N408" s="1">
        <v>407</v>
      </c>
      <c r="O408" s="1" t="s">
        <v>117</v>
      </c>
      <c r="P408" s="1" t="s">
        <v>202</v>
      </c>
      <c r="Q408" s="19">
        <v>0.1</v>
      </c>
      <c r="R408" s="25">
        <f>Tabla13[[#This Row],[Monto Total]]*Tabla13[[#This Row],[IVA (%)]]</f>
        <v>9.5</v>
      </c>
      <c r="S408" s="26">
        <f>SUMIF(Tabla1[Número de Orden],Tabla13[[#This Row],[Número_Orden]],Tabla1[Total del Pedido])</f>
        <v>95</v>
      </c>
      <c r="T408" s="26" cm="1">
        <f t="array" ref="T408">_xlfn.IFS(Tabla13[[#This Row],[Cuentas_Pagadas]]="COBRADA",Tabla13[[#This Row],[Monto Total]]+Tabla13[[#This Row],[Propina]],Tabla13[[#This Row],[Cuentas_Pagadas]]="NO COBRADA",0)</f>
        <v>117.98</v>
      </c>
      <c r="U408" s="26">
        <f>SUMIF(Tabla1[Número de Orden],Tabla13[[#This Row],[Número_Orden]],Tabla1[Ganancia Bruta])</f>
        <v>38</v>
      </c>
      <c r="V408" s="26">
        <f>IF(Tabla13[[#This Row],[Ganancia Bruta]]&gt;0,Tabla13[[#This Row],[Ganancia Bruta]]-Tabla13[[#This Row],[IVA]],"-")</f>
        <v>28.5</v>
      </c>
      <c r="W408" s="7">
        <f>SUMIF(Tabla1[Número de Orden],Tabla13[[#This Row],[Número_Orden]],Tabla1[Tiempo_Preparación])</f>
        <v>3.4722222222222224E-2</v>
      </c>
      <c r="X408" s="7">
        <f>Tabla13[[#This Row],[Tiempo_Sala]]-Tabla13[[#This Row],[Tiempo_Preparación]]</f>
        <v>7.4999999993855856E-2</v>
      </c>
      <c r="Y408" s="1" t="str">
        <f>IF(Tabla13[[#This Row],[TS-TP]]&gt;0,"COBRADA","NO COBRADA")</f>
        <v>COBRADA</v>
      </c>
    </row>
    <row r="409" spans="1:25" x14ac:dyDescent="0.25">
      <c r="A409" s="1">
        <v>17</v>
      </c>
      <c r="B409" s="1" t="s">
        <v>569</v>
      </c>
      <c r="C409" s="1">
        <v>3</v>
      </c>
      <c r="D409" s="13">
        <v>45021.038888888892</v>
      </c>
      <c r="E409" s="13">
        <v>45021.170138888891</v>
      </c>
      <c r="F409" s="7">
        <f>IF(Tabla13[[#This Row],[Estado_Mesa]]="Ocupada",Tabla13[[#This Row],[Hora_Salida]]-Tabla13[[#This Row],[Hora_Llegada]]+TIME(0,15,0),Tabla13[[#This Row],[Hora_Salida]]-Tabla13[[#This Row],[Hora_Llegada]])</f>
        <v>0.14166666666521147</v>
      </c>
      <c r="G409" s="7" t="str">
        <f>TEXT(Tabla13[[#This Row],[Hora_Salida]],"dddd,dd,mm,aaaa")</f>
        <v>miércoles,05,04,2023</v>
      </c>
      <c r="H409" s="1" t="s">
        <v>79</v>
      </c>
      <c r="I409" s="1" t="s">
        <v>67</v>
      </c>
      <c r="J409" s="1" t="s">
        <v>80</v>
      </c>
      <c r="K409" s="1">
        <v>10.14</v>
      </c>
      <c r="L409" s="1" cm="1">
        <f t="array" ref="L409">_xlfn.IFS(Tabla13[[#This Row],[Cuentas_Pagadas]]="COBRADA",K409,Tabla13[[#This Row],[Cuentas_Pagadas]]="NO COBRADA","-")</f>
        <v>10.14</v>
      </c>
      <c r="M409" s="1" t="s">
        <v>95</v>
      </c>
      <c r="N409" s="1">
        <v>408</v>
      </c>
      <c r="O409" s="1" t="s">
        <v>122</v>
      </c>
      <c r="P409" s="1" t="s">
        <v>728</v>
      </c>
      <c r="Q409" s="19">
        <v>0.1</v>
      </c>
      <c r="R409" s="25">
        <f>Tabla13[[#This Row],[Monto Total]]*Tabla13[[#This Row],[IVA (%)]]</f>
        <v>13.100000000000001</v>
      </c>
      <c r="S409" s="26">
        <f>SUMIF(Tabla1[Número de Orden],Tabla13[[#This Row],[Número_Orden]],Tabla1[Total del Pedido])</f>
        <v>131</v>
      </c>
      <c r="T409" s="26" cm="1">
        <f t="array" ref="T409">_xlfn.IFS(Tabla13[[#This Row],[Cuentas_Pagadas]]="COBRADA",Tabla13[[#This Row],[Monto Total]]+Tabla13[[#This Row],[Propina]],Tabla13[[#This Row],[Cuentas_Pagadas]]="NO COBRADA",0)</f>
        <v>141.13999999999999</v>
      </c>
      <c r="U409" s="26">
        <f>SUMIF(Tabla1[Número de Orden],Tabla13[[#This Row],[Número_Orden]],Tabla1[Ganancia Bruta])</f>
        <v>54</v>
      </c>
      <c r="V409" s="26">
        <f>IF(Tabla13[[#This Row],[Ganancia Bruta]]&gt;0,Tabla13[[#This Row],[Ganancia Bruta]]-Tabla13[[#This Row],[IVA]],"-")</f>
        <v>40.9</v>
      </c>
      <c r="W409" s="7">
        <f>SUMIF(Tabla1[Número de Orden],Tabla13[[#This Row],[Número_Orden]],Tabla1[Tiempo_Preparación])</f>
        <v>7.3611111111111113E-2</v>
      </c>
      <c r="X409" s="7">
        <f>Tabla13[[#This Row],[Tiempo_Sala]]-Tabla13[[#This Row],[Tiempo_Preparación]]</f>
        <v>6.8055555554100353E-2</v>
      </c>
      <c r="Y409" s="1" t="str">
        <f>IF(Tabla13[[#This Row],[TS-TP]]&gt;0,"COBRADA","NO COBRADA")</f>
        <v>COBRADA</v>
      </c>
    </row>
    <row r="410" spans="1:25" x14ac:dyDescent="0.25">
      <c r="A410" s="1">
        <v>15</v>
      </c>
      <c r="B410" s="1" t="s">
        <v>729</v>
      </c>
      <c r="C410" s="1">
        <v>5</v>
      </c>
      <c r="D410" s="13">
        <v>45021.079861111109</v>
      </c>
      <c r="E410" s="13">
        <v>45021.125694444447</v>
      </c>
      <c r="F410" s="7">
        <f>IF(Tabla13[[#This Row],[Estado_Mesa]]="Ocupada",Tabla13[[#This Row],[Hora_Salida]]-Tabla13[[#This Row],[Hora_Llegada]]+TIME(0,15,0),Tabla13[[#This Row],[Hora_Salida]]-Tabla13[[#This Row],[Hora_Llegada]])</f>
        <v>4.5833333337213844E-2</v>
      </c>
      <c r="G410" s="7" t="str">
        <f>TEXT(Tabla13[[#This Row],[Hora_Salida]],"dddd,dd,mm,aaaa")</f>
        <v>miércoles,05,04,2023</v>
      </c>
      <c r="H410" s="1" t="s">
        <v>73</v>
      </c>
      <c r="I410" s="1" t="s">
        <v>67</v>
      </c>
      <c r="J410" s="1" t="s">
        <v>80</v>
      </c>
      <c r="K410" s="1">
        <v>48.7</v>
      </c>
      <c r="L410" s="1" t="str" cm="1">
        <f t="array" ref="L410">_xlfn.IFS(Tabla13[[#This Row],[Cuentas_Pagadas]]="COBRADA",K410,Tabla13[[#This Row],[Cuentas_Pagadas]]="NO COBRADA","-")</f>
        <v>-</v>
      </c>
      <c r="M410" s="1" t="s">
        <v>69</v>
      </c>
      <c r="N410" s="1">
        <v>409</v>
      </c>
      <c r="O410" s="1" t="s">
        <v>122</v>
      </c>
      <c r="P410" s="1" t="s">
        <v>730</v>
      </c>
      <c r="Q410" s="19">
        <v>0.1</v>
      </c>
      <c r="R410" s="25">
        <f>Tabla13[[#This Row],[Monto Total]]*Tabla13[[#This Row],[IVA (%)]]</f>
        <v>20.3</v>
      </c>
      <c r="S410" s="26">
        <f>SUMIF(Tabla1[Número de Orden],Tabla13[[#This Row],[Número_Orden]],Tabla1[Total del Pedido])</f>
        <v>203</v>
      </c>
      <c r="T410" s="26" cm="1">
        <f t="array" ref="T410">_xlfn.IFS(Tabla13[[#This Row],[Cuentas_Pagadas]]="COBRADA",Tabla13[[#This Row],[Monto Total]]+Tabla13[[#This Row],[Propina]],Tabla13[[#This Row],[Cuentas_Pagadas]]="NO COBRADA",0)</f>
        <v>0</v>
      </c>
      <c r="U410" s="26">
        <v>0</v>
      </c>
      <c r="V410" s="27" t="str">
        <f>IF(Tabla13[[#This Row],[Ganancia Bruta]]&gt;0,Tabla13[[#This Row],[Ganancia Bruta]]-Tabla13[[#This Row],[IVA]],"-")</f>
        <v>-</v>
      </c>
      <c r="W410" s="7">
        <f>SUMIF(Tabla1[Número de Orden],Tabla13[[#This Row],[Número_Orden]],Tabla1[Tiempo_Preparación])</f>
        <v>0.11319444444444444</v>
      </c>
      <c r="X410" s="7">
        <f>Tabla13[[#This Row],[Tiempo_Sala]]-Tabla13[[#This Row],[Tiempo_Preparación]]</f>
        <v>-6.7361111107230601E-2</v>
      </c>
      <c r="Y410" s="1" t="str">
        <f>IF(Tabla13[[#This Row],[TS-TP]]&gt;0,"COBRADA","NO COBRADA")</f>
        <v>NO COBRADA</v>
      </c>
    </row>
    <row r="411" spans="1:25" x14ac:dyDescent="0.25">
      <c r="A411" s="1">
        <v>1</v>
      </c>
      <c r="B411" s="1" t="s">
        <v>731</v>
      </c>
      <c r="C411" s="1">
        <v>3</v>
      </c>
      <c r="D411" s="13">
        <v>45021.115972222222</v>
      </c>
      <c r="E411" s="13">
        <v>45021.224305555559</v>
      </c>
      <c r="F411" s="7">
        <f>IF(Tabla13[[#This Row],[Estado_Mesa]]="Ocupada",Tabla13[[#This Row],[Hora_Salida]]-Tabla13[[#This Row],[Hora_Llegada]]+TIME(0,15,0),Tabla13[[#This Row],[Hora_Salida]]-Tabla13[[#This Row],[Hora_Llegada]])</f>
        <v>0.10833333333721384</v>
      </c>
      <c r="G411" s="7" t="str">
        <f>TEXT(Tabla13[[#This Row],[Hora_Salida]],"dddd,dd,mm,aaaa")</f>
        <v>miércoles,05,04,2023</v>
      </c>
      <c r="H411" s="1" t="s">
        <v>89</v>
      </c>
      <c r="I411" s="1" t="s">
        <v>93</v>
      </c>
      <c r="J411" s="1" t="s">
        <v>80</v>
      </c>
      <c r="K411" s="1">
        <v>43.65</v>
      </c>
      <c r="L411" s="1" cm="1">
        <f t="array" ref="L411">_xlfn.IFS(Tabla13[[#This Row],[Cuentas_Pagadas]]="COBRADA",K411,Tabla13[[#This Row],[Cuentas_Pagadas]]="NO COBRADA","-")</f>
        <v>43.65</v>
      </c>
      <c r="M411" s="1" t="s">
        <v>69</v>
      </c>
      <c r="N411" s="1">
        <v>410</v>
      </c>
      <c r="O411" s="1" t="s">
        <v>90</v>
      </c>
      <c r="P411" s="1" t="s">
        <v>732</v>
      </c>
      <c r="Q411" s="19">
        <v>0.1</v>
      </c>
      <c r="R411" s="25">
        <f>Tabla13[[#This Row],[Monto Total]]*Tabla13[[#This Row],[IVA (%)]]</f>
        <v>5.6000000000000005</v>
      </c>
      <c r="S411" s="26">
        <f>SUMIF(Tabla1[Número de Orden],Tabla13[[#This Row],[Número_Orden]],Tabla1[Total del Pedido])</f>
        <v>56</v>
      </c>
      <c r="T411" s="26" cm="1">
        <f t="array" ref="T411">_xlfn.IFS(Tabla13[[#This Row],[Cuentas_Pagadas]]="COBRADA",Tabla13[[#This Row],[Monto Total]]+Tabla13[[#This Row],[Propina]],Tabla13[[#This Row],[Cuentas_Pagadas]]="NO COBRADA",0)</f>
        <v>99.65</v>
      </c>
      <c r="U411" s="26">
        <f>SUMIF(Tabla1[Número de Orden],Tabla13[[#This Row],[Número_Orden]],Tabla1[Ganancia Bruta])</f>
        <v>22</v>
      </c>
      <c r="V411" s="26">
        <f>IF(Tabla13[[#This Row],[Ganancia Bruta]]&gt;0,Tabla13[[#This Row],[Ganancia Bruta]]-Tabla13[[#This Row],[IVA]],"-")</f>
        <v>16.399999999999999</v>
      </c>
      <c r="W411" s="7">
        <f>SUMIF(Tabla1[Número de Orden],Tabla13[[#This Row],[Número_Orden]],Tabla1[Tiempo_Preparación])</f>
        <v>6.3194444444444442E-2</v>
      </c>
      <c r="X411" s="7">
        <f>Tabla13[[#This Row],[Tiempo_Sala]]-Tabla13[[#This Row],[Tiempo_Preparación]]</f>
        <v>4.5138888892769402E-2</v>
      </c>
      <c r="Y411" s="1" t="str">
        <f>IF(Tabla13[[#This Row],[TS-TP]]&gt;0,"COBRADA","NO COBRADA")</f>
        <v>COBRADA</v>
      </c>
    </row>
    <row r="412" spans="1:25" x14ac:dyDescent="0.25">
      <c r="A412" s="1">
        <v>3</v>
      </c>
      <c r="B412" s="1" t="s">
        <v>446</v>
      </c>
      <c r="C412" s="1">
        <v>3</v>
      </c>
      <c r="D412" s="13">
        <v>45021.09097222222</v>
      </c>
      <c r="E412" s="13">
        <v>45021.211111111108</v>
      </c>
      <c r="F412" s="7">
        <f>IF(Tabla13[[#This Row],[Estado_Mesa]]="Ocupada",Tabla13[[#This Row],[Hora_Salida]]-Tabla13[[#This Row],[Hora_Llegada]]+TIME(0,15,0),Tabla13[[#This Row],[Hora_Salida]]-Tabla13[[#This Row],[Hora_Llegada]])</f>
        <v>0.13055555555426204</v>
      </c>
      <c r="G412" s="7" t="str">
        <f>TEXT(Tabla13[[#This Row],[Hora_Salida]],"dddd,dd,mm,aaaa")</f>
        <v>miércoles,05,04,2023</v>
      </c>
      <c r="H412" s="1" t="s">
        <v>73</v>
      </c>
      <c r="I412" s="1" t="s">
        <v>67</v>
      </c>
      <c r="J412" s="1" t="s">
        <v>68</v>
      </c>
      <c r="K412" s="1">
        <v>21.88</v>
      </c>
      <c r="L412" s="1" cm="1">
        <f t="array" ref="L412">_xlfn.IFS(Tabla13[[#This Row],[Cuentas_Pagadas]]="COBRADA",K412,Tabla13[[#This Row],[Cuentas_Pagadas]]="NO COBRADA","-")</f>
        <v>21.88</v>
      </c>
      <c r="M412" s="1" t="s">
        <v>95</v>
      </c>
      <c r="N412" s="1">
        <v>411</v>
      </c>
      <c r="O412" s="1" t="s">
        <v>76</v>
      </c>
      <c r="P412" s="1" t="s">
        <v>733</v>
      </c>
      <c r="Q412" s="19">
        <v>0.1</v>
      </c>
      <c r="R412" s="25">
        <f>Tabla13[[#This Row],[Monto Total]]*Tabla13[[#This Row],[IVA (%)]]</f>
        <v>21.900000000000002</v>
      </c>
      <c r="S412" s="26">
        <f>SUMIF(Tabla1[Número de Orden],Tabla13[[#This Row],[Número_Orden]],Tabla1[Total del Pedido])</f>
        <v>219</v>
      </c>
      <c r="T412" s="26" cm="1">
        <f t="array" ref="T412">_xlfn.IFS(Tabla13[[#This Row],[Cuentas_Pagadas]]="COBRADA",Tabla13[[#This Row],[Monto Total]]+Tabla13[[#This Row],[Propina]],Tabla13[[#This Row],[Cuentas_Pagadas]]="NO COBRADA",0)</f>
        <v>240.88</v>
      </c>
      <c r="U412" s="26">
        <f>SUMIF(Tabla1[Número de Orden],Tabla13[[#This Row],[Número_Orden]],Tabla1[Ganancia Bruta])</f>
        <v>86</v>
      </c>
      <c r="V412" s="26">
        <f>IF(Tabla13[[#This Row],[Ganancia Bruta]]&gt;0,Tabla13[[#This Row],[Ganancia Bruta]]-Tabla13[[#This Row],[IVA]],"-")</f>
        <v>64.099999999999994</v>
      </c>
      <c r="W412" s="7">
        <f>SUMIF(Tabla1[Número de Orden],Tabla13[[#This Row],[Número_Orden]],Tabla1[Tiempo_Preparación])</f>
        <v>5.4166666666666662E-2</v>
      </c>
      <c r="X412" s="7">
        <f>Tabla13[[#This Row],[Tiempo_Sala]]-Tabla13[[#This Row],[Tiempo_Preparación]]</f>
        <v>7.6388888887595374E-2</v>
      </c>
      <c r="Y412" s="1" t="str">
        <f>IF(Tabla13[[#This Row],[TS-TP]]&gt;0,"COBRADA","NO COBRADA")</f>
        <v>COBRADA</v>
      </c>
    </row>
    <row r="413" spans="1:25" x14ac:dyDescent="0.25">
      <c r="A413" s="1">
        <v>11</v>
      </c>
      <c r="B413" s="1" t="s">
        <v>734</v>
      </c>
      <c r="C413" s="1">
        <v>4</v>
      </c>
      <c r="D413" s="13">
        <v>45021.015277777777</v>
      </c>
      <c r="E413" s="13">
        <v>45021.085416666669</v>
      </c>
      <c r="F413" s="7">
        <f>IF(Tabla13[[#This Row],[Estado_Mesa]]="Ocupada",Tabla13[[#This Row],[Hora_Salida]]-Tabla13[[#This Row],[Hora_Llegada]]+TIME(0,15,0),Tabla13[[#This Row],[Hora_Salida]]-Tabla13[[#This Row],[Hora_Llegada]])</f>
        <v>8.0555555558627631E-2</v>
      </c>
      <c r="G413" s="7" t="str">
        <f>TEXT(Tabla13[[#This Row],[Hora_Salida]],"dddd,dd,mm,aaaa")</f>
        <v>miércoles,05,04,2023</v>
      </c>
      <c r="H413" s="1" t="s">
        <v>85</v>
      </c>
      <c r="I413" s="1" t="s">
        <v>93</v>
      </c>
      <c r="J413" s="1" t="s">
        <v>80</v>
      </c>
      <c r="K413" s="1">
        <v>12.94</v>
      </c>
      <c r="L413" s="1" cm="1">
        <f t="array" ref="L413">_xlfn.IFS(Tabla13[[#This Row],[Cuentas_Pagadas]]="COBRADA",K413,Tabla13[[#This Row],[Cuentas_Pagadas]]="NO COBRADA","-")</f>
        <v>12.94</v>
      </c>
      <c r="M413" s="1" t="s">
        <v>95</v>
      </c>
      <c r="N413" s="1">
        <v>412</v>
      </c>
      <c r="O413" s="1" t="s">
        <v>90</v>
      </c>
      <c r="P413" s="1" t="s">
        <v>6</v>
      </c>
      <c r="Q413" s="19">
        <v>0.1</v>
      </c>
      <c r="R413" s="25">
        <f>Tabla13[[#This Row],[Monto Total]]*Tabla13[[#This Row],[IVA (%)]]</f>
        <v>9.3000000000000007</v>
      </c>
      <c r="S413" s="26">
        <f>SUMIF(Tabla1[Número de Orden],Tabla13[[#This Row],[Número_Orden]],Tabla1[Total del Pedido])</f>
        <v>93</v>
      </c>
      <c r="T413" s="26" cm="1">
        <f t="array" ref="T413">_xlfn.IFS(Tabla13[[#This Row],[Cuentas_Pagadas]]="COBRADA",Tabla13[[#This Row],[Monto Total]]+Tabla13[[#This Row],[Propina]],Tabla13[[#This Row],[Cuentas_Pagadas]]="NO COBRADA",0)</f>
        <v>105.94</v>
      </c>
      <c r="U413" s="26">
        <f>SUMIF(Tabla1[Número de Orden],Tabla13[[#This Row],[Número_Orden]],Tabla1[Ganancia Bruta])</f>
        <v>36</v>
      </c>
      <c r="V413" s="26">
        <f>IF(Tabla13[[#This Row],[Ganancia Bruta]]&gt;0,Tabla13[[#This Row],[Ganancia Bruta]]-Tabla13[[#This Row],[IVA]],"-")</f>
        <v>26.7</v>
      </c>
      <c r="W413" s="7">
        <f>SUMIF(Tabla1[Número de Orden],Tabla13[[#This Row],[Número_Orden]],Tabla1[Tiempo_Preparación])</f>
        <v>3.9583333333333331E-2</v>
      </c>
      <c r="X413" s="7">
        <f>Tabla13[[#This Row],[Tiempo_Sala]]-Tabla13[[#This Row],[Tiempo_Preparación]]</f>
        <v>4.09722222252943E-2</v>
      </c>
      <c r="Y413" s="1" t="str">
        <f>IF(Tabla13[[#This Row],[TS-TP]]&gt;0,"COBRADA","NO COBRADA")</f>
        <v>COBRADA</v>
      </c>
    </row>
    <row r="414" spans="1:25" x14ac:dyDescent="0.25">
      <c r="A414" s="1">
        <v>13</v>
      </c>
      <c r="B414" s="1" t="s">
        <v>735</v>
      </c>
      <c r="C414" s="1">
        <v>3</v>
      </c>
      <c r="D414" s="13">
        <v>45021.10833333333</v>
      </c>
      <c r="E414" s="13">
        <v>45021.206944444442</v>
      </c>
      <c r="F414" s="7">
        <f>IF(Tabla13[[#This Row],[Estado_Mesa]]="Ocupada",Tabla13[[#This Row],[Hora_Salida]]-Tabla13[[#This Row],[Hora_Llegada]]+TIME(0,15,0),Tabla13[[#This Row],[Hora_Salida]]-Tabla13[[#This Row],[Hora_Llegada]])</f>
        <v>0.10902777777907129</v>
      </c>
      <c r="G414" s="7" t="str">
        <f>TEXT(Tabla13[[#This Row],[Hora_Salida]],"dddd,dd,mm,aaaa")</f>
        <v>miércoles,05,04,2023</v>
      </c>
      <c r="H414" s="1" t="s">
        <v>89</v>
      </c>
      <c r="I414" s="1" t="s">
        <v>93</v>
      </c>
      <c r="J414" s="1" t="s">
        <v>80</v>
      </c>
      <c r="K414" s="1">
        <v>23.01</v>
      </c>
      <c r="L414" s="1" cm="1">
        <f t="array" ref="L414">_xlfn.IFS(Tabla13[[#This Row],[Cuentas_Pagadas]]="COBRADA",K414,Tabla13[[#This Row],[Cuentas_Pagadas]]="NO COBRADA","-")</f>
        <v>23.01</v>
      </c>
      <c r="M414" s="1" t="s">
        <v>95</v>
      </c>
      <c r="N414" s="1">
        <v>413</v>
      </c>
      <c r="O414" s="1" t="s">
        <v>139</v>
      </c>
      <c r="P414" s="1" t="s">
        <v>14</v>
      </c>
      <c r="Q414" s="19">
        <v>0.1</v>
      </c>
      <c r="R414" s="25">
        <f>Tabla13[[#This Row],[Monto Total]]*Tabla13[[#This Row],[IVA (%)]]</f>
        <v>3.5</v>
      </c>
      <c r="S414" s="26">
        <f>SUMIF(Tabla1[Número de Orden],Tabla13[[#This Row],[Número_Orden]],Tabla1[Total del Pedido])</f>
        <v>35</v>
      </c>
      <c r="T414" s="26" cm="1">
        <f t="array" ref="T414">_xlfn.IFS(Tabla13[[#This Row],[Cuentas_Pagadas]]="COBRADA",Tabla13[[#This Row],[Monto Total]]+Tabla13[[#This Row],[Propina]],Tabla13[[#This Row],[Cuentas_Pagadas]]="NO COBRADA",0)</f>
        <v>58.010000000000005</v>
      </c>
      <c r="U414" s="26">
        <f>SUMIF(Tabla1[Número de Orden],Tabla13[[#This Row],[Número_Orden]],Tabla1[Ganancia Bruta])</f>
        <v>14</v>
      </c>
      <c r="V414" s="26">
        <f>IF(Tabla13[[#This Row],[Ganancia Bruta]]&gt;0,Tabla13[[#This Row],[Ganancia Bruta]]-Tabla13[[#This Row],[IVA]],"-")</f>
        <v>10.5</v>
      </c>
      <c r="W414" s="7">
        <f>SUMIF(Tabla1[Número de Orden],Tabla13[[#This Row],[Número_Orden]],Tabla1[Tiempo_Preparación])</f>
        <v>8.3333333333333332E-3</v>
      </c>
      <c r="X414" s="7">
        <f>Tabla13[[#This Row],[Tiempo_Sala]]-Tabla13[[#This Row],[Tiempo_Preparación]]</f>
        <v>0.10069444444573795</v>
      </c>
      <c r="Y414" s="1" t="str">
        <f>IF(Tabla13[[#This Row],[TS-TP]]&gt;0,"COBRADA","NO COBRADA")</f>
        <v>COBRADA</v>
      </c>
    </row>
    <row r="415" spans="1:25" x14ac:dyDescent="0.25">
      <c r="A415" s="1">
        <v>14</v>
      </c>
      <c r="B415" s="1" t="s">
        <v>736</v>
      </c>
      <c r="C415" s="1">
        <v>6</v>
      </c>
      <c r="D415" s="13">
        <v>45021.154861111114</v>
      </c>
      <c r="E415" s="13">
        <v>45021.3</v>
      </c>
      <c r="F415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415" s="7" t="str">
        <f>TEXT(Tabla13[[#This Row],[Hora_Salida]],"dddd,dd,mm,aaaa")</f>
        <v>miércoles,05,04,2023</v>
      </c>
      <c r="H415" s="1" t="s">
        <v>85</v>
      </c>
      <c r="I415" s="1" t="s">
        <v>74</v>
      </c>
      <c r="J415" s="1" t="s">
        <v>80</v>
      </c>
      <c r="K415" s="1">
        <v>13.17</v>
      </c>
      <c r="L415" s="1" cm="1">
        <f t="array" ref="L415">_xlfn.IFS(Tabla13[[#This Row],[Cuentas_Pagadas]]="COBRADA",K415,Tabla13[[#This Row],[Cuentas_Pagadas]]="NO COBRADA","-")</f>
        <v>13.17</v>
      </c>
      <c r="M415" s="1" t="s">
        <v>69</v>
      </c>
      <c r="N415" s="1">
        <v>414</v>
      </c>
      <c r="O415" s="1" t="s">
        <v>70</v>
      </c>
      <c r="P415" s="1" t="s">
        <v>11</v>
      </c>
      <c r="Q415" s="19">
        <v>0.1</v>
      </c>
      <c r="R415" s="25">
        <f>Tabla13[[#This Row],[Monto Total]]*Tabla13[[#This Row],[IVA (%)]]</f>
        <v>3.3000000000000003</v>
      </c>
      <c r="S415" s="26">
        <f>SUMIF(Tabla1[Número de Orden],Tabla13[[#This Row],[Número_Orden]],Tabla1[Total del Pedido])</f>
        <v>33</v>
      </c>
      <c r="T415" s="26" cm="1">
        <f t="array" ref="T415">_xlfn.IFS(Tabla13[[#This Row],[Cuentas_Pagadas]]="COBRADA",Tabla13[[#This Row],[Monto Total]]+Tabla13[[#This Row],[Propina]],Tabla13[[#This Row],[Cuentas_Pagadas]]="NO COBRADA",0)</f>
        <v>46.17</v>
      </c>
      <c r="U415" s="26">
        <f>SUMIF(Tabla1[Número de Orden],Tabla13[[#This Row],[Número_Orden]],Tabla1[Ganancia Bruta])</f>
        <v>13</v>
      </c>
      <c r="V415" s="26">
        <f>IF(Tabla13[[#This Row],[Ganancia Bruta]]&gt;0,Tabla13[[#This Row],[Ganancia Bruta]]-Tabla13[[#This Row],[IVA]],"-")</f>
        <v>9.6999999999999993</v>
      </c>
      <c r="W415" s="7">
        <f>SUMIF(Tabla1[Número de Orden],Tabla13[[#This Row],[Número_Orden]],Tabla1[Tiempo_Preparación])</f>
        <v>2.6388888888888889E-2</v>
      </c>
      <c r="X415" s="7">
        <f>Tabla13[[#This Row],[Tiempo_Sala]]-Tabla13[[#This Row],[Tiempo_Preparación]]</f>
        <v>0.11875000000016168</v>
      </c>
      <c r="Y415" s="1" t="str">
        <f>IF(Tabla13[[#This Row],[TS-TP]]&gt;0,"COBRADA","NO COBRADA")</f>
        <v>COBRADA</v>
      </c>
    </row>
    <row r="416" spans="1:25" x14ac:dyDescent="0.25">
      <c r="A416" s="1">
        <v>14</v>
      </c>
      <c r="B416" s="1" t="s">
        <v>737</v>
      </c>
      <c r="C416" s="1">
        <v>4</v>
      </c>
      <c r="D416" s="13">
        <v>45021.027083333334</v>
      </c>
      <c r="E416" s="13">
        <v>45021.190972222219</v>
      </c>
      <c r="F416" s="7">
        <f>IF(Tabla13[[#This Row],[Estado_Mesa]]="Ocupada",Tabla13[[#This Row],[Hora_Salida]]-Tabla13[[#This Row],[Hora_Llegada]]+TIME(0,15,0),Tabla13[[#This Row],[Hora_Salida]]-Tabla13[[#This Row],[Hora_Llegada]])</f>
        <v>0.17430555555135166</v>
      </c>
      <c r="G416" s="7" t="str">
        <f>TEXT(Tabla13[[#This Row],[Hora_Salida]],"dddd,dd,mm,aaaa")</f>
        <v>miércoles,05,04,2023</v>
      </c>
      <c r="H416" s="1" t="s">
        <v>89</v>
      </c>
      <c r="I416" s="1" t="s">
        <v>93</v>
      </c>
      <c r="J416" s="1" t="s">
        <v>80</v>
      </c>
      <c r="K416" s="1">
        <v>20.51</v>
      </c>
      <c r="L416" s="1" cm="1">
        <f t="array" ref="L416">_xlfn.IFS(Tabla13[[#This Row],[Cuentas_Pagadas]]="COBRADA",K416,Tabla13[[#This Row],[Cuentas_Pagadas]]="NO COBRADA","-")</f>
        <v>20.51</v>
      </c>
      <c r="M416" s="1" t="s">
        <v>95</v>
      </c>
      <c r="N416" s="1">
        <v>415</v>
      </c>
      <c r="O416" s="1" t="s">
        <v>82</v>
      </c>
      <c r="P416" s="1" t="s">
        <v>738</v>
      </c>
      <c r="Q416" s="19">
        <v>0.1</v>
      </c>
      <c r="R416" s="25">
        <f>Tabla13[[#This Row],[Monto Total]]*Tabla13[[#This Row],[IVA (%)]]</f>
        <v>15.8</v>
      </c>
      <c r="S416" s="26">
        <f>SUMIF(Tabla1[Número de Orden],Tabla13[[#This Row],[Número_Orden]],Tabla1[Total del Pedido])</f>
        <v>158</v>
      </c>
      <c r="T416" s="26" cm="1">
        <f t="array" ref="T416">_xlfn.IFS(Tabla13[[#This Row],[Cuentas_Pagadas]]="COBRADA",Tabla13[[#This Row],[Monto Total]]+Tabla13[[#This Row],[Propina]],Tabla13[[#This Row],[Cuentas_Pagadas]]="NO COBRADA",0)</f>
        <v>178.51</v>
      </c>
      <c r="U416" s="26">
        <f>SUMIF(Tabla1[Número de Orden],Tabla13[[#This Row],[Número_Orden]],Tabla1[Ganancia Bruta])</f>
        <v>64</v>
      </c>
      <c r="V416" s="26">
        <f>IF(Tabla13[[#This Row],[Ganancia Bruta]]&gt;0,Tabla13[[#This Row],[Ganancia Bruta]]-Tabla13[[#This Row],[IVA]],"-")</f>
        <v>48.2</v>
      </c>
      <c r="W416" s="7">
        <f>SUMIF(Tabla1[Número de Orden],Tabla13[[#This Row],[Número_Orden]],Tabla1[Tiempo_Preparación])</f>
        <v>6.0416666666666667E-2</v>
      </c>
      <c r="X416" s="7">
        <f>Tabla13[[#This Row],[Tiempo_Sala]]-Tabla13[[#This Row],[Tiempo_Preparación]]</f>
        <v>0.11388888888468499</v>
      </c>
      <c r="Y416" s="1" t="str">
        <f>IF(Tabla13[[#This Row],[TS-TP]]&gt;0,"COBRADA","NO COBRADA")</f>
        <v>COBRADA</v>
      </c>
    </row>
    <row r="417" spans="1:25" x14ac:dyDescent="0.25">
      <c r="A417" s="1">
        <v>20</v>
      </c>
      <c r="B417" s="1" t="s">
        <v>739</v>
      </c>
      <c r="C417" s="1">
        <v>2</v>
      </c>
      <c r="D417" s="13">
        <v>45021.127083333333</v>
      </c>
      <c r="E417" s="13">
        <v>45021.275694444441</v>
      </c>
      <c r="F417" s="7">
        <f>IF(Tabla13[[#This Row],[Estado_Mesa]]="Ocupada",Tabla13[[#This Row],[Hora_Salida]]-Tabla13[[#This Row],[Hora_Llegada]]+TIME(0,15,0),Tabla13[[#This Row],[Hora_Salida]]-Tabla13[[#This Row],[Hora_Llegada]])</f>
        <v>0.14861111110803904</v>
      </c>
      <c r="G417" s="7" t="str">
        <f>TEXT(Tabla13[[#This Row],[Hora_Salida]],"dddd,dd,mm,aaaa")</f>
        <v>miércoles,05,04,2023</v>
      </c>
      <c r="H417" s="1" t="s">
        <v>73</v>
      </c>
      <c r="I417" s="1" t="s">
        <v>93</v>
      </c>
      <c r="J417" s="1" t="s">
        <v>80</v>
      </c>
      <c r="K417" s="1">
        <v>12.9</v>
      </c>
      <c r="L417" s="1" cm="1">
        <f t="array" ref="L417">_xlfn.IFS(Tabla13[[#This Row],[Cuentas_Pagadas]]="COBRADA",K417,Tabla13[[#This Row],[Cuentas_Pagadas]]="NO COBRADA","-")</f>
        <v>12.9</v>
      </c>
      <c r="M417" s="1" t="s">
        <v>69</v>
      </c>
      <c r="N417" s="1">
        <v>416</v>
      </c>
      <c r="O417" s="1" t="s">
        <v>104</v>
      </c>
      <c r="P417" s="1" t="s">
        <v>23</v>
      </c>
      <c r="Q417" s="19">
        <v>0.1</v>
      </c>
      <c r="R417" s="25">
        <f>Tabla13[[#This Row],[Monto Total]]*Tabla13[[#This Row],[IVA (%)]]</f>
        <v>2.5</v>
      </c>
      <c r="S417" s="26">
        <f>SUMIF(Tabla1[Número de Orden],Tabla13[[#This Row],[Número_Orden]],Tabla1[Total del Pedido])</f>
        <v>25</v>
      </c>
      <c r="T417" s="26" cm="1">
        <f t="array" ref="T417">_xlfn.IFS(Tabla13[[#This Row],[Cuentas_Pagadas]]="COBRADA",Tabla13[[#This Row],[Monto Total]]+Tabla13[[#This Row],[Propina]],Tabla13[[#This Row],[Cuentas_Pagadas]]="NO COBRADA",0)</f>
        <v>37.9</v>
      </c>
      <c r="U417" s="26">
        <f>SUMIF(Tabla1[Número de Orden],Tabla13[[#This Row],[Número_Orden]],Tabla1[Ganancia Bruta])</f>
        <v>10</v>
      </c>
      <c r="V417" s="26">
        <f>IF(Tabla13[[#This Row],[Ganancia Bruta]]&gt;0,Tabla13[[#This Row],[Ganancia Bruta]]-Tabla13[[#This Row],[IVA]],"-")</f>
        <v>7.5</v>
      </c>
      <c r="W417" s="7">
        <f>SUMIF(Tabla1[Número de Orden],Tabla13[[#This Row],[Número_Orden]],Tabla1[Tiempo_Preparación])</f>
        <v>6.2500000000000003E-3</v>
      </c>
      <c r="X417" s="7">
        <f>Tabla13[[#This Row],[Tiempo_Sala]]-Tabla13[[#This Row],[Tiempo_Preparación]]</f>
        <v>0.14236111110803903</v>
      </c>
      <c r="Y417" s="1" t="str">
        <f>IF(Tabla13[[#This Row],[TS-TP]]&gt;0,"COBRADA","NO COBRADA")</f>
        <v>COBRADA</v>
      </c>
    </row>
    <row r="418" spans="1:25" x14ac:dyDescent="0.25">
      <c r="A418" s="1">
        <v>7</v>
      </c>
      <c r="B418" s="1" t="s">
        <v>740</v>
      </c>
      <c r="C418" s="1">
        <v>2</v>
      </c>
      <c r="D418" s="13">
        <v>45021.142361111109</v>
      </c>
      <c r="E418" s="13">
        <v>45021.189583333333</v>
      </c>
      <c r="F418" s="7">
        <f>IF(Tabla13[[#This Row],[Estado_Mesa]]="Ocupada",Tabla13[[#This Row],[Hora_Salida]]-Tabla13[[#This Row],[Hora_Llegada]]+TIME(0,15,0),Tabla13[[#This Row],[Hora_Salida]]-Tabla13[[#This Row],[Hora_Llegada]])</f>
        <v>4.7222222223354038E-2</v>
      </c>
      <c r="G418" s="7" t="str">
        <f>TEXT(Tabla13[[#This Row],[Hora_Salida]],"dddd,dd,mm,aaaa")</f>
        <v>miércoles,05,04,2023</v>
      </c>
      <c r="H418" s="1" t="s">
        <v>79</v>
      </c>
      <c r="I418" s="1" t="s">
        <v>93</v>
      </c>
      <c r="J418" s="1" t="s">
        <v>80</v>
      </c>
      <c r="K418" s="1">
        <v>35.08</v>
      </c>
      <c r="L418" s="1" t="str" cm="1">
        <f t="array" ref="L418">_xlfn.IFS(Tabla13[[#This Row],[Cuentas_Pagadas]]="COBRADA",K418,Tabla13[[#This Row],[Cuentas_Pagadas]]="NO COBRADA","-")</f>
        <v>-</v>
      </c>
      <c r="M418" s="1" t="s">
        <v>81</v>
      </c>
      <c r="N418" s="1">
        <v>417</v>
      </c>
      <c r="O418" s="1" t="s">
        <v>96</v>
      </c>
      <c r="P418" s="1" t="s">
        <v>741</v>
      </c>
      <c r="Q418" s="19">
        <v>0.1</v>
      </c>
      <c r="R418" s="25">
        <f>Tabla13[[#This Row],[Monto Total]]*Tabla13[[#This Row],[IVA (%)]]</f>
        <v>14.200000000000001</v>
      </c>
      <c r="S418" s="26">
        <f>SUMIF(Tabla1[Número de Orden],Tabla13[[#This Row],[Número_Orden]],Tabla1[Total del Pedido])</f>
        <v>142</v>
      </c>
      <c r="T418" s="26" cm="1">
        <f t="array" ref="T418">_xlfn.IFS(Tabla13[[#This Row],[Cuentas_Pagadas]]="COBRADA",Tabla13[[#This Row],[Monto Total]]+Tabla13[[#This Row],[Propina]],Tabla13[[#This Row],[Cuentas_Pagadas]]="NO COBRADA",0)</f>
        <v>0</v>
      </c>
      <c r="U418" s="26">
        <v>0</v>
      </c>
      <c r="V418" s="27" t="str">
        <f>IF(Tabla13[[#This Row],[Ganancia Bruta]]&gt;0,Tabla13[[#This Row],[Ganancia Bruta]]-Tabla13[[#This Row],[IVA]],"-")</f>
        <v>-</v>
      </c>
      <c r="W418" s="7">
        <f>SUMIF(Tabla1[Número de Orden],Tabla13[[#This Row],[Número_Orden]],Tabla1[Tiempo_Preparación])</f>
        <v>6.25E-2</v>
      </c>
      <c r="X418" s="7">
        <f>Tabla13[[#This Row],[Tiempo_Sala]]-Tabla13[[#This Row],[Tiempo_Preparación]]</f>
        <v>-1.5277777776645962E-2</v>
      </c>
      <c r="Y418" s="1" t="str">
        <f>IF(Tabla13[[#This Row],[TS-TP]]&gt;0,"COBRADA","NO COBRADA")</f>
        <v>NO COBRADA</v>
      </c>
    </row>
    <row r="419" spans="1:25" x14ac:dyDescent="0.25">
      <c r="A419" s="1">
        <v>17</v>
      </c>
      <c r="B419" s="1" t="s">
        <v>742</v>
      </c>
      <c r="C419" s="1">
        <v>4</v>
      </c>
      <c r="D419" s="13">
        <v>45021.036111111112</v>
      </c>
      <c r="E419" s="13">
        <v>45021.146527777775</v>
      </c>
      <c r="F419" s="7">
        <f>IF(Tabla13[[#This Row],[Estado_Mesa]]="Ocupada",Tabla13[[#This Row],[Hora_Salida]]-Tabla13[[#This Row],[Hora_Llegada]]+TIME(0,15,0),Tabla13[[#This Row],[Hora_Salida]]-Tabla13[[#This Row],[Hora_Llegada]])</f>
        <v>0.11041666666278616</v>
      </c>
      <c r="G419" s="7" t="str">
        <f>TEXT(Tabla13[[#This Row],[Hora_Salida]],"dddd,dd,mm,aaaa")</f>
        <v>miércoles,05,04,2023</v>
      </c>
      <c r="H419" s="1" t="s">
        <v>66</v>
      </c>
      <c r="I419" s="1" t="s">
        <v>93</v>
      </c>
      <c r="J419" s="1" t="s">
        <v>80</v>
      </c>
      <c r="K419" s="1">
        <v>35.51</v>
      </c>
      <c r="L419" s="1" cm="1">
        <f t="array" ref="L419">_xlfn.IFS(Tabla13[[#This Row],[Cuentas_Pagadas]]="COBRADA",K419,Tabla13[[#This Row],[Cuentas_Pagadas]]="NO COBRADA","-")</f>
        <v>35.51</v>
      </c>
      <c r="M419" s="1" t="s">
        <v>69</v>
      </c>
      <c r="N419" s="1">
        <v>418</v>
      </c>
      <c r="O419" s="1" t="s">
        <v>70</v>
      </c>
      <c r="P419" s="1" t="s">
        <v>743</v>
      </c>
      <c r="Q419" s="19">
        <v>0.1</v>
      </c>
      <c r="R419" s="25">
        <f>Tabla13[[#This Row],[Monto Total]]*Tabla13[[#This Row],[IVA (%)]]</f>
        <v>11.8</v>
      </c>
      <c r="S419" s="26">
        <f>SUMIF(Tabla1[Número de Orden],Tabla13[[#This Row],[Número_Orden]],Tabla1[Total del Pedido])</f>
        <v>118</v>
      </c>
      <c r="T419" s="26" cm="1">
        <f t="array" ref="T419">_xlfn.IFS(Tabla13[[#This Row],[Cuentas_Pagadas]]="COBRADA",Tabla13[[#This Row],[Monto Total]]+Tabla13[[#This Row],[Propina]],Tabla13[[#This Row],[Cuentas_Pagadas]]="NO COBRADA",0)</f>
        <v>153.51</v>
      </c>
      <c r="U419" s="26">
        <f>SUMIF(Tabla1[Número de Orden],Tabla13[[#This Row],[Número_Orden]],Tabla1[Ganancia Bruta])</f>
        <v>46</v>
      </c>
      <c r="V419" s="26">
        <f>IF(Tabla13[[#This Row],[Ganancia Bruta]]&gt;0,Tabla13[[#This Row],[Ganancia Bruta]]-Tabla13[[#This Row],[IVA]],"-")</f>
        <v>34.200000000000003</v>
      </c>
      <c r="W419" s="7">
        <f>SUMIF(Tabla1[Número de Orden],Tabla13[[#This Row],[Número_Orden]],Tabla1[Tiempo_Preparación])</f>
        <v>6.9444444444444448E-2</v>
      </c>
      <c r="X419" s="7">
        <f>Tabla13[[#This Row],[Tiempo_Sala]]-Tabla13[[#This Row],[Tiempo_Preparación]]</f>
        <v>4.0972222218341708E-2</v>
      </c>
      <c r="Y419" s="1" t="str">
        <f>IF(Tabla13[[#This Row],[TS-TP]]&gt;0,"COBRADA","NO COBRADA")</f>
        <v>COBRADA</v>
      </c>
    </row>
    <row r="420" spans="1:25" x14ac:dyDescent="0.25">
      <c r="A420" s="1">
        <v>11</v>
      </c>
      <c r="B420" s="1" t="s">
        <v>744</v>
      </c>
      <c r="C420" s="1">
        <v>4</v>
      </c>
      <c r="D420" s="13">
        <v>45021.134722222225</v>
      </c>
      <c r="E420" s="13">
        <v>45021.238194444442</v>
      </c>
      <c r="F420" s="7">
        <f>IF(Tabla13[[#This Row],[Estado_Mesa]]="Ocupada",Tabla13[[#This Row],[Hora_Salida]]-Tabla13[[#This Row],[Hora_Llegada]]+TIME(0,15,0),Tabla13[[#This Row],[Hora_Salida]]-Tabla13[[#This Row],[Hora_Llegada]])</f>
        <v>0.11388888888419994</v>
      </c>
      <c r="G420" s="7" t="str">
        <f>TEXT(Tabla13[[#This Row],[Hora_Salida]],"dddd,dd,mm,aaaa")</f>
        <v>miércoles,05,04,2023</v>
      </c>
      <c r="H420" s="1" t="s">
        <v>85</v>
      </c>
      <c r="I420" s="1" t="s">
        <v>67</v>
      </c>
      <c r="J420" s="1" t="s">
        <v>80</v>
      </c>
      <c r="K420" s="1">
        <v>14.09</v>
      </c>
      <c r="L420" s="1" cm="1">
        <f t="array" ref="L420">_xlfn.IFS(Tabla13[[#This Row],[Cuentas_Pagadas]]="COBRADA",K420,Tabla13[[#This Row],[Cuentas_Pagadas]]="NO COBRADA","-")</f>
        <v>14.09</v>
      </c>
      <c r="M420" s="1" t="s">
        <v>95</v>
      </c>
      <c r="N420" s="1">
        <v>419</v>
      </c>
      <c r="O420" s="1" t="s">
        <v>139</v>
      </c>
      <c r="P420" s="1" t="s">
        <v>745</v>
      </c>
      <c r="Q420" s="19">
        <v>0.1</v>
      </c>
      <c r="R420" s="25">
        <f>Tabla13[[#This Row],[Monto Total]]*Tabla13[[#This Row],[IVA (%)]]</f>
        <v>6.7</v>
      </c>
      <c r="S420" s="26">
        <f>SUMIF(Tabla1[Número de Orden],Tabla13[[#This Row],[Número_Orden]],Tabla1[Total del Pedido])</f>
        <v>67</v>
      </c>
      <c r="T420" s="26" cm="1">
        <f t="array" ref="T420">_xlfn.IFS(Tabla13[[#This Row],[Cuentas_Pagadas]]="COBRADA",Tabla13[[#This Row],[Monto Total]]+Tabla13[[#This Row],[Propina]],Tabla13[[#This Row],[Cuentas_Pagadas]]="NO COBRADA",0)</f>
        <v>81.09</v>
      </c>
      <c r="U420" s="26">
        <f>SUMIF(Tabla1[Número de Orden],Tabla13[[#This Row],[Número_Orden]],Tabla1[Ganancia Bruta])</f>
        <v>27</v>
      </c>
      <c r="V420" s="26">
        <f>IF(Tabla13[[#This Row],[Ganancia Bruta]]&gt;0,Tabla13[[#This Row],[Ganancia Bruta]]-Tabla13[[#This Row],[IVA]],"-")</f>
        <v>20.3</v>
      </c>
      <c r="W420" s="7">
        <f>SUMIF(Tabla1[Número de Orden],Tabla13[[#This Row],[Número_Orden]],Tabla1[Tiempo_Preparación])</f>
        <v>4.4444444444444439E-2</v>
      </c>
      <c r="X420" s="7">
        <f>Tabla13[[#This Row],[Tiempo_Sala]]-Tabla13[[#This Row],[Tiempo_Preparación]]</f>
        <v>6.9444444439755504E-2</v>
      </c>
      <c r="Y420" s="1" t="str">
        <f>IF(Tabla13[[#This Row],[TS-TP]]&gt;0,"COBRADA","NO COBRADA")</f>
        <v>COBRADA</v>
      </c>
    </row>
    <row r="421" spans="1:25" x14ac:dyDescent="0.25">
      <c r="A421" s="1">
        <v>18</v>
      </c>
      <c r="B421" s="1" t="s">
        <v>103</v>
      </c>
      <c r="C421" s="1">
        <v>6</v>
      </c>
      <c r="D421" s="13">
        <v>45021.095833333333</v>
      </c>
      <c r="E421" s="13">
        <v>45021.228472222225</v>
      </c>
      <c r="F421" s="7">
        <f>IF(Tabla13[[#This Row],[Estado_Mesa]]="Ocupada",Tabla13[[#This Row],[Hora_Salida]]-Tabla13[[#This Row],[Hora_Llegada]]+TIME(0,15,0),Tabla13[[#This Row],[Hora_Salida]]-Tabla13[[#This Row],[Hora_Llegada]])</f>
        <v>0.14305555555862762</v>
      </c>
      <c r="G421" s="7" t="str">
        <f>TEXT(Tabla13[[#This Row],[Hora_Salida]],"dddd,dd,mm,aaaa")</f>
        <v>miércoles,05,04,2023</v>
      </c>
      <c r="H421" s="1" t="s">
        <v>79</v>
      </c>
      <c r="I421" s="1" t="s">
        <v>67</v>
      </c>
      <c r="J421" s="1" t="s">
        <v>80</v>
      </c>
      <c r="K421" s="1">
        <v>31.49</v>
      </c>
      <c r="L421" s="1" cm="1">
        <f t="array" ref="L421">_xlfn.IFS(Tabla13[[#This Row],[Cuentas_Pagadas]]="COBRADA",K421,Tabla13[[#This Row],[Cuentas_Pagadas]]="NO COBRADA","-")</f>
        <v>31.49</v>
      </c>
      <c r="M421" s="1" t="s">
        <v>95</v>
      </c>
      <c r="N421" s="1">
        <v>420</v>
      </c>
      <c r="O421" s="1" t="s">
        <v>101</v>
      </c>
      <c r="P421" s="1" t="s">
        <v>746</v>
      </c>
      <c r="Q421" s="19">
        <v>0.1</v>
      </c>
      <c r="R421" s="25">
        <f>Tabla13[[#This Row],[Monto Total]]*Tabla13[[#This Row],[IVA (%)]]</f>
        <v>24.200000000000003</v>
      </c>
      <c r="S421" s="26">
        <f>SUMIF(Tabla1[Número de Orden],Tabla13[[#This Row],[Número_Orden]],Tabla1[Total del Pedido])</f>
        <v>242</v>
      </c>
      <c r="T421" s="26" cm="1">
        <f t="array" ref="T421">_xlfn.IFS(Tabla13[[#This Row],[Cuentas_Pagadas]]="COBRADA",Tabla13[[#This Row],[Monto Total]]+Tabla13[[#This Row],[Propina]],Tabla13[[#This Row],[Cuentas_Pagadas]]="NO COBRADA",0)</f>
        <v>273.49</v>
      </c>
      <c r="U421" s="26">
        <f>SUMIF(Tabla1[Número de Orden],Tabla13[[#This Row],[Número_Orden]],Tabla1[Ganancia Bruta])</f>
        <v>98</v>
      </c>
      <c r="V421" s="26">
        <f>IF(Tabla13[[#This Row],[Ganancia Bruta]]&gt;0,Tabla13[[#This Row],[Ganancia Bruta]]-Tabla13[[#This Row],[IVA]],"-")</f>
        <v>73.8</v>
      </c>
      <c r="W421" s="7">
        <f>SUMIF(Tabla1[Número de Orden],Tabla13[[#This Row],[Número_Orden]],Tabla1[Tiempo_Preparación])</f>
        <v>7.2916666666666657E-2</v>
      </c>
      <c r="X421" s="7">
        <f>Tabla13[[#This Row],[Tiempo_Sala]]-Tabla13[[#This Row],[Tiempo_Preparación]]</f>
        <v>7.013888889196096E-2</v>
      </c>
      <c r="Y421" s="1" t="str">
        <f>IF(Tabla13[[#This Row],[TS-TP]]&gt;0,"COBRADA","NO COBRADA")</f>
        <v>COBRADA</v>
      </c>
    </row>
    <row r="422" spans="1:25" x14ac:dyDescent="0.25">
      <c r="A422" s="1">
        <v>10</v>
      </c>
      <c r="B422" s="1" t="s">
        <v>747</v>
      </c>
      <c r="C422" s="1">
        <v>1</v>
      </c>
      <c r="D422" s="13">
        <v>45021.067361111112</v>
      </c>
      <c r="E422" s="13">
        <v>45021.171527777777</v>
      </c>
      <c r="F422" s="7">
        <f>IF(Tabla13[[#This Row],[Estado_Mesa]]="Ocupada",Tabla13[[#This Row],[Hora_Salida]]-Tabla13[[#This Row],[Hora_Llegada]]+TIME(0,15,0),Tabla13[[#This Row],[Hora_Salida]]-Tabla13[[#This Row],[Hora_Llegada]])</f>
        <v>0.11458333333090802</v>
      </c>
      <c r="G422" s="7" t="str">
        <f>TEXT(Tabla13[[#This Row],[Hora_Salida]],"dddd,dd,mm,aaaa")</f>
        <v>miércoles,05,04,2023</v>
      </c>
      <c r="H422" s="1" t="s">
        <v>73</v>
      </c>
      <c r="I422" s="1" t="s">
        <v>67</v>
      </c>
      <c r="J422" s="1" t="s">
        <v>80</v>
      </c>
      <c r="K422" s="1">
        <v>17.57</v>
      </c>
      <c r="L422" s="1" cm="1">
        <f t="array" ref="L422">_xlfn.IFS(Tabla13[[#This Row],[Cuentas_Pagadas]]="COBRADA",K422,Tabla13[[#This Row],[Cuentas_Pagadas]]="NO COBRADA","-")</f>
        <v>17.57</v>
      </c>
      <c r="M422" s="1" t="s">
        <v>95</v>
      </c>
      <c r="N422" s="1">
        <v>421</v>
      </c>
      <c r="O422" s="1" t="s">
        <v>122</v>
      </c>
      <c r="P422" s="1" t="s">
        <v>748</v>
      </c>
      <c r="Q422" s="19">
        <v>0.1</v>
      </c>
      <c r="R422" s="25">
        <f>Tabla13[[#This Row],[Monto Total]]*Tabla13[[#This Row],[IVA (%)]]</f>
        <v>8.5</v>
      </c>
      <c r="S422" s="26">
        <f>SUMIF(Tabla1[Número de Orden],Tabla13[[#This Row],[Número_Orden]],Tabla1[Total del Pedido])</f>
        <v>85</v>
      </c>
      <c r="T422" s="26" cm="1">
        <f t="array" ref="T422">_xlfn.IFS(Tabla13[[#This Row],[Cuentas_Pagadas]]="COBRADA",Tabla13[[#This Row],[Monto Total]]+Tabla13[[#This Row],[Propina]],Tabla13[[#This Row],[Cuentas_Pagadas]]="NO COBRADA",0)</f>
        <v>102.57</v>
      </c>
      <c r="U422" s="26">
        <f>SUMIF(Tabla1[Número de Orden],Tabla13[[#This Row],[Número_Orden]],Tabla1[Ganancia Bruta])</f>
        <v>36</v>
      </c>
      <c r="V422" s="26">
        <f>IF(Tabla13[[#This Row],[Ganancia Bruta]]&gt;0,Tabla13[[#This Row],[Ganancia Bruta]]-Tabla13[[#This Row],[IVA]],"-")</f>
        <v>27.5</v>
      </c>
      <c r="W422" s="7">
        <f>SUMIF(Tabla1[Número de Orden],Tabla13[[#This Row],[Número_Orden]],Tabla1[Tiempo_Preparación])</f>
        <v>4.9305555555555561E-2</v>
      </c>
      <c r="X422" s="7">
        <f>Tabla13[[#This Row],[Tiempo_Sala]]-Tabla13[[#This Row],[Tiempo_Preparación]]</f>
        <v>6.5277777775352458E-2</v>
      </c>
      <c r="Y422" s="1" t="str">
        <f>IF(Tabla13[[#This Row],[TS-TP]]&gt;0,"COBRADA","NO COBRADA")</f>
        <v>COBRADA</v>
      </c>
    </row>
    <row r="423" spans="1:25" x14ac:dyDescent="0.25">
      <c r="A423" s="1">
        <v>12</v>
      </c>
      <c r="B423" s="1" t="s">
        <v>749</v>
      </c>
      <c r="C423" s="1">
        <v>6</v>
      </c>
      <c r="D423" s="13">
        <v>45021.025000000001</v>
      </c>
      <c r="E423" s="13">
        <v>45021.131249999999</v>
      </c>
      <c r="F423" s="7">
        <f>IF(Tabla13[[#This Row],[Estado_Mesa]]="Ocupada",Tabla13[[#This Row],[Hora_Salida]]-Tabla13[[#This Row],[Hora_Llegada]]+TIME(0,15,0),Tabla13[[#This Row],[Hora_Salida]]-Tabla13[[#This Row],[Hora_Llegada]])</f>
        <v>0.10624999999708962</v>
      </c>
      <c r="G423" s="7" t="str">
        <f>TEXT(Tabla13[[#This Row],[Hora_Salida]],"dddd,dd,mm,aaaa")</f>
        <v>miércoles,05,04,2023</v>
      </c>
      <c r="H423" s="1" t="s">
        <v>79</v>
      </c>
      <c r="I423" s="1" t="s">
        <v>67</v>
      </c>
      <c r="J423" s="1" t="s">
        <v>80</v>
      </c>
      <c r="K423" s="1">
        <v>39.72</v>
      </c>
      <c r="L423" s="1" cm="1">
        <f t="array" ref="L423">_xlfn.IFS(Tabla13[[#This Row],[Cuentas_Pagadas]]="COBRADA",K423,Tabla13[[#This Row],[Cuentas_Pagadas]]="NO COBRADA","-")</f>
        <v>39.72</v>
      </c>
      <c r="M423" s="1" t="s">
        <v>69</v>
      </c>
      <c r="N423" s="1">
        <v>422</v>
      </c>
      <c r="O423" s="1" t="s">
        <v>70</v>
      </c>
      <c r="P423" s="1" t="s">
        <v>750</v>
      </c>
      <c r="Q423" s="19">
        <v>0.1</v>
      </c>
      <c r="R423" s="25">
        <f>Tabla13[[#This Row],[Monto Total]]*Tabla13[[#This Row],[IVA (%)]]</f>
        <v>8.8000000000000007</v>
      </c>
      <c r="S423" s="26">
        <f>SUMIF(Tabla1[Número de Orden],Tabla13[[#This Row],[Número_Orden]],Tabla1[Total del Pedido])</f>
        <v>88</v>
      </c>
      <c r="T423" s="26" cm="1">
        <f t="array" ref="T423">_xlfn.IFS(Tabla13[[#This Row],[Cuentas_Pagadas]]="COBRADA",Tabla13[[#This Row],[Monto Total]]+Tabla13[[#This Row],[Propina]],Tabla13[[#This Row],[Cuentas_Pagadas]]="NO COBRADA",0)</f>
        <v>127.72</v>
      </c>
      <c r="U423" s="26">
        <f>SUMIF(Tabla1[Número de Orden],Tabla13[[#This Row],[Número_Orden]],Tabla1[Ganancia Bruta])</f>
        <v>36</v>
      </c>
      <c r="V423" s="26">
        <f>IF(Tabla13[[#This Row],[Ganancia Bruta]]&gt;0,Tabla13[[#This Row],[Ganancia Bruta]]-Tabla13[[#This Row],[IVA]],"-")</f>
        <v>27.2</v>
      </c>
      <c r="W423" s="7">
        <f>SUMIF(Tabla1[Número de Orden],Tabla13[[#This Row],[Número_Orden]],Tabla1[Tiempo_Preparación])</f>
        <v>2.361111111111111E-2</v>
      </c>
      <c r="X423" s="7">
        <f>Tabla13[[#This Row],[Tiempo_Sala]]-Tabla13[[#This Row],[Tiempo_Preparación]]</f>
        <v>8.2638888885978506E-2</v>
      </c>
      <c r="Y423" s="1" t="str">
        <f>IF(Tabla13[[#This Row],[TS-TP]]&gt;0,"COBRADA","NO COBRADA")</f>
        <v>COBRADA</v>
      </c>
    </row>
    <row r="424" spans="1:25" x14ac:dyDescent="0.25">
      <c r="A424" s="1">
        <v>4</v>
      </c>
      <c r="B424" s="1" t="s">
        <v>418</v>
      </c>
      <c r="C424" s="1">
        <v>2</v>
      </c>
      <c r="D424" s="13">
        <v>45021.106944444444</v>
      </c>
      <c r="E424" s="13">
        <v>45021.206250000003</v>
      </c>
      <c r="F424" s="7">
        <f>IF(Tabla13[[#This Row],[Estado_Mesa]]="Ocupada",Tabla13[[#This Row],[Hora_Salida]]-Tabla13[[#This Row],[Hora_Llegada]]+TIME(0,15,0),Tabla13[[#This Row],[Hora_Salida]]-Tabla13[[#This Row],[Hora_Llegada]])</f>
        <v>9.930555555911269E-2</v>
      </c>
      <c r="G424" s="7" t="str">
        <f>TEXT(Tabla13[[#This Row],[Hora_Salida]],"dddd,dd,mm,aaaa")</f>
        <v>miércoles,05,04,2023</v>
      </c>
      <c r="H424" s="1" t="s">
        <v>73</v>
      </c>
      <c r="I424" s="1" t="s">
        <v>67</v>
      </c>
      <c r="J424" s="1" t="s">
        <v>75</v>
      </c>
      <c r="K424" s="1">
        <v>34.130000000000003</v>
      </c>
      <c r="L424" s="1" cm="1">
        <f t="array" ref="L424">_xlfn.IFS(Tabla13[[#This Row],[Cuentas_Pagadas]]="COBRADA",K424,Tabla13[[#This Row],[Cuentas_Pagadas]]="NO COBRADA","-")</f>
        <v>34.130000000000003</v>
      </c>
      <c r="M424" s="1" t="s">
        <v>81</v>
      </c>
      <c r="N424" s="1">
        <v>423</v>
      </c>
      <c r="O424" s="1" t="s">
        <v>117</v>
      </c>
      <c r="P424" s="1" t="s">
        <v>751</v>
      </c>
      <c r="Q424" s="19">
        <v>0.1</v>
      </c>
      <c r="R424" s="25">
        <f>Tabla13[[#This Row],[Monto Total]]*Tabla13[[#This Row],[IVA (%)]]</f>
        <v>15.200000000000001</v>
      </c>
      <c r="S424" s="26">
        <f>SUMIF(Tabla1[Número de Orden],Tabla13[[#This Row],[Número_Orden]],Tabla1[Total del Pedido])</f>
        <v>152</v>
      </c>
      <c r="T424" s="26" cm="1">
        <f t="array" ref="T424">_xlfn.IFS(Tabla13[[#This Row],[Cuentas_Pagadas]]="COBRADA",Tabla13[[#This Row],[Monto Total]]+Tabla13[[#This Row],[Propina]],Tabla13[[#This Row],[Cuentas_Pagadas]]="NO COBRADA",0)</f>
        <v>186.13</v>
      </c>
      <c r="U424" s="26">
        <f>SUMIF(Tabla1[Número de Orden],Tabla13[[#This Row],[Número_Orden]],Tabla1[Ganancia Bruta])</f>
        <v>63</v>
      </c>
      <c r="V424" s="26">
        <f>IF(Tabla13[[#This Row],[Ganancia Bruta]]&gt;0,Tabla13[[#This Row],[Ganancia Bruta]]-Tabla13[[#This Row],[IVA]],"-")</f>
        <v>47.8</v>
      </c>
      <c r="W424" s="7">
        <f>SUMIF(Tabla1[Número de Orden],Tabla13[[#This Row],[Número_Orden]],Tabla1[Tiempo_Preparación])</f>
        <v>2.1527777777777778E-2</v>
      </c>
      <c r="X424" s="7">
        <f>Tabla13[[#This Row],[Tiempo_Sala]]-Tabla13[[#This Row],[Tiempo_Preparación]]</f>
        <v>7.7777777781334906E-2</v>
      </c>
      <c r="Y424" s="1" t="str">
        <f>IF(Tabla13[[#This Row],[TS-TP]]&gt;0,"COBRADA","NO COBRADA")</f>
        <v>COBRADA</v>
      </c>
    </row>
    <row r="425" spans="1:25" x14ac:dyDescent="0.25">
      <c r="A425" s="1">
        <v>13</v>
      </c>
      <c r="B425" s="1" t="s">
        <v>752</v>
      </c>
      <c r="C425" s="1">
        <v>3</v>
      </c>
      <c r="D425" s="13">
        <v>45021.047222222223</v>
      </c>
      <c r="E425" s="13">
        <v>45021.136805555558</v>
      </c>
      <c r="F425" s="7">
        <f>IF(Tabla13[[#This Row],[Estado_Mesa]]="Ocupada",Tabla13[[#This Row],[Hora_Salida]]-Tabla13[[#This Row],[Hora_Llegada]]+TIME(0,15,0),Tabla13[[#This Row],[Hora_Salida]]-Tabla13[[#This Row],[Hora_Llegada]])</f>
        <v>8.9583333334303461E-2</v>
      </c>
      <c r="G425" s="7" t="str">
        <f>TEXT(Tabla13[[#This Row],[Hora_Salida]],"dddd,dd,mm,aaaa")</f>
        <v>miércoles,05,04,2023</v>
      </c>
      <c r="H425" s="1" t="s">
        <v>79</v>
      </c>
      <c r="I425" s="1" t="s">
        <v>93</v>
      </c>
      <c r="J425" s="1" t="s">
        <v>75</v>
      </c>
      <c r="K425" s="1">
        <v>11.02</v>
      </c>
      <c r="L425" s="1" cm="1">
        <f t="array" ref="L425">_xlfn.IFS(Tabla13[[#This Row],[Cuentas_Pagadas]]="COBRADA",K425,Tabla13[[#This Row],[Cuentas_Pagadas]]="NO COBRADA","-")</f>
        <v>11.02</v>
      </c>
      <c r="M425" s="1" t="s">
        <v>69</v>
      </c>
      <c r="N425" s="1">
        <v>424</v>
      </c>
      <c r="O425" s="1" t="s">
        <v>76</v>
      </c>
      <c r="P425" s="1" t="s">
        <v>753</v>
      </c>
      <c r="Q425" s="19">
        <v>0.1</v>
      </c>
      <c r="R425" s="25">
        <f>Tabla13[[#This Row],[Monto Total]]*Tabla13[[#This Row],[IVA (%)]]</f>
        <v>14.700000000000001</v>
      </c>
      <c r="S425" s="26">
        <f>SUMIF(Tabla1[Número de Orden],Tabla13[[#This Row],[Número_Orden]],Tabla1[Total del Pedido])</f>
        <v>147</v>
      </c>
      <c r="T425" s="26" cm="1">
        <f t="array" ref="T425">_xlfn.IFS(Tabla13[[#This Row],[Cuentas_Pagadas]]="COBRADA",Tabla13[[#This Row],[Monto Total]]+Tabla13[[#This Row],[Propina]],Tabla13[[#This Row],[Cuentas_Pagadas]]="NO COBRADA",0)</f>
        <v>158.02000000000001</v>
      </c>
      <c r="U425" s="26">
        <f>SUMIF(Tabla1[Número de Orden],Tabla13[[#This Row],[Número_Orden]],Tabla1[Ganancia Bruta])</f>
        <v>60</v>
      </c>
      <c r="V425" s="26">
        <f>IF(Tabla13[[#This Row],[Ganancia Bruta]]&gt;0,Tabla13[[#This Row],[Ganancia Bruta]]-Tabla13[[#This Row],[IVA]],"-")</f>
        <v>45.3</v>
      </c>
      <c r="W425" s="7">
        <f>SUMIF(Tabla1[Número de Orden],Tabla13[[#This Row],[Número_Orden]],Tabla1[Tiempo_Preparación])</f>
        <v>6.1111111111111116E-2</v>
      </c>
      <c r="X425" s="7">
        <f>Tabla13[[#This Row],[Tiempo_Sala]]-Tabla13[[#This Row],[Tiempo_Preparación]]</f>
        <v>2.8472222223192345E-2</v>
      </c>
      <c r="Y425" s="1" t="str">
        <f>IF(Tabla13[[#This Row],[TS-TP]]&gt;0,"COBRADA","NO COBRADA")</f>
        <v>COBRADA</v>
      </c>
    </row>
    <row r="426" spans="1:25" x14ac:dyDescent="0.25">
      <c r="A426" s="1">
        <v>18</v>
      </c>
      <c r="B426" s="1" t="s">
        <v>754</v>
      </c>
      <c r="C426" s="1">
        <v>3</v>
      </c>
      <c r="D426" s="13">
        <v>45021.058333333334</v>
      </c>
      <c r="E426" s="13">
        <v>45021.15625</v>
      </c>
      <c r="F426" s="7">
        <f>IF(Tabla13[[#This Row],[Estado_Mesa]]="Ocupada",Tabla13[[#This Row],[Hora_Salida]]-Tabla13[[#This Row],[Hora_Llegada]]+TIME(0,15,0),Tabla13[[#This Row],[Hora_Salida]]-Tabla13[[#This Row],[Hora_Llegada]])</f>
        <v>9.7916666665696539E-2</v>
      </c>
      <c r="G426" s="7" t="str">
        <f>TEXT(Tabla13[[#This Row],[Hora_Salida]],"dddd,dd,mm,aaaa")</f>
        <v>miércoles,05,04,2023</v>
      </c>
      <c r="H426" s="1" t="s">
        <v>79</v>
      </c>
      <c r="I426" s="1" t="s">
        <v>67</v>
      </c>
      <c r="J426" s="1" t="s">
        <v>80</v>
      </c>
      <c r="K426" s="1">
        <v>49.43</v>
      </c>
      <c r="L426" s="1" cm="1">
        <f t="array" ref="L426">_xlfn.IFS(Tabla13[[#This Row],[Cuentas_Pagadas]]="COBRADA",K426,Tabla13[[#This Row],[Cuentas_Pagadas]]="NO COBRADA","-")</f>
        <v>49.43</v>
      </c>
      <c r="M426" s="1" t="s">
        <v>69</v>
      </c>
      <c r="N426" s="1">
        <v>425</v>
      </c>
      <c r="O426" s="1" t="s">
        <v>90</v>
      </c>
      <c r="P426" s="1" t="s">
        <v>13</v>
      </c>
      <c r="Q426" s="19">
        <v>0.1</v>
      </c>
      <c r="R426" s="25">
        <f>Tabla13[[#This Row],[Monto Total]]*Tabla13[[#This Row],[IVA (%)]]</f>
        <v>1.9000000000000001</v>
      </c>
      <c r="S426" s="26">
        <f>SUMIF(Tabla1[Número de Orden],Tabla13[[#This Row],[Número_Orden]],Tabla1[Total del Pedido])</f>
        <v>19</v>
      </c>
      <c r="T426" s="26" cm="1">
        <f t="array" ref="T426">_xlfn.IFS(Tabla13[[#This Row],[Cuentas_Pagadas]]="COBRADA",Tabla13[[#This Row],[Monto Total]]+Tabla13[[#This Row],[Propina]],Tabla13[[#This Row],[Cuentas_Pagadas]]="NO COBRADA",0)</f>
        <v>68.430000000000007</v>
      </c>
      <c r="U426" s="26">
        <f>SUMIF(Tabla1[Número de Orden],Tabla13[[#This Row],[Número_Orden]],Tabla1[Ganancia Bruta])</f>
        <v>8</v>
      </c>
      <c r="V426" s="26">
        <f>IF(Tabla13[[#This Row],[Ganancia Bruta]]&gt;0,Tabla13[[#This Row],[Ganancia Bruta]]-Tabla13[[#This Row],[IVA]],"-")</f>
        <v>6.1</v>
      </c>
      <c r="W426" s="7">
        <f>SUMIF(Tabla1[Número de Orden],Tabla13[[#This Row],[Número_Orden]],Tabla1[Tiempo_Preparación])</f>
        <v>1.9444444444444445E-2</v>
      </c>
      <c r="X426" s="7">
        <f>Tabla13[[#This Row],[Tiempo_Sala]]-Tabla13[[#This Row],[Tiempo_Preparación]]</f>
        <v>7.8472222221252094E-2</v>
      </c>
      <c r="Y426" s="1" t="str">
        <f>IF(Tabla13[[#This Row],[TS-TP]]&gt;0,"COBRADA","NO COBRADA")</f>
        <v>COBRADA</v>
      </c>
    </row>
    <row r="427" spans="1:25" x14ac:dyDescent="0.25">
      <c r="A427" s="1">
        <v>5</v>
      </c>
      <c r="B427" s="1" t="s">
        <v>755</v>
      </c>
      <c r="C427" s="1">
        <v>2</v>
      </c>
      <c r="D427" s="13">
        <v>45021.132638888892</v>
      </c>
      <c r="E427" s="13">
        <v>45021.209722222222</v>
      </c>
      <c r="F427" s="7">
        <f>IF(Tabla13[[#This Row],[Estado_Mesa]]="Ocupada",Tabla13[[#This Row],[Hora_Salida]]-Tabla13[[#This Row],[Hora_Llegada]]+TIME(0,15,0),Tabla13[[#This Row],[Hora_Salida]]-Tabla13[[#This Row],[Hora_Llegada]])</f>
        <v>7.7083333329937886E-2</v>
      </c>
      <c r="G427" s="7" t="str">
        <f>TEXT(Tabla13[[#This Row],[Hora_Salida]],"dddd,dd,mm,aaaa")</f>
        <v>miércoles,05,04,2023</v>
      </c>
      <c r="H427" s="1" t="s">
        <v>89</v>
      </c>
      <c r="I427" s="1" t="s">
        <v>67</v>
      </c>
      <c r="J427" s="1" t="s">
        <v>80</v>
      </c>
      <c r="K427" s="1">
        <v>47.8</v>
      </c>
      <c r="L427" s="1" t="str" cm="1">
        <f t="array" ref="L427">_xlfn.IFS(Tabla13[[#This Row],[Cuentas_Pagadas]]="COBRADA",K427,Tabla13[[#This Row],[Cuentas_Pagadas]]="NO COBRADA","-")</f>
        <v>-</v>
      </c>
      <c r="M427" s="1" t="s">
        <v>69</v>
      </c>
      <c r="N427" s="1">
        <v>426</v>
      </c>
      <c r="O427" s="1" t="s">
        <v>82</v>
      </c>
      <c r="P427" s="1" t="s">
        <v>756</v>
      </c>
      <c r="Q427" s="19">
        <v>0.1</v>
      </c>
      <c r="R427" s="25">
        <f>Tabla13[[#This Row],[Monto Total]]*Tabla13[[#This Row],[IVA (%)]]</f>
        <v>24.700000000000003</v>
      </c>
      <c r="S427" s="26">
        <f>SUMIF(Tabla1[Número de Orden],Tabla13[[#This Row],[Número_Orden]],Tabla1[Total del Pedido])</f>
        <v>247</v>
      </c>
      <c r="T427" s="26" cm="1">
        <f t="array" ref="T427">_xlfn.IFS(Tabla13[[#This Row],[Cuentas_Pagadas]]="COBRADA",Tabla13[[#This Row],[Monto Total]]+Tabla13[[#This Row],[Propina]],Tabla13[[#This Row],[Cuentas_Pagadas]]="NO COBRADA",0)</f>
        <v>0</v>
      </c>
      <c r="U427" s="26">
        <v>0</v>
      </c>
      <c r="V427" s="27" t="str">
        <f>IF(Tabla13[[#This Row],[Ganancia Bruta]]&gt;0,Tabla13[[#This Row],[Ganancia Bruta]]-Tabla13[[#This Row],[IVA]],"-")</f>
        <v>-</v>
      </c>
      <c r="W427" s="7">
        <f>SUMIF(Tabla1[Número de Orden],Tabla13[[#This Row],[Número_Orden]],Tabla1[Tiempo_Preparación])</f>
        <v>8.0555555555555547E-2</v>
      </c>
      <c r="X427" s="7">
        <f>Tabla13[[#This Row],[Tiempo_Sala]]-Tabla13[[#This Row],[Tiempo_Preparación]]</f>
        <v>-3.4722222256176605E-3</v>
      </c>
      <c r="Y427" s="1" t="str">
        <f>IF(Tabla13[[#This Row],[TS-TP]]&gt;0,"COBRADA","NO COBRADA")</f>
        <v>NO COBRADA</v>
      </c>
    </row>
    <row r="428" spans="1:25" x14ac:dyDescent="0.25">
      <c r="A428" s="1">
        <v>2</v>
      </c>
      <c r="B428" s="1" t="s">
        <v>350</v>
      </c>
      <c r="C428" s="1">
        <v>4</v>
      </c>
      <c r="D428" s="13">
        <v>45021.106944444444</v>
      </c>
      <c r="E428" s="13">
        <v>45021.154861111114</v>
      </c>
      <c r="F428" s="7">
        <f>IF(Tabla13[[#This Row],[Estado_Mesa]]="Ocupada",Tabla13[[#This Row],[Hora_Salida]]-Tabla13[[#This Row],[Hora_Llegada]]+TIME(0,15,0),Tabla13[[#This Row],[Hora_Salida]]-Tabla13[[#This Row],[Hora_Llegada]])</f>
        <v>4.7916666670062114E-2</v>
      </c>
      <c r="G428" s="7" t="str">
        <f>TEXT(Tabla13[[#This Row],[Hora_Salida]],"dddd,dd,mm,aaaa")</f>
        <v>miércoles,05,04,2023</v>
      </c>
      <c r="H428" s="1" t="s">
        <v>79</v>
      </c>
      <c r="I428" s="1" t="s">
        <v>67</v>
      </c>
      <c r="J428" s="1" t="s">
        <v>75</v>
      </c>
      <c r="K428" s="1">
        <v>43.74</v>
      </c>
      <c r="L428" s="1" t="str" cm="1">
        <f t="array" ref="L428">_xlfn.IFS(Tabla13[[#This Row],[Cuentas_Pagadas]]="COBRADA",K428,Tabla13[[#This Row],[Cuentas_Pagadas]]="NO COBRADA","-")</f>
        <v>-</v>
      </c>
      <c r="M428" s="1" t="s">
        <v>81</v>
      </c>
      <c r="N428" s="1">
        <v>427</v>
      </c>
      <c r="O428" s="1" t="s">
        <v>101</v>
      </c>
      <c r="P428" s="1" t="s">
        <v>757</v>
      </c>
      <c r="Q428" s="19">
        <v>0.1</v>
      </c>
      <c r="R428" s="25">
        <f>Tabla13[[#This Row],[Monto Total]]*Tabla13[[#This Row],[IVA (%)]]</f>
        <v>20.6</v>
      </c>
      <c r="S428" s="26">
        <f>SUMIF(Tabla1[Número de Orden],Tabla13[[#This Row],[Número_Orden]],Tabla1[Total del Pedido])</f>
        <v>206</v>
      </c>
      <c r="T428" s="26" cm="1">
        <f t="array" ref="T428">_xlfn.IFS(Tabla13[[#This Row],[Cuentas_Pagadas]]="COBRADA",Tabla13[[#This Row],[Monto Total]]+Tabla13[[#This Row],[Propina]],Tabla13[[#This Row],[Cuentas_Pagadas]]="NO COBRADA",0)</f>
        <v>0</v>
      </c>
      <c r="U428" s="26">
        <v>0</v>
      </c>
      <c r="V428" s="27" t="str">
        <f>IF(Tabla13[[#This Row],[Ganancia Bruta]]&gt;0,Tabla13[[#This Row],[Ganancia Bruta]]-Tabla13[[#This Row],[IVA]],"-")</f>
        <v>-</v>
      </c>
      <c r="W428" s="7">
        <f>SUMIF(Tabla1[Número de Orden],Tabla13[[#This Row],[Número_Orden]],Tabla1[Tiempo_Preparación])</f>
        <v>0.11527777777777777</v>
      </c>
      <c r="X428" s="7">
        <f>Tabla13[[#This Row],[Tiempo_Sala]]-Tabla13[[#This Row],[Tiempo_Preparación]]</f>
        <v>-6.7361111107715657E-2</v>
      </c>
      <c r="Y428" s="1" t="str">
        <f>IF(Tabla13[[#This Row],[TS-TP]]&gt;0,"COBRADA","NO COBRADA")</f>
        <v>NO COBRADA</v>
      </c>
    </row>
    <row r="429" spans="1:25" x14ac:dyDescent="0.25">
      <c r="A429" s="1">
        <v>7</v>
      </c>
      <c r="B429" s="1" t="s">
        <v>758</v>
      </c>
      <c r="C429" s="1">
        <v>5</v>
      </c>
      <c r="D429" s="13">
        <v>45021.137499999997</v>
      </c>
      <c r="E429" s="13">
        <v>45021.252083333333</v>
      </c>
      <c r="F429" s="7">
        <f>IF(Tabla13[[#This Row],[Estado_Mesa]]="Ocupada",Tabla13[[#This Row],[Hora_Salida]]-Tabla13[[#This Row],[Hora_Llegada]]+TIME(0,15,0),Tabla13[[#This Row],[Hora_Salida]]-Tabla13[[#This Row],[Hora_Llegada]])</f>
        <v>0.11458333333575865</v>
      </c>
      <c r="G429" s="7" t="str">
        <f>TEXT(Tabla13[[#This Row],[Hora_Salida]],"dddd,dd,mm,aaaa")</f>
        <v>miércoles,05,04,2023</v>
      </c>
      <c r="H429" s="1" t="s">
        <v>89</v>
      </c>
      <c r="I429" s="1" t="s">
        <v>74</v>
      </c>
      <c r="J429" s="1" t="s">
        <v>80</v>
      </c>
      <c r="K429" s="1">
        <v>15.6</v>
      </c>
      <c r="L429" s="1" t="str" cm="1">
        <f t="array" ref="L429">_xlfn.IFS(Tabla13[[#This Row],[Cuentas_Pagadas]]="COBRADA",K429,Tabla13[[#This Row],[Cuentas_Pagadas]]="NO COBRADA","-")</f>
        <v>-</v>
      </c>
      <c r="M429" s="1" t="s">
        <v>69</v>
      </c>
      <c r="N429" s="1">
        <v>428</v>
      </c>
      <c r="O429" s="1" t="s">
        <v>117</v>
      </c>
      <c r="P429" s="1" t="s">
        <v>759</v>
      </c>
      <c r="Q429" s="19">
        <v>0.1</v>
      </c>
      <c r="R429" s="25">
        <f>Tabla13[[#This Row],[Monto Total]]*Tabla13[[#This Row],[IVA (%)]]</f>
        <v>17.5</v>
      </c>
      <c r="S429" s="26">
        <f>SUMIF(Tabla1[Número de Orden],Tabla13[[#This Row],[Número_Orden]],Tabla1[Total del Pedido])</f>
        <v>175</v>
      </c>
      <c r="T429" s="26" cm="1">
        <f t="array" ref="T429">_xlfn.IFS(Tabla13[[#This Row],[Cuentas_Pagadas]]="COBRADA",Tabla13[[#This Row],[Monto Total]]+Tabla13[[#This Row],[Propina]],Tabla13[[#This Row],[Cuentas_Pagadas]]="NO COBRADA",0)</f>
        <v>0</v>
      </c>
      <c r="U429" s="26">
        <v>0</v>
      </c>
      <c r="V429" s="27" t="str">
        <f>IF(Tabla13[[#This Row],[Ganancia Bruta]]&gt;0,Tabla13[[#This Row],[Ganancia Bruta]]-Tabla13[[#This Row],[IVA]],"-")</f>
        <v>-</v>
      </c>
      <c r="W429" s="7">
        <f>SUMIF(Tabla1[Número de Orden],Tabla13[[#This Row],[Número_Orden]],Tabla1[Tiempo_Preparación])</f>
        <v>0.12430555555555556</v>
      </c>
      <c r="X429" s="7">
        <f>Tabla13[[#This Row],[Tiempo_Sala]]-Tabla13[[#This Row],[Tiempo_Preparación]]</f>
        <v>-9.7222222197969055E-3</v>
      </c>
      <c r="Y429" s="1" t="str">
        <f>IF(Tabla13[[#This Row],[TS-TP]]&gt;0,"COBRADA","NO COBRADA")</f>
        <v>NO COBRADA</v>
      </c>
    </row>
    <row r="430" spans="1:25" x14ac:dyDescent="0.25">
      <c r="A430" s="1">
        <v>8</v>
      </c>
      <c r="B430" s="1" t="s">
        <v>760</v>
      </c>
      <c r="C430" s="1">
        <v>1</v>
      </c>
      <c r="D430" s="13">
        <v>45021.006944444445</v>
      </c>
      <c r="E430" s="13">
        <v>45021.156944444447</v>
      </c>
      <c r="F430" s="7">
        <f>IF(Tabla13[[#This Row],[Estado_Mesa]]="Ocupada",Tabla13[[#This Row],[Hora_Salida]]-Tabla13[[#This Row],[Hora_Llegada]]+TIME(0,15,0),Tabla13[[#This Row],[Hora_Salida]]-Tabla13[[#This Row],[Hora_Llegada]])</f>
        <v>0.15000000000145519</v>
      </c>
      <c r="G430" s="7" t="str">
        <f>TEXT(Tabla13[[#This Row],[Hora_Salida]],"dddd,dd,mm,aaaa")</f>
        <v>miércoles,05,04,2023</v>
      </c>
      <c r="H430" s="1" t="s">
        <v>89</v>
      </c>
      <c r="I430" s="1" t="s">
        <v>67</v>
      </c>
      <c r="J430" s="1" t="s">
        <v>80</v>
      </c>
      <c r="K430" s="1">
        <v>10.95</v>
      </c>
      <c r="L430" s="1" cm="1">
        <f t="array" ref="L430">_xlfn.IFS(Tabla13[[#This Row],[Cuentas_Pagadas]]="COBRADA",K430,Tabla13[[#This Row],[Cuentas_Pagadas]]="NO COBRADA","-")</f>
        <v>10.95</v>
      </c>
      <c r="M430" s="1" t="s">
        <v>69</v>
      </c>
      <c r="N430" s="1">
        <v>429</v>
      </c>
      <c r="O430" s="1" t="s">
        <v>82</v>
      </c>
      <c r="P430" s="1" t="s">
        <v>22</v>
      </c>
      <c r="Q430" s="19">
        <v>0.1</v>
      </c>
      <c r="R430" s="25">
        <f>Tabla13[[#This Row],[Monto Total]]*Tabla13[[#This Row],[IVA (%)]]</f>
        <v>7.8000000000000007</v>
      </c>
      <c r="S430" s="26">
        <f>SUMIF(Tabla1[Número de Orden],Tabla13[[#This Row],[Número_Orden]],Tabla1[Total del Pedido])</f>
        <v>78</v>
      </c>
      <c r="T430" s="26" cm="1">
        <f t="array" ref="T430">_xlfn.IFS(Tabla13[[#This Row],[Cuentas_Pagadas]]="COBRADA",Tabla13[[#This Row],[Monto Total]]+Tabla13[[#This Row],[Propina]],Tabla13[[#This Row],[Cuentas_Pagadas]]="NO COBRADA",0)</f>
        <v>88.95</v>
      </c>
      <c r="U430" s="26">
        <f>SUMIF(Tabla1[Número de Orden],Tabla13[[#This Row],[Número_Orden]],Tabla1[Ganancia Bruta])</f>
        <v>33</v>
      </c>
      <c r="V430" s="26">
        <f>IF(Tabla13[[#This Row],[Ganancia Bruta]]&gt;0,Tabla13[[#This Row],[Ganancia Bruta]]-Tabla13[[#This Row],[IVA]],"-")</f>
        <v>25.2</v>
      </c>
      <c r="W430" s="7">
        <f>SUMIF(Tabla1[Número de Orden],Tabla13[[#This Row],[Número_Orden]],Tabla1[Tiempo_Preparación])</f>
        <v>1.8749999999999999E-2</v>
      </c>
      <c r="X430" s="7">
        <f>Tabla13[[#This Row],[Tiempo_Sala]]-Tabla13[[#This Row],[Tiempo_Preparación]]</f>
        <v>0.1312500000014552</v>
      </c>
      <c r="Y430" s="1" t="str">
        <f>IF(Tabla13[[#This Row],[TS-TP]]&gt;0,"COBRADA","NO COBRADA")</f>
        <v>COBRADA</v>
      </c>
    </row>
    <row r="431" spans="1:25" x14ac:dyDescent="0.25">
      <c r="A431" s="1">
        <v>7</v>
      </c>
      <c r="B431" s="1" t="s">
        <v>761</v>
      </c>
      <c r="C431" s="1">
        <v>3</v>
      </c>
      <c r="D431" s="13">
        <v>45021.097916666666</v>
      </c>
      <c r="E431" s="13">
        <v>45021.165972222225</v>
      </c>
      <c r="F431" s="7">
        <f>IF(Tabla13[[#This Row],[Estado_Mesa]]="Ocupada",Tabla13[[#This Row],[Hora_Salida]]-Tabla13[[#This Row],[Hora_Llegada]]+TIME(0,15,0),Tabla13[[#This Row],[Hora_Salida]]-Tabla13[[#This Row],[Hora_Llegada]])</f>
        <v>6.805555555911269E-2</v>
      </c>
      <c r="G431" s="7" t="str">
        <f>TEXT(Tabla13[[#This Row],[Hora_Salida]],"dddd,dd,mm,aaaa")</f>
        <v>miércoles,05,04,2023</v>
      </c>
      <c r="H431" s="1" t="s">
        <v>89</v>
      </c>
      <c r="I431" s="1" t="s">
        <v>67</v>
      </c>
      <c r="J431" s="1" t="s">
        <v>68</v>
      </c>
      <c r="K431" s="1">
        <v>42.09</v>
      </c>
      <c r="L431" s="1" cm="1">
        <f t="array" ref="L431">_xlfn.IFS(Tabla13[[#This Row],[Cuentas_Pagadas]]="COBRADA",K431,Tabla13[[#This Row],[Cuentas_Pagadas]]="NO COBRADA","-")</f>
        <v>42.09</v>
      </c>
      <c r="M431" s="1" t="s">
        <v>69</v>
      </c>
      <c r="N431" s="1">
        <v>430</v>
      </c>
      <c r="O431" s="1" t="s">
        <v>96</v>
      </c>
      <c r="P431" s="1" t="s">
        <v>23</v>
      </c>
      <c r="Q431" s="19">
        <v>0.1</v>
      </c>
      <c r="R431" s="25">
        <f>Tabla13[[#This Row],[Monto Total]]*Tabla13[[#This Row],[IVA (%)]]</f>
        <v>2.5</v>
      </c>
      <c r="S431" s="26">
        <f>SUMIF(Tabla1[Número de Orden],Tabla13[[#This Row],[Número_Orden]],Tabla1[Total del Pedido])</f>
        <v>25</v>
      </c>
      <c r="T431" s="26" cm="1">
        <f t="array" ref="T431">_xlfn.IFS(Tabla13[[#This Row],[Cuentas_Pagadas]]="COBRADA",Tabla13[[#This Row],[Monto Total]]+Tabla13[[#This Row],[Propina]],Tabla13[[#This Row],[Cuentas_Pagadas]]="NO COBRADA",0)</f>
        <v>67.09</v>
      </c>
      <c r="U431" s="26">
        <f>SUMIF(Tabla1[Número de Orden],Tabla13[[#This Row],[Número_Orden]],Tabla1[Ganancia Bruta])</f>
        <v>10</v>
      </c>
      <c r="V431" s="26">
        <f>IF(Tabla13[[#This Row],[Ganancia Bruta]]&gt;0,Tabla13[[#This Row],[Ganancia Bruta]]-Tabla13[[#This Row],[IVA]],"-")</f>
        <v>7.5</v>
      </c>
      <c r="W431" s="7">
        <f>SUMIF(Tabla1[Número de Orden],Tabla13[[#This Row],[Número_Orden]],Tabla1[Tiempo_Preparación])</f>
        <v>3.4027777777777775E-2</v>
      </c>
      <c r="X431" s="7">
        <f>Tabla13[[#This Row],[Tiempo_Sala]]-Tabla13[[#This Row],[Tiempo_Preparación]]</f>
        <v>3.4027777781334916E-2</v>
      </c>
      <c r="Y431" s="1" t="str">
        <f>IF(Tabla13[[#This Row],[TS-TP]]&gt;0,"COBRADA","NO COBRADA")</f>
        <v>COBRADA</v>
      </c>
    </row>
    <row r="432" spans="1:25" x14ac:dyDescent="0.25">
      <c r="A432" s="1">
        <v>15</v>
      </c>
      <c r="B432" s="1" t="s">
        <v>541</v>
      </c>
      <c r="C432" s="1">
        <v>5</v>
      </c>
      <c r="D432" s="13">
        <v>45021.147916666669</v>
      </c>
      <c r="E432" s="13">
        <v>45021.309027777781</v>
      </c>
      <c r="F432" s="7">
        <f>IF(Tabla13[[#This Row],[Estado_Mesa]]="Ocupada",Tabla13[[#This Row],[Hora_Salida]]-Tabla13[[#This Row],[Hora_Llegada]]+TIME(0,15,0),Tabla13[[#This Row],[Hora_Salida]]-Tabla13[[#This Row],[Hora_Llegada]])</f>
        <v>0.16111111111240461</v>
      </c>
      <c r="G432" s="7" t="str">
        <f>TEXT(Tabla13[[#This Row],[Hora_Salida]],"dddd,dd,mm,aaaa")</f>
        <v>miércoles,05,04,2023</v>
      </c>
      <c r="H432" s="1" t="s">
        <v>85</v>
      </c>
      <c r="I432" s="1" t="s">
        <v>67</v>
      </c>
      <c r="J432" s="1" t="s">
        <v>80</v>
      </c>
      <c r="K432" s="1">
        <v>39.82</v>
      </c>
      <c r="L432" s="1" cm="1">
        <f t="array" ref="L432">_xlfn.IFS(Tabla13[[#This Row],[Cuentas_Pagadas]]="COBRADA",K432,Tabla13[[#This Row],[Cuentas_Pagadas]]="NO COBRADA","-")</f>
        <v>39.82</v>
      </c>
      <c r="M432" s="1" t="s">
        <v>81</v>
      </c>
      <c r="N432" s="1">
        <v>431</v>
      </c>
      <c r="O432" s="1" t="s">
        <v>139</v>
      </c>
      <c r="P432" s="1" t="s">
        <v>5</v>
      </c>
      <c r="Q432" s="19">
        <v>0.1</v>
      </c>
      <c r="R432" s="25">
        <f>Tabla13[[#This Row],[Monto Total]]*Tabla13[[#This Row],[IVA (%)]]</f>
        <v>6</v>
      </c>
      <c r="S432" s="26">
        <f>SUMIF(Tabla1[Número de Orden],Tabla13[[#This Row],[Número_Orden]],Tabla1[Total del Pedido])</f>
        <v>60</v>
      </c>
      <c r="T432" s="26" cm="1">
        <f t="array" ref="T432">_xlfn.IFS(Tabla13[[#This Row],[Cuentas_Pagadas]]="COBRADA",Tabla13[[#This Row],[Monto Total]]+Tabla13[[#This Row],[Propina]],Tabla13[[#This Row],[Cuentas_Pagadas]]="NO COBRADA",0)</f>
        <v>99.82</v>
      </c>
      <c r="U432" s="26">
        <f>SUMIF(Tabla1[Número de Orden],Tabla13[[#This Row],[Número_Orden]],Tabla1[Ganancia Bruta])</f>
        <v>24</v>
      </c>
      <c r="V432" s="26">
        <f>IF(Tabla13[[#This Row],[Ganancia Bruta]]&gt;0,Tabla13[[#This Row],[Ganancia Bruta]]-Tabla13[[#This Row],[IVA]],"-")</f>
        <v>18</v>
      </c>
      <c r="W432" s="7">
        <f>SUMIF(Tabla1[Número de Orden],Tabla13[[#This Row],[Número_Orden]],Tabla1[Tiempo_Preparación])</f>
        <v>1.3888888888888888E-2</v>
      </c>
      <c r="X432" s="7">
        <f>Tabla13[[#This Row],[Tiempo_Sala]]-Tabla13[[#This Row],[Tiempo_Preparación]]</f>
        <v>0.14722222222351572</v>
      </c>
      <c r="Y432" s="1" t="str">
        <f>IF(Tabla13[[#This Row],[TS-TP]]&gt;0,"COBRADA","NO COBRADA")</f>
        <v>COBRADA</v>
      </c>
    </row>
    <row r="433" spans="1:25" x14ac:dyDescent="0.25">
      <c r="A433" s="1">
        <v>10</v>
      </c>
      <c r="B433" s="1" t="s">
        <v>762</v>
      </c>
      <c r="C433" s="1">
        <v>2</v>
      </c>
      <c r="D433" s="13">
        <v>45021.146527777775</v>
      </c>
      <c r="E433" s="13">
        <v>45021.245833333334</v>
      </c>
      <c r="F433" s="7">
        <f>IF(Tabla13[[#This Row],[Estado_Mesa]]="Ocupada",Tabla13[[#This Row],[Hora_Salida]]-Tabla13[[#This Row],[Hora_Llegada]]+TIME(0,15,0),Tabla13[[#This Row],[Hora_Salida]]-Tabla13[[#This Row],[Hora_Llegada]])</f>
        <v>9.930555555911269E-2</v>
      </c>
      <c r="G433" s="7" t="str">
        <f>TEXT(Tabla13[[#This Row],[Hora_Salida]],"dddd,dd,mm,aaaa")</f>
        <v>miércoles,05,04,2023</v>
      </c>
      <c r="H433" s="1" t="s">
        <v>89</v>
      </c>
      <c r="I433" s="1" t="s">
        <v>93</v>
      </c>
      <c r="J433" s="1" t="s">
        <v>80</v>
      </c>
      <c r="K433" s="1">
        <v>18.71</v>
      </c>
      <c r="L433" s="1" cm="1">
        <f t="array" ref="L433">_xlfn.IFS(Tabla13[[#This Row],[Cuentas_Pagadas]]="COBRADA",K433,Tabla13[[#This Row],[Cuentas_Pagadas]]="NO COBRADA","-")</f>
        <v>18.71</v>
      </c>
      <c r="M433" s="1" t="s">
        <v>81</v>
      </c>
      <c r="N433" s="1">
        <v>432</v>
      </c>
      <c r="O433" s="1" t="s">
        <v>76</v>
      </c>
      <c r="P433" s="1" t="s">
        <v>763</v>
      </c>
      <c r="Q433" s="19">
        <v>0.1</v>
      </c>
      <c r="R433" s="25">
        <f>Tabla13[[#This Row],[Monto Total]]*Tabla13[[#This Row],[IVA (%)]]</f>
        <v>10.9</v>
      </c>
      <c r="S433" s="26">
        <f>SUMIF(Tabla1[Número de Orden],Tabla13[[#This Row],[Número_Orden]],Tabla1[Total del Pedido])</f>
        <v>109</v>
      </c>
      <c r="T433" s="26" cm="1">
        <f t="array" ref="T433">_xlfn.IFS(Tabla13[[#This Row],[Cuentas_Pagadas]]="COBRADA",Tabla13[[#This Row],[Monto Total]]+Tabla13[[#This Row],[Propina]],Tabla13[[#This Row],[Cuentas_Pagadas]]="NO COBRADA",0)</f>
        <v>127.71000000000001</v>
      </c>
      <c r="U433" s="26">
        <f>SUMIF(Tabla1[Número de Orden],Tabla13[[#This Row],[Número_Orden]],Tabla1[Ganancia Bruta])</f>
        <v>44</v>
      </c>
      <c r="V433" s="26">
        <f>IF(Tabla13[[#This Row],[Ganancia Bruta]]&gt;0,Tabla13[[#This Row],[Ganancia Bruta]]-Tabla13[[#This Row],[IVA]],"-")</f>
        <v>33.1</v>
      </c>
      <c r="W433" s="7">
        <f>SUMIF(Tabla1[Número de Orden],Tabla13[[#This Row],[Número_Orden]],Tabla1[Tiempo_Preparación])</f>
        <v>5.1388888888888887E-2</v>
      </c>
      <c r="X433" s="7">
        <f>Tabla13[[#This Row],[Tiempo_Sala]]-Tabla13[[#This Row],[Tiempo_Preparación]]</f>
        <v>4.7916666670223804E-2</v>
      </c>
      <c r="Y433" s="1" t="str">
        <f>IF(Tabla13[[#This Row],[TS-TP]]&gt;0,"COBRADA","NO COBRADA")</f>
        <v>COBRADA</v>
      </c>
    </row>
    <row r="434" spans="1:25" x14ac:dyDescent="0.25">
      <c r="A434" s="1">
        <v>10</v>
      </c>
      <c r="B434" s="1" t="s">
        <v>94</v>
      </c>
      <c r="C434" s="1">
        <v>4</v>
      </c>
      <c r="D434" s="13">
        <v>45021.051388888889</v>
      </c>
      <c r="E434" s="13">
        <v>45021.131249999999</v>
      </c>
      <c r="F434" s="7">
        <f>IF(Tabla13[[#This Row],[Estado_Mesa]]="Ocupada",Tabla13[[#This Row],[Hora_Salida]]-Tabla13[[#This Row],[Hora_Llegada]]+TIME(0,15,0),Tabla13[[#This Row],[Hora_Salida]]-Tabla13[[#This Row],[Hora_Llegada]])</f>
        <v>7.9861111109494232E-2</v>
      </c>
      <c r="G434" s="7" t="str">
        <f>TEXT(Tabla13[[#This Row],[Hora_Salida]],"dddd,dd,mm,aaaa")</f>
        <v>miércoles,05,04,2023</v>
      </c>
      <c r="H434" s="1" t="s">
        <v>89</v>
      </c>
      <c r="I434" s="1" t="s">
        <v>67</v>
      </c>
      <c r="J434" s="1" t="s">
        <v>80</v>
      </c>
      <c r="K434" s="1">
        <v>45.77</v>
      </c>
      <c r="L434" s="1" cm="1">
        <f t="array" ref="L434">_xlfn.IFS(Tabla13[[#This Row],[Cuentas_Pagadas]]="COBRADA",K434,Tabla13[[#This Row],[Cuentas_Pagadas]]="NO COBRADA","-")</f>
        <v>45.77</v>
      </c>
      <c r="M434" s="1" t="s">
        <v>69</v>
      </c>
      <c r="N434" s="1">
        <v>433</v>
      </c>
      <c r="O434" s="1" t="s">
        <v>101</v>
      </c>
      <c r="P434" s="1" t="s">
        <v>764</v>
      </c>
      <c r="Q434" s="19">
        <v>0.1</v>
      </c>
      <c r="R434" s="25">
        <f>Tabla13[[#This Row],[Monto Total]]*Tabla13[[#This Row],[IVA (%)]]</f>
        <v>10.200000000000001</v>
      </c>
      <c r="S434" s="26">
        <f>SUMIF(Tabla1[Número de Orden],Tabla13[[#This Row],[Número_Orden]],Tabla1[Total del Pedido])</f>
        <v>102</v>
      </c>
      <c r="T434" s="26" cm="1">
        <f t="array" ref="T434">_xlfn.IFS(Tabla13[[#This Row],[Cuentas_Pagadas]]="COBRADA",Tabla13[[#This Row],[Monto Total]]+Tabla13[[#This Row],[Propina]],Tabla13[[#This Row],[Cuentas_Pagadas]]="NO COBRADA",0)</f>
        <v>147.77000000000001</v>
      </c>
      <c r="U434" s="26">
        <f>SUMIF(Tabla1[Número de Orden],Tabla13[[#This Row],[Número_Orden]],Tabla1[Ganancia Bruta])</f>
        <v>42</v>
      </c>
      <c r="V434" s="26">
        <f>IF(Tabla13[[#This Row],[Ganancia Bruta]]&gt;0,Tabla13[[#This Row],[Ganancia Bruta]]-Tabla13[[#This Row],[IVA]],"-")</f>
        <v>31.799999999999997</v>
      </c>
      <c r="W434" s="7">
        <f>SUMIF(Tabla1[Número de Orden],Tabla13[[#This Row],[Número_Orden]],Tabla1[Tiempo_Preparación])</f>
        <v>5.1388888888888887E-2</v>
      </c>
      <c r="X434" s="7">
        <f>Tabla13[[#This Row],[Tiempo_Sala]]-Tabla13[[#This Row],[Tiempo_Preparación]]</f>
        <v>2.8472222220605345E-2</v>
      </c>
      <c r="Y434" s="1" t="str">
        <f>IF(Tabla13[[#This Row],[TS-TP]]&gt;0,"COBRADA","NO COBRADA")</f>
        <v>COBRADA</v>
      </c>
    </row>
    <row r="435" spans="1:25" x14ac:dyDescent="0.25">
      <c r="A435" s="1">
        <v>15</v>
      </c>
      <c r="B435" s="1" t="s">
        <v>765</v>
      </c>
      <c r="C435" s="1">
        <v>4</v>
      </c>
      <c r="D435" s="13">
        <v>45021.010416666664</v>
      </c>
      <c r="E435" s="13">
        <v>45021.163194444445</v>
      </c>
      <c r="F435" s="7">
        <f>IF(Tabla13[[#This Row],[Estado_Mesa]]="Ocupada",Tabla13[[#This Row],[Hora_Salida]]-Tabla13[[#This Row],[Hora_Llegada]]+TIME(0,15,0),Tabla13[[#This Row],[Hora_Salida]]-Tabla13[[#This Row],[Hora_Llegada]])</f>
        <v>0.15277777778101154</v>
      </c>
      <c r="G435" s="7" t="str">
        <f>TEXT(Tabla13[[#This Row],[Hora_Salida]],"dddd,dd,mm,aaaa")</f>
        <v>miércoles,05,04,2023</v>
      </c>
      <c r="H435" s="1" t="s">
        <v>89</v>
      </c>
      <c r="I435" s="1" t="s">
        <v>67</v>
      </c>
      <c r="J435" s="1" t="s">
        <v>80</v>
      </c>
      <c r="K435" s="1">
        <v>37.15</v>
      </c>
      <c r="L435" s="1" cm="1">
        <f t="array" ref="L435">_xlfn.IFS(Tabla13[[#This Row],[Cuentas_Pagadas]]="COBRADA",K435,Tabla13[[#This Row],[Cuentas_Pagadas]]="NO COBRADA","-")</f>
        <v>37.15</v>
      </c>
      <c r="M435" s="1" t="s">
        <v>69</v>
      </c>
      <c r="N435" s="1">
        <v>434</v>
      </c>
      <c r="O435" s="1" t="s">
        <v>101</v>
      </c>
      <c r="P435" s="1" t="s">
        <v>766</v>
      </c>
      <c r="Q435" s="19">
        <v>0.1</v>
      </c>
      <c r="R435" s="25">
        <f>Tabla13[[#This Row],[Monto Total]]*Tabla13[[#This Row],[IVA (%)]]</f>
        <v>9.6000000000000014</v>
      </c>
      <c r="S435" s="26">
        <f>SUMIF(Tabla1[Número de Orden],Tabla13[[#This Row],[Número_Orden]],Tabla1[Total del Pedido])</f>
        <v>96</v>
      </c>
      <c r="T435" s="26" cm="1">
        <f t="array" ref="T435">_xlfn.IFS(Tabla13[[#This Row],[Cuentas_Pagadas]]="COBRADA",Tabla13[[#This Row],[Monto Total]]+Tabla13[[#This Row],[Propina]],Tabla13[[#This Row],[Cuentas_Pagadas]]="NO COBRADA",0)</f>
        <v>133.15</v>
      </c>
      <c r="U435" s="26">
        <f>SUMIF(Tabla1[Número de Orden],Tabla13[[#This Row],[Número_Orden]],Tabla1[Ganancia Bruta])</f>
        <v>40</v>
      </c>
      <c r="V435" s="26">
        <f>IF(Tabla13[[#This Row],[Ganancia Bruta]]&gt;0,Tabla13[[#This Row],[Ganancia Bruta]]-Tabla13[[#This Row],[IVA]],"-")</f>
        <v>30.4</v>
      </c>
      <c r="W435" s="7">
        <f>SUMIF(Tabla1[Número de Orden],Tabla13[[#This Row],[Número_Orden]],Tabla1[Tiempo_Preparación])</f>
        <v>4.0277777777777773E-2</v>
      </c>
      <c r="X435" s="7">
        <f>Tabla13[[#This Row],[Tiempo_Sala]]-Tabla13[[#This Row],[Tiempo_Preparación]]</f>
        <v>0.11250000000323376</v>
      </c>
      <c r="Y435" s="1" t="str">
        <f>IF(Tabla13[[#This Row],[TS-TP]]&gt;0,"COBRADA","NO COBRADA")</f>
        <v>COBRADA</v>
      </c>
    </row>
    <row r="436" spans="1:25" x14ac:dyDescent="0.25">
      <c r="A436" s="1">
        <v>17</v>
      </c>
      <c r="B436" s="1" t="s">
        <v>767</v>
      </c>
      <c r="C436" s="1">
        <v>6</v>
      </c>
      <c r="D436" s="13">
        <v>45021.161805555559</v>
      </c>
      <c r="E436" s="13">
        <v>45021.250694444447</v>
      </c>
      <c r="F436" s="7">
        <f>IF(Tabla13[[#This Row],[Estado_Mesa]]="Ocupada",Tabla13[[#This Row],[Hora_Salida]]-Tabla13[[#This Row],[Hora_Llegada]]+TIME(0,15,0),Tabla13[[#This Row],[Hora_Salida]]-Tabla13[[#This Row],[Hora_Llegada]])</f>
        <v>9.9305555554262057E-2</v>
      </c>
      <c r="G436" s="7" t="str">
        <f>TEXT(Tabla13[[#This Row],[Hora_Salida]],"dddd,dd,mm,aaaa")</f>
        <v>miércoles,05,04,2023</v>
      </c>
      <c r="H436" s="1" t="s">
        <v>85</v>
      </c>
      <c r="I436" s="1" t="s">
        <v>67</v>
      </c>
      <c r="J436" s="1" t="s">
        <v>80</v>
      </c>
      <c r="K436" s="1">
        <v>30.48</v>
      </c>
      <c r="L436" s="1" cm="1">
        <f t="array" ref="L436">_xlfn.IFS(Tabla13[[#This Row],[Cuentas_Pagadas]]="COBRADA",K436,Tabla13[[#This Row],[Cuentas_Pagadas]]="NO COBRADA","-")</f>
        <v>30.48</v>
      </c>
      <c r="M436" s="1" t="s">
        <v>95</v>
      </c>
      <c r="N436" s="1">
        <v>435</v>
      </c>
      <c r="O436" s="1" t="s">
        <v>70</v>
      </c>
      <c r="P436" s="1" t="s">
        <v>768</v>
      </c>
      <c r="Q436" s="19">
        <v>0.1</v>
      </c>
      <c r="R436" s="25">
        <f>Tabla13[[#This Row],[Monto Total]]*Tabla13[[#This Row],[IVA (%)]]</f>
        <v>15.4</v>
      </c>
      <c r="S436" s="26">
        <f>SUMIF(Tabla1[Número de Orden],Tabla13[[#This Row],[Número_Orden]],Tabla1[Total del Pedido])</f>
        <v>154</v>
      </c>
      <c r="T436" s="26" cm="1">
        <f t="array" ref="T436">_xlfn.IFS(Tabla13[[#This Row],[Cuentas_Pagadas]]="COBRADA",Tabla13[[#This Row],[Monto Total]]+Tabla13[[#This Row],[Propina]],Tabla13[[#This Row],[Cuentas_Pagadas]]="NO COBRADA",0)</f>
        <v>184.48</v>
      </c>
      <c r="U436" s="26">
        <f>SUMIF(Tabla1[Número de Orden],Tabla13[[#This Row],[Número_Orden]],Tabla1[Ganancia Bruta])</f>
        <v>62</v>
      </c>
      <c r="V436" s="26">
        <f>IF(Tabla13[[#This Row],[Ganancia Bruta]]&gt;0,Tabla13[[#This Row],[Ganancia Bruta]]-Tabla13[[#This Row],[IVA]],"-")</f>
        <v>46.6</v>
      </c>
      <c r="W436" s="7">
        <f>SUMIF(Tabla1[Número de Orden],Tabla13[[#This Row],[Número_Orden]],Tabla1[Tiempo_Preparación])</f>
        <v>7.7083333333333337E-2</v>
      </c>
      <c r="X436" s="7">
        <f>Tabla13[[#This Row],[Tiempo_Sala]]-Tabla13[[#This Row],[Tiempo_Preparación]]</f>
        <v>2.222222222092872E-2</v>
      </c>
      <c r="Y436" s="1" t="str">
        <f>IF(Tabla13[[#This Row],[TS-TP]]&gt;0,"COBRADA","NO COBRADA")</f>
        <v>COBRADA</v>
      </c>
    </row>
    <row r="437" spans="1:25" x14ac:dyDescent="0.25">
      <c r="A437" s="1">
        <v>10</v>
      </c>
      <c r="B437" s="1" t="s">
        <v>769</v>
      </c>
      <c r="C437" s="1">
        <v>3</v>
      </c>
      <c r="D437" s="13">
        <v>45021.008333333331</v>
      </c>
      <c r="E437" s="13">
        <v>45021.169444444444</v>
      </c>
      <c r="F437" s="7">
        <f>IF(Tabla13[[#This Row],[Estado_Mesa]]="Ocupada",Tabla13[[#This Row],[Hora_Salida]]-Tabla13[[#This Row],[Hora_Llegada]]+TIME(0,15,0),Tabla13[[#This Row],[Hora_Salida]]-Tabla13[[#This Row],[Hora_Llegada]])</f>
        <v>0.17152777777907127</v>
      </c>
      <c r="G437" s="7" t="str">
        <f>TEXT(Tabla13[[#This Row],[Hora_Salida]],"dddd,dd,mm,aaaa")</f>
        <v>miércoles,05,04,2023</v>
      </c>
      <c r="H437" s="1" t="s">
        <v>85</v>
      </c>
      <c r="I437" s="1" t="s">
        <v>67</v>
      </c>
      <c r="J437" s="1" t="s">
        <v>80</v>
      </c>
      <c r="K437" s="1">
        <v>10.14</v>
      </c>
      <c r="L437" s="1" cm="1">
        <f t="array" ref="L437">_xlfn.IFS(Tabla13[[#This Row],[Cuentas_Pagadas]]="COBRADA",K437,Tabla13[[#This Row],[Cuentas_Pagadas]]="NO COBRADA","-")</f>
        <v>10.14</v>
      </c>
      <c r="M437" s="1" t="s">
        <v>95</v>
      </c>
      <c r="N437" s="1">
        <v>436</v>
      </c>
      <c r="O437" s="1" t="s">
        <v>82</v>
      </c>
      <c r="P437" s="1" t="s">
        <v>12</v>
      </c>
      <c r="Q437" s="19">
        <v>0.1</v>
      </c>
      <c r="R437" s="25">
        <f>Tabla13[[#This Row],[Monto Total]]*Tabla13[[#This Row],[IVA (%)]]</f>
        <v>5.6000000000000005</v>
      </c>
      <c r="S437" s="26">
        <f>SUMIF(Tabla1[Número de Orden],Tabla13[[#This Row],[Número_Orden]],Tabla1[Total del Pedido])</f>
        <v>56</v>
      </c>
      <c r="T437" s="26" cm="1">
        <f t="array" ref="T437">_xlfn.IFS(Tabla13[[#This Row],[Cuentas_Pagadas]]="COBRADA",Tabla13[[#This Row],[Monto Total]]+Tabla13[[#This Row],[Propina]],Tabla13[[#This Row],[Cuentas_Pagadas]]="NO COBRADA",0)</f>
        <v>66.14</v>
      </c>
      <c r="U437" s="26">
        <f>SUMIF(Tabla1[Número de Orden],Tabla13[[#This Row],[Número_Orden]],Tabla1[Ganancia Bruta])</f>
        <v>24</v>
      </c>
      <c r="V437" s="26">
        <f>IF(Tabla13[[#This Row],[Ganancia Bruta]]&gt;0,Tabla13[[#This Row],[Ganancia Bruta]]-Tabla13[[#This Row],[IVA]],"-")</f>
        <v>18.399999999999999</v>
      </c>
      <c r="W437" s="7">
        <f>SUMIF(Tabla1[Número de Orden],Tabla13[[#This Row],[Número_Orden]],Tabla1[Tiempo_Preparación])</f>
        <v>3.125E-2</v>
      </c>
      <c r="X437" s="7">
        <f>Tabla13[[#This Row],[Tiempo_Sala]]-Tabla13[[#This Row],[Tiempo_Preparación]]</f>
        <v>0.14027777777907127</v>
      </c>
      <c r="Y437" s="1" t="str">
        <f>IF(Tabla13[[#This Row],[TS-TP]]&gt;0,"COBRADA","NO COBRADA")</f>
        <v>COBRADA</v>
      </c>
    </row>
    <row r="438" spans="1:25" x14ac:dyDescent="0.25">
      <c r="A438" s="1">
        <v>16</v>
      </c>
      <c r="B438" s="1" t="s">
        <v>595</v>
      </c>
      <c r="C438" s="1">
        <v>6</v>
      </c>
      <c r="D438" s="13">
        <v>45021.126388888886</v>
      </c>
      <c r="E438" s="13">
        <v>45021.225694444445</v>
      </c>
      <c r="F438" s="7">
        <f>IF(Tabla13[[#This Row],[Estado_Mesa]]="Ocupada",Tabla13[[#This Row],[Hora_Salida]]-Tabla13[[#This Row],[Hora_Llegada]]+TIME(0,15,0),Tabla13[[#This Row],[Hora_Salida]]-Tabla13[[#This Row],[Hora_Llegada]])</f>
        <v>9.930555555911269E-2</v>
      </c>
      <c r="G438" s="7" t="str">
        <f>TEXT(Tabla13[[#This Row],[Hora_Salida]],"dddd,dd,mm,aaaa")</f>
        <v>miércoles,05,04,2023</v>
      </c>
      <c r="H438" s="1" t="s">
        <v>66</v>
      </c>
      <c r="I438" s="1" t="s">
        <v>67</v>
      </c>
      <c r="J438" s="1" t="s">
        <v>80</v>
      </c>
      <c r="K438" s="1">
        <v>12.56</v>
      </c>
      <c r="L438" s="1" cm="1">
        <f t="array" ref="L438">_xlfn.IFS(Tabla13[[#This Row],[Cuentas_Pagadas]]="COBRADA",K438,Tabla13[[#This Row],[Cuentas_Pagadas]]="NO COBRADA","-")</f>
        <v>12.56</v>
      </c>
      <c r="M438" s="1" t="s">
        <v>69</v>
      </c>
      <c r="N438" s="1">
        <v>437</v>
      </c>
      <c r="O438" s="1" t="s">
        <v>86</v>
      </c>
      <c r="P438" s="1" t="s">
        <v>14</v>
      </c>
      <c r="Q438" s="19">
        <v>0.1</v>
      </c>
      <c r="R438" s="25">
        <f>Tabla13[[#This Row],[Monto Total]]*Tabla13[[#This Row],[IVA (%)]]</f>
        <v>7</v>
      </c>
      <c r="S438" s="26">
        <f>SUMIF(Tabla1[Número de Orden],Tabla13[[#This Row],[Número_Orden]],Tabla1[Total del Pedido])</f>
        <v>70</v>
      </c>
      <c r="T438" s="26" cm="1">
        <f t="array" ref="T438">_xlfn.IFS(Tabla13[[#This Row],[Cuentas_Pagadas]]="COBRADA",Tabla13[[#This Row],[Monto Total]]+Tabla13[[#This Row],[Propina]],Tabla13[[#This Row],[Cuentas_Pagadas]]="NO COBRADA",0)</f>
        <v>82.56</v>
      </c>
      <c r="U438" s="26">
        <f>SUMIF(Tabla1[Número de Orden],Tabla13[[#This Row],[Número_Orden]],Tabla1[Ganancia Bruta])</f>
        <v>28</v>
      </c>
      <c r="V438" s="26">
        <f>IF(Tabla13[[#This Row],[Ganancia Bruta]]&gt;0,Tabla13[[#This Row],[Ganancia Bruta]]-Tabla13[[#This Row],[IVA]],"-")</f>
        <v>21</v>
      </c>
      <c r="W438" s="7">
        <f>SUMIF(Tabla1[Número de Orden],Tabla13[[#This Row],[Número_Orden]],Tabla1[Tiempo_Preparación])</f>
        <v>3.5416666666666666E-2</v>
      </c>
      <c r="X438" s="7">
        <f>Tabla13[[#This Row],[Tiempo_Sala]]-Tabla13[[#This Row],[Tiempo_Preparación]]</f>
        <v>6.3888888892446025E-2</v>
      </c>
      <c r="Y438" s="1" t="str">
        <f>IF(Tabla13[[#This Row],[TS-TP]]&gt;0,"COBRADA","NO COBRADA")</f>
        <v>COBRADA</v>
      </c>
    </row>
    <row r="439" spans="1:25" x14ac:dyDescent="0.25">
      <c r="A439" s="1">
        <v>2</v>
      </c>
      <c r="B439" s="1" t="s">
        <v>770</v>
      </c>
      <c r="C439" s="1">
        <v>1</v>
      </c>
      <c r="D439" s="13">
        <v>45021.165277777778</v>
      </c>
      <c r="E439" s="13">
        <v>45021.314583333333</v>
      </c>
      <c r="F439" s="7">
        <f>IF(Tabla13[[#This Row],[Estado_Mesa]]="Ocupada",Tabla13[[#This Row],[Hora_Salida]]-Tabla13[[#This Row],[Hora_Llegada]]+TIME(0,15,0),Tabla13[[#This Row],[Hora_Salida]]-Tabla13[[#This Row],[Hora_Llegada]])</f>
        <v>0.14930555555474712</v>
      </c>
      <c r="G439" s="7" t="str">
        <f>TEXT(Tabla13[[#This Row],[Hora_Salida]],"dddd,dd,mm,aaaa")</f>
        <v>miércoles,05,04,2023</v>
      </c>
      <c r="H439" s="1" t="s">
        <v>73</v>
      </c>
      <c r="I439" s="1" t="s">
        <v>67</v>
      </c>
      <c r="J439" s="1" t="s">
        <v>80</v>
      </c>
      <c r="K439" s="1">
        <v>19.3</v>
      </c>
      <c r="L439" s="1" cm="1">
        <f t="array" ref="L439">_xlfn.IFS(Tabla13[[#This Row],[Cuentas_Pagadas]]="COBRADA",K439,Tabla13[[#This Row],[Cuentas_Pagadas]]="NO COBRADA","-")</f>
        <v>19.3</v>
      </c>
      <c r="M439" s="1" t="s">
        <v>81</v>
      </c>
      <c r="N439" s="1">
        <v>438</v>
      </c>
      <c r="O439" s="1" t="s">
        <v>139</v>
      </c>
      <c r="P439" s="1" t="s">
        <v>11</v>
      </c>
      <c r="Q439" s="19">
        <v>0.1</v>
      </c>
      <c r="R439" s="25">
        <f>Tabla13[[#This Row],[Monto Total]]*Tabla13[[#This Row],[IVA (%)]]</f>
        <v>3.3000000000000003</v>
      </c>
      <c r="S439" s="26">
        <f>SUMIF(Tabla1[Número de Orden],Tabla13[[#This Row],[Número_Orden]],Tabla1[Total del Pedido])</f>
        <v>33</v>
      </c>
      <c r="T439" s="26" cm="1">
        <f t="array" ref="T439">_xlfn.IFS(Tabla13[[#This Row],[Cuentas_Pagadas]]="COBRADA",Tabla13[[#This Row],[Monto Total]]+Tabla13[[#This Row],[Propina]],Tabla13[[#This Row],[Cuentas_Pagadas]]="NO COBRADA",0)</f>
        <v>52.3</v>
      </c>
      <c r="U439" s="26">
        <f>SUMIF(Tabla1[Número de Orden],Tabla13[[#This Row],[Número_Orden]],Tabla1[Ganancia Bruta])</f>
        <v>13</v>
      </c>
      <c r="V439" s="26">
        <f>IF(Tabla13[[#This Row],[Ganancia Bruta]]&gt;0,Tabla13[[#This Row],[Ganancia Bruta]]-Tabla13[[#This Row],[IVA]],"-")</f>
        <v>9.6999999999999993</v>
      </c>
      <c r="W439" s="7">
        <f>SUMIF(Tabla1[Número de Orden],Tabla13[[#This Row],[Número_Orden]],Tabla1[Tiempo_Preparación])</f>
        <v>3.5416666666666666E-2</v>
      </c>
      <c r="X439" s="7">
        <f>Tabla13[[#This Row],[Tiempo_Sala]]-Tabla13[[#This Row],[Tiempo_Preparación]]</f>
        <v>0.11388888888808045</v>
      </c>
      <c r="Y439" s="1" t="str">
        <f>IF(Tabla13[[#This Row],[TS-TP]]&gt;0,"COBRADA","NO COBRADA")</f>
        <v>COBRADA</v>
      </c>
    </row>
    <row r="440" spans="1:25" x14ac:dyDescent="0.25">
      <c r="A440" s="1">
        <v>15</v>
      </c>
      <c r="B440" s="1" t="s">
        <v>771</v>
      </c>
      <c r="C440" s="1">
        <v>1</v>
      </c>
      <c r="D440" s="13">
        <v>45021</v>
      </c>
      <c r="E440" s="13">
        <v>45021.057638888888</v>
      </c>
      <c r="F440" s="7">
        <f>IF(Tabla13[[#This Row],[Estado_Mesa]]="Ocupada",Tabla13[[#This Row],[Hora_Salida]]-Tabla13[[#This Row],[Hora_Llegada]]+TIME(0,15,0),Tabla13[[#This Row],[Hora_Salida]]-Tabla13[[#This Row],[Hora_Llegada]])</f>
        <v>5.7638888887595385E-2</v>
      </c>
      <c r="G440" s="7" t="str">
        <f>TEXT(Tabla13[[#This Row],[Hora_Salida]],"dddd,dd,mm,aaaa")</f>
        <v>miércoles,05,04,2023</v>
      </c>
      <c r="H440" s="1" t="s">
        <v>66</v>
      </c>
      <c r="I440" s="1" t="s">
        <v>93</v>
      </c>
      <c r="J440" s="1" t="s">
        <v>80</v>
      </c>
      <c r="K440" s="1">
        <v>25.56</v>
      </c>
      <c r="L440" s="1" cm="1">
        <f t="array" ref="L440">_xlfn.IFS(Tabla13[[#This Row],[Cuentas_Pagadas]]="COBRADA",K440,Tabla13[[#This Row],[Cuentas_Pagadas]]="NO COBRADA","-")</f>
        <v>25.56</v>
      </c>
      <c r="M440" s="1" t="s">
        <v>81</v>
      </c>
      <c r="N440" s="1">
        <v>439</v>
      </c>
      <c r="O440" s="1" t="s">
        <v>101</v>
      </c>
      <c r="P440" s="1" t="s">
        <v>772</v>
      </c>
      <c r="Q440" s="19">
        <v>0.1</v>
      </c>
      <c r="R440" s="25">
        <f>Tabla13[[#This Row],[Monto Total]]*Tabla13[[#This Row],[IVA (%)]]</f>
        <v>17.7</v>
      </c>
      <c r="S440" s="26">
        <f>SUMIF(Tabla1[Número de Orden],Tabla13[[#This Row],[Número_Orden]],Tabla1[Total del Pedido])</f>
        <v>177</v>
      </c>
      <c r="T440" s="26" cm="1">
        <f t="array" ref="T440">_xlfn.IFS(Tabla13[[#This Row],[Cuentas_Pagadas]]="COBRADA",Tabla13[[#This Row],[Monto Total]]+Tabla13[[#This Row],[Propina]],Tabla13[[#This Row],[Cuentas_Pagadas]]="NO COBRADA",0)</f>
        <v>202.56</v>
      </c>
      <c r="U440" s="26">
        <f>SUMIF(Tabla1[Número de Orden],Tabla13[[#This Row],[Número_Orden]],Tabla1[Ganancia Bruta])</f>
        <v>72</v>
      </c>
      <c r="V440" s="26">
        <f>IF(Tabla13[[#This Row],[Ganancia Bruta]]&gt;0,Tabla13[[#This Row],[Ganancia Bruta]]-Tabla13[[#This Row],[IVA]],"-")</f>
        <v>54.3</v>
      </c>
      <c r="W440" s="7">
        <f>SUMIF(Tabla1[Número de Orden],Tabla13[[#This Row],[Número_Orden]],Tabla1[Tiempo_Preparación])</f>
        <v>4.4444444444444446E-2</v>
      </c>
      <c r="X440" s="7">
        <f>Tabla13[[#This Row],[Tiempo_Sala]]-Tabla13[[#This Row],[Tiempo_Preparación]]</f>
        <v>1.3194444443150939E-2</v>
      </c>
      <c r="Y440" s="1" t="str">
        <f>IF(Tabla13[[#This Row],[TS-TP]]&gt;0,"COBRADA","NO COBRADA")</f>
        <v>COBRADA</v>
      </c>
    </row>
    <row r="441" spans="1:25" x14ac:dyDescent="0.25">
      <c r="A441" s="1">
        <v>13</v>
      </c>
      <c r="B441" s="1" t="s">
        <v>773</v>
      </c>
      <c r="C441" s="1">
        <v>1</v>
      </c>
      <c r="D441" s="13">
        <v>45021.082638888889</v>
      </c>
      <c r="E441" s="13">
        <v>45021.241666666669</v>
      </c>
      <c r="F441" s="7">
        <f>IF(Tabla13[[#This Row],[Estado_Mesa]]="Ocupada",Tabla13[[#This Row],[Hora_Salida]]-Tabla13[[#This Row],[Hora_Llegada]]+TIME(0,15,0),Tabla13[[#This Row],[Hora_Salida]]-Tabla13[[#This Row],[Hora_Llegada]])</f>
        <v>0.169444444446223</v>
      </c>
      <c r="G441" s="7" t="str">
        <f>TEXT(Tabla13[[#This Row],[Hora_Salida]],"dddd,dd,mm,aaaa")</f>
        <v>miércoles,05,04,2023</v>
      </c>
      <c r="H441" s="1" t="s">
        <v>79</v>
      </c>
      <c r="I441" s="1" t="s">
        <v>67</v>
      </c>
      <c r="J441" s="1" t="s">
        <v>80</v>
      </c>
      <c r="K441" s="1">
        <v>38.85</v>
      </c>
      <c r="L441" s="1" cm="1">
        <f t="array" ref="L441">_xlfn.IFS(Tabla13[[#This Row],[Cuentas_Pagadas]]="COBRADA",K441,Tabla13[[#This Row],[Cuentas_Pagadas]]="NO COBRADA","-")</f>
        <v>38.85</v>
      </c>
      <c r="M441" s="1" t="s">
        <v>95</v>
      </c>
      <c r="N441" s="1">
        <v>440</v>
      </c>
      <c r="O441" s="1" t="s">
        <v>139</v>
      </c>
      <c r="P441" s="1" t="s">
        <v>774</v>
      </c>
      <c r="Q441" s="19">
        <v>0.1</v>
      </c>
      <c r="R441" s="25">
        <f>Tabla13[[#This Row],[Monto Total]]*Tabla13[[#This Row],[IVA (%)]]</f>
        <v>8.4</v>
      </c>
      <c r="S441" s="26">
        <f>SUMIF(Tabla1[Número de Orden],Tabla13[[#This Row],[Número_Orden]],Tabla1[Total del Pedido])</f>
        <v>84</v>
      </c>
      <c r="T441" s="26" cm="1">
        <f t="array" ref="T441">_xlfn.IFS(Tabla13[[#This Row],[Cuentas_Pagadas]]="COBRADA",Tabla13[[#This Row],[Monto Total]]+Tabla13[[#This Row],[Propina]],Tabla13[[#This Row],[Cuentas_Pagadas]]="NO COBRADA",0)</f>
        <v>122.85</v>
      </c>
      <c r="U441" s="26">
        <f>SUMIF(Tabla1[Número de Orden],Tabla13[[#This Row],[Número_Orden]],Tabla1[Ganancia Bruta])</f>
        <v>34</v>
      </c>
      <c r="V441" s="26">
        <f>IF(Tabla13[[#This Row],[Ganancia Bruta]]&gt;0,Tabla13[[#This Row],[Ganancia Bruta]]-Tabla13[[#This Row],[IVA]],"-")</f>
        <v>25.6</v>
      </c>
      <c r="W441" s="7">
        <f>SUMIF(Tabla1[Número de Orden],Tabla13[[#This Row],[Número_Orden]],Tabla1[Tiempo_Preparación])</f>
        <v>3.125E-2</v>
      </c>
      <c r="X441" s="7">
        <f>Tabla13[[#This Row],[Tiempo_Sala]]-Tabla13[[#This Row],[Tiempo_Preparación]]</f>
        <v>0.138194444446223</v>
      </c>
      <c r="Y441" s="1" t="str">
        <f>IF(Tabla13[[#This Row],[TS-TP]]&gt;0,"COBRADA","NO COBRADA")</f>
        <v>COBRADA</v>
      </c>
    </row>
    <row r="442" spans="1:25" x14ac:dyDescent="0.25">
      <c r="A442" s="1">
        <v>13</v>
      </c>
      <c r="B442" s="1" t="s">
        <v>775</v>
      </c>
      <c r="C442" s="1">
        <v>6</v>
      </c>
      <c r="D442" s="13">
        <v>45021.044444444444</v>
      </c>
      <c r="E442" s="13">
        <v>45021.140972222223</v>
      </c>
      <c r="F442" s="7">
        <f>IF(Tabla13[[#This Row],[Estado_Mesa]]="Ocupada",Tabla13[[#This Row],[Hora_Salida]]-Tabla13[[#This Row],[Hora_Llegada]]+TIME(0,15,0),Tabla13[[#This Row],[Hora_Salida]]-Tabla13[[#This Row],[Hora_Llegada]])</f>
        <v>0.10694444444622302</v>
      </c>
      <c r="G442" s="7" t="str">
        <f>TEXT(Tabla13[[#This Row],[Hora_Salida]],"dddd,dd,mm,aaaa")</f>
        <v>miércoles,05,04,2023</v>
      </c>
      <c r="H442" s="1" t="s">
        <v>79</v>
      </c>
      <c r="I442" s="1" t="s">
        <v>67</v>
      </c>
      <c r="J442" s="1" t="s">
        <v>75</v>
      </c>
      <c r="K442" s="1">
        <v>23.31</v>
      </c>
      <c r="L442" s="1" cm="1">
        <f t="array" ref="L442">_xlfn.IFS(Tabla13[[#This Row],[Cuentas_Pagadas]]="COBRADA",K442,Tabla13[[#This Row],[Cuentas_Pagadas]]="NO COBRADA","-")</f>
        <v>23.31</v>
      </c>
      <c r="M442" s="1" t="s">
        <v>95</v>
      </c>
      <c r="N442" s="1">
        <v>441</v>
      </c>
      <c r="O442" s="1" t="s">
        <v>70</v>
      </c>
      <c r="P442" s="1" t="s">
        <v>137</v>
      </c>
      <c r="Q442" s="19">
        <v>0.1</v>
      </c>
      <c r="R442" s="25">
        <f>Tabla13[[#This Row],[Monto Total]]*Tabla13[[#This Row],[IVA (%)]]</f>
        <v>18.3</v>
      </c>
      <c r="S442" s="26">
        <f>SUMIF(Tabla1[Número de Orden],Tabla13[[#This Row],[Número_Orden]],Tabla1[Total del Pedido])</f>
        <v>183</v>
      </c>
      <c r="T442" s="26" cm="1">
        <f t="array" ref="T442">_xlfn.IFS(Tabla13[[#This Row],[Cuentas_Pagadas]]="COBRADA",Tabla13[[#This Row],[Monto Total]]+Tabla13[[#This Row],[Propina]],Tabla13[[#This Row],[Cuentas_Pagadas]]="NO COBRADA",0)</f>
        <v>206.31</v>
      </c>
      <c r="U442" s="26">
        <f>SUMIF(Tabla1[Número de Orden],Tabla13[[#This Row],[Número_Orden]],Tabla1[Ganancia Bruta])</f>
        <v>75</v>
      </c>
      <c r="V442" s="26">
        <f>IF(Tabla13[[#This Row],[Ganancia Bruta]]&gt;0,Tabla13[[#This Row],[Ganancia Bruta]]-Tabla13[[#This Row],[IVA]],"-")</f>
        <v>56.7</v>
      </c>
      <c r="W442" s="7">
        <f>SUMIF(Tabla1[Número de Orden],Tabla13[[#This Row],[Número_Orden]],Tabla1[Tiempo_Preparación])</f>
        <v>6.25E-2</v>
      </c>
      <c r="X442" s="7">
        <f>Tabla13[[#This Row],[Tiempo_Sala]]-Tabla13[[#This Row],[Tiempo_Preparación]]</f>
        <v>4.4444444446223016E-2</v>
      </c>
      <c r="Y442" s="1" t="str">
        <f>IF(Tabla13[[#This Row],[TS-TP]]&gt;0,"COBRADA","NO COBRADA")</f>
        <v>COBRADA</v>
      </c>
    </row>
    <row r="443" spans="1:25" x14ac:dyDescent="0.25">
      <c r="A443" s="1">
        <v>15</v>
      </c>
      <c r="B443" s="1" t="s">
        <v>776</v>
      </c>
      <c r="C443" s="1">
        <v>3</v>
      </c>
      <c r="D443" s="13">
        <v>45021.086111111108</v>
      </c>
      <c r="E443" s="13">
        <v>45021.137499999997</v>
      </c>
      <c r="F443" s="7">
        <f>IF(Tabla13[[#This Row],[Estado_Mesa]]="Ocupada",Tabla13[[#This Row],[Hora_Salida]]-Tabla13[[#This Row],[Hora_Llegada]]+TIME(0,15,0),Tabla13[[#This Row],[Hora_Salida]]-Tabla13[[#This Row],[Hora_Llegada]])</f>
        <v>6.1805555555717241E-2</v>
      </c>
      <c r="G443" s="7" t="str">
        <f>TEXT(Tabla13[[#This Row],[Hora_Salida]],"dddd,dd,mm,aaaa")</f>
        <v>miércoles,05,04,2023</v>
      </c>
      <c r="H443" s="1" t="s">
        <v>89</v>
      </c>
      <c r="I443" s="1" t="s">
        <v>93</v>
      </c>
      <c r="J443" s="1" t="s">
        <v>80</v>
      </c>
      <c r="K443" s="1">
        <v>21.07</v>
      </c>
      <c r="L443" s="1" t="str" cm="1">
        <f t="array" ref="L443">_xlfn.IFS(Tabla13[[#This Row],[Cuentas_Pagadas]]="COBRADA",K443,Tabla13[[#This Row],[Cuentas_Pagadas]]="NO COBRADA","-")</f>
        <v>-</v>
      </c>
      <c r="M443" s="1" t="s">
        <v>95</v>
      </c>
      <c r="N443" s="1">
        <v>442</v>
      </c>
      <c r="O443" s="1" t="s">
        <v>104</v>
      </c>
      <c r="P443" s="1" t="s">
        <v>777</v>
      </c>
      <c r="Q443" s="19">
        <v>0.1</v>
      </c>
      <c r="R443" s="25">
        <f>Tabla13[[#This Row],[Monto Total]]*Tabla13[[#This Row],[IVA (%)]]</f>
        <v>23.5</v>
      </c>
      <c r="S443" s="26">
        <f>SUMIF(Tabla1[Número de Orden],Tabla13[[#This Row],[Número_Orden]],Tabla1[Total del Pedido])</f>
        <v>235</v>
      </c>
      <c r="T443" s="26" cm="1">
        <f t="array" ref="T443">_xlfn.IFS(Tabla13[[#This Row],[Cuentas_Pagadas]]="COBRADA",Tabla13[[#This Row],[Monto Total]]+Tabla13[[#This Row],[Propina]],Tabla13[[#This Row],[Cuentas_Pagadas]]="NO COBRADA",0)</f>
        <v>0</v>
      </c>
      <c r="U443" s="26">
        <v>0</v>
      </c>
      <c r="V443" s="27" t="str">
        <f>IF(Tabla13[[#This Row],[Ganancia Bruta]]&gt;0,Tabla13[[#This Row],[Ganancia Bruta]]-Tabla13[[#This Row],[IVA]],"-")</f>
        <v>-</v>
      </c>
      <c r="W443" s="7">
        <f>SUMIF(Tabla1[Número de Orden],Tabla13[[#This Row],[Número_Orden]],Tabla1[Tiempo_Preparación])</f>
        <v>9.0972222222222218E-2</v>
      </c>
      <c r="X443" s="7">
        <f>Tabla13[[#This Row],[Tiempo_Sala]]-Tabla13[[#This Row],[Tiempo_Preparación]]</f>
        <v>-2.9166666666504977E-2</v>
      </c>
      <c r="Y443" s="1" t="str">
        <f>IF(Tabla13[[#This Row],[TS-TP]]&gt;0,"COBRADA","NO COBRADA")</f>
        <v>NO COBRADA</v>
      </c>
    </row>
    <row r="444" spans="1:25" x14ac:dyDescent="0.25">
      <c r="A444" s="1">
        <v>4</v>
      </c>
      <c r="B444" s="1" t="s">
        <v>754</v>
      </c>
      <c r="C444" s="1">
        <v>2</v>
      </c>
      <c r="D444" s="13">
        <v>45021.052083333336</v>
      </c>
      <c r="E444" s="13">
        <v>45021.134722222225</v>
      </c>
      <c r="F444" s="7">
        <f>IF(Tabla13[[#This Row],[Estado_Mesa]]="Ocupada",Tabla13[[#This Row],[Hora_Salida]]-Tabla13[[#This Row],[Hora_Llegada]]+TIME(0,15,0),Tabla13[[#This Row],[Hora_Salida]]-Tabla13[[#This Row],[Hora_Llegada]])</f>
        <v>8.2638888889050577E-2</v>
      </c>
      <c r="G444" s="7" t="str">
        <f>TEXT(Tabla13[[#This Row],[Hora_Salida]],"dddd,dd,mm,aaaa")</f>
        <v>miércoles,05,04,2023</v>
      </c>
      <c r="H444" s="1" t="s">
        <v>79</v>
      </c>
      <c r="I444" s="1" t="s">
        <v>67</v>
      </c>
      <c r="J444" s="1" t="s">
        <v>68</v>
      </c>
      <c r="K444" s="1">
        <v>14.48</v>
      </c>
      <c r="L444" s="1" t="str" cm="1">
        <f t="array" ref="L444">_xlfn.IFS(Tabla13[[#This Row],[Cuentas_Pagadas]]="COBRADA",K444,Tabla13[[#This Row],[Cuentas_Pagadas]]="NO COBRADA","-")</f>
        <v>-</v>
      </c>
      <c r="M444" s="1" t="s">
        <v>81</v>
      </c>
      <c r="N444" s="1">
        <v>443</v>
      </c>
      <c r="O444" s="1" t="s">
        <v>96</v>
      </c>
      <c r="P444" s="1" t="s">
        <v>778</v>
      </c>
      <c r="Q444" s="19">
        <v>0.1</v>
      </c>
      <c r="R444" s="25">
        <f>Tabla13[[#This Row],[Monto Total]]*Tabla13[[#This Row],[IVA (%)]]</f>
        <v>21.700000000000003</v>
      </c>
      <c r="S444" s="26">
        <f>SUMIF(Tabla1[Número de Orden],Tabla13[[#This Row],[Número_Orden]],Tabla1[Total del Pedido])</f>
        <v>217</v>
      </c>
      <c r="T444" s="26" cm="1">
        <f t="array" ref="T444">_xlfn.IFS(Tabla13[[#This Row],[Cuentas_Pagadas]]="COBRADA",Tabla13[[#This Row],[Monto Total]]+Tabla13[[#This Row],[Propina]],Tabla13[[#This Row],[Cuentas_Pagadas]]="NO COBRADA",0)</f>
        <v>0</v>
      </c>
      <c r="U444" s="26">
        <v>0</v>
      </c>
      <c r="V444" s="27" t="str">
        <f>IF(Tabla13[[#This Row],[Ganancia Bruta]]&gt;0,Tabla13[[#This Row],[Ganancia Bruta]]-Tabla13[[#This Row],[IVA]],"-")</f>
        <v>-</v>
      </c>
      <c r="W444" s="7">
        <f>SUMIF(Tabla1[Número de Orden],Tabla13[[#This Row],[Número_Orden]],Tabla1[Tiempo_Preparación])</f>
        <v>0.10763888888888888</v>
      </c>
      <c r="X444" s="7">
        <f>Tabla13[[#This Row],[Tiempo_Sala]]-Tabla13[[#This Row],[Tiempo_Preparación]]</f>
        <v>-2.4999999999838304E-2</v>
      </c>
      <c r="Y444" s="1" t="str">
        <f>IF(Tabla13[[#This Row],[TS-TP]]&gt;0,"COBRADA","NO COBRADA")</f>
        <v>NO COBRADA</v>
      </c>
    </row>
    <row r="445" spans="1:25" x14ac:dyDescent="0.25">
      <c r="A445" s="1">
        <v>8</v>
      </c>
      <c r="B445" s="1" t="s">
        <v>182</v>
      </c>
      <c r="C445" s="1">
        <v>5</v>
      </c>
      <c r="D445" s="13">
        <v>45021.140972222223</v>
      </c>
      <c r="E445" s="13">
        <v>45021.255555555559</v>
      </c>
      <c r="F445" s="7">
        <f>IF(Tabla13[[#This Row],[Estado_Mesa]]="Ocupada",Tabla13[[#This Row],[Hora_Salida]]-Tabla13[[#This Row],[Hora_Llegada]]+TIME(0,15,0),Tabla13[[#This Row],[Hora_Salida]]-Tabla13[[#This Row],[Hora_Llegada]])</f>
        <v>0.11458333333575865</v>
      </c>
      <c r="G445" s="7" t="str">
        <f>TEXT(Tabla13[[#This Row],[Hora_Salida]],"dddd,dd,mm,aaaa")</f>
        <v>miércoles,05,04,2023</v>
      </c>
      <c r="H445" s="1" t="s">
        <v>73</v>
      </c>
      <c r="I445" s="1" t="s">
        <v>67</v>
      </c>
      <c r="J445" s="1" t="s">
        <v>80</v>
      </c>
      <c r="K445" s="1">
        <v>25.26</v>
      </c>
      <c r="L445" s="1" cm="1">
        <f t="array" ref="L445">_xlfn.IFS(Tabla13[[#This Row],[Cuentas_Pagadas]]="COBRADA",K445,Tabla13[[#This Row],[Cuentas_Pagadas]]="NO COBRADA","-")</f>
        <v>25.26</v>
      </c>
      <c r="M445" s="1" t="s">
        <v>81</v>
      </c>
      <c r="N445" s="1">
        <v>444</v>
      </c>
      <c r="O445" s="1" t="s">
        <v>139</v>
      </c>
      <c r="P445" s="1" t="s">
        <v>779</v>
      </c>
      <c r="Q445" s="19">
        <v>0.1</v>
      </c>
      <c r="R445" s="25">
        <f>Tabla13[[#This Row],[Monto Total]]*Tabla13[[#This Row],[IVA (%)]]</f>
        <v>9.5</v>
      </c>
      <c r="S445" s="26">
        <f>SUMIF(Tabla1[Número de Orden],Tabla13[[#This Row],[Número_Orden]],Tabla1[Total del Pedido])</f>
        <v>95</v>
      </c>
      <c r="T445" s="26" cm="1">
        <f t="array" ref="T445">_xlfn.IFS(Tabla13[[#This Row],[Cuentas_Pagadas]]="COBRADA",Tabla13[[#This Row],[Monto Total]]+Tabla13[[#This Row],[Propina]],Tabla13[[#This Row],[Cuentas_Pagadas]]="NO COBRADA",0)</f>
        <v>120.26</v>
      </c>
      <c r="U445" s="26">
        <f>SUMIF(Tabla1[Número de Orden],Tabla13[[#This Row],[Número_Orden]],Tabla1[Ganancia Bruta])</f>
        <v>39</v>
      </c>
      <c r="V445" s="26">
        <f>IF(Tabla13[[#This Row],[Ganancia Bruta]]&gt;0,Tabla13[[#This Row],[Ganancia Bruta]]-Tabla13[[#This Row],[IVA]],"-")</f>
        <v>29.5</v>
      </c>
      <c r="W445" s="7">
        <f>SUMIF(Tabla1[Número de Orden],Tabla13[[#This Row],[Número_Orden]],Tabla1[Tiempo_Preparación])</f>
        <v>5.6249999999999994E-2</v>
      </c>
      <c r="X445" s="7">
        <f>Tabla13[[#This Row],[Tiempo_Sala]]-Tabla13[[#This Row],[Tiempo_Preparación]]</f>
        <v>5.8333333335758658E-2</v>
      </c>
      <c r="Y445" s="1" t="str">
        <f>IF(Tabla13[[#This Row],[TS-TP]]&gt;0,"COBRADA","NO COBRADA")</f>
        <v>COBRADA</v>
      </c>
    </row>
    <row r="446" spans="1:25" x14ac:dyDescent="0.25">
      <c r="A446" s="1">
        <v>6</v>
      </c>
      <c r="B446" s="1" t="s">
        <v>780</v>
      </c>
      <c r="C446" s="1">
        <v>5</v>
      </c>
      <c r="D446" s="13">
        <v>45021.042361111111</v>
      </c>
      <c r="E446" s="13">
        <v>45021.131249999999</v>
      </c>
      <c r="F446" s="7">
        <f>IF(Tabla13[[#This Row],[Estado_Mesa]]="Ocupada",Tabla13[[#This Row],[Hora_Salida]]-Tabla13[[#This Row],[Hora_Llegada]]+TIME(0,15,0),Tabla13[[#This Row],[Hora_Salida]]-Tabla13[[#This Row],[Hora_Llegada]])</f>
        <v>8.8888888887595385E-2</v>
      </c>
      <c r="G446" s="7" t="str">
        <f>TEXT(Tabla13[[#This Row],[Hora_Salida]],"dddd,dd,mm,aaaa")</f>
        <v>miércoles,05,04,2023</v>
      </c>
      <c r="H446" s="1" t="s">
        <v>73</v>
      </c>
      <c r="I446" s="1" t="s">
        <v>74</v>
      </c>
      <c r="J446" s="1" t="s">
        <v>80</v>
      </c>
      <c r="K446" s="1">
        <v>14.28</v>
      </c>
      <c r="L446" s="1" cm="1">
        <f t="array" ref="L446">_xlfn.IFS(Tabla13[[#This Row],[Cuentas_Pagadas]]="COBRADA",K446,Tabla13[[#This Row],[Cuentas_Pagadas]]="NO COBRADA","-")</f>
        <v>14.28</v>
      </c>
      <c r="M446" s="1" t="s">
        <v>81</v>
      </c>
      <c r="N446" s="1">
        <v>445</v>
      </c>
      <c r="O446" s="1" t="s">
        <v>86</v>
      </c>
      <c r="P446" s="1" t="s">
        <v>7</v>
      </c>
      <c r="Q446" s="19">
        <v>0.1</v>
      </c>
      <c r="R446" s="25">
        <f>Tabla13[[#This Row],[Monto Total]]*Tabla13[[#This Row],[IVA (%)]]</f>
        <v>8.1</v>
      </c>
      <c r="S446" s="26">
        <f>SUMIF(Tabla1[Número de Orden],Tabla13[[#This Row],[Número_Orden]],Tabla1[Total del Pedido])</f>
        <v>81</v>
      </c>
      <c r="T446" s="26" cm="1">
        <f t="array" ref="T446">_xlfn.IFS(Tabla13[[#This Row],[Cuentas_Pagadas]]="COBRADA",Tabla13[[#This Row],[Monto Total]]+Tabla13[[#This Row],[Propina]],Tabla13[[#This Row],[Cuentas_Pagadas]]="NO COBRADA",0)</f>
        <v>95.28</v>
      </c>
      <c r="U446" s="26">
        <f>SUMIF(Tabla1[Número de Orden],Tabla13[[#This Row],[Número_Orden]],Tabla1[Ganancia Bruta])</f>
        <v>33</v>
      </c>
      <c r="V446" s="26">
        <f>IF(Tabla13[[#This Row],[Ganancia Bruta]]&gt;0,Tabla13[[#This Row],[Ganancia Bruta]]-Tabla13[[#This Row],[IVA]],"-")</f>
        <v>24.9</v>
      </c>
      <c r="W446" s="7">
        <f>SUMIF(Tabla1[Número de Orden],Tabla13[[#This Row],[Número_Orden]],Tabla1[Tiempo_Preparación])</f>
        <v>1.8055555555555554E-2</v>
      </c>
      <c r="X446" s="7">
        <f>Tabla13[[#This Row],[Tiempo_Sala]]-Tabla13[[#This Row],[Tiempo_Preparación]]</f>
        <v>7.0833333332039838E-2</v>
      </c>
      <c r="Y446" s="1" t="str">
        <f>IF(Tabla13[[#This Row],[TS-TP]]&gt;0,"COBRADA","NO COBRADA")</f>
        <v>COBRADA</v>
      </c>
    </row>
    <row r="447" spans="1:25" x14ac:dyDescent="0.25">
      <c r="A447" s="1">
        <v>12</v>
      </c>
      <c r="B447" s="1" t="s">
        <v>159</v>
      </c>
      <c r="C447" s="1">
        <v>2</v>
      </c>
      <c r="D447" s="13">
        <v>45021.116666666669</v>
      </c>
      <c r="E447" s="13">
        <v>45021.259027777778</v>
      </c>
      <c r="F447" s="7">
        <f>IF(Tabla13[[#This Row],[Estado_Mesa]]="Ocupada",Tabla13[[#This Row],[Hora_Salida]]-Tabla13[[#This Row],[Hora_Llegada]]+TIME(0,15,0),Tabla13[[#This Row],[Hora_Salida]]-Tabla13[[#This Row],[Hora_Llegada]])</f>
        <v>0.14236111110949423</v>
      </c>
      <c r="G447" s="7" t="str">
        <f>TEXT(Tabla13[[#This Row],[Hora_Salida]],"dddd,dd,mm,aaaa")</f>
        <v>miércoles,05,04,2023</v>
      </c>
      <c r="H447" s="1" t="s">
        <v>73</v>
      </c>
      <c r="I447" s="1" t="s">
        <v>67</v>
      </c>
      <c r="J447" s="1" t="s">
        <v>80</v>
      </c>
      <c r="K447" s="1">
        <v>35.24</v>
      </c>
      <c r="L447" s="1" cm="1">
        <f t="array" ref="L447">_xlfn.IFS(Tabla13[[#This Row],[Cuentas_Pagadas]]="COBRADA",K447,Tabla13[[#This Row],[Cuentas_Pagadas]]="NO COBRADA","-")</f>
        <v>35.24</v>
      </c>
      <c r="M447" s="1" t="s">
        <v>81</v>
      </c>
      <c r="N447" s="1">
        <v>446</v>
      </c>
      <c r="O447" s="1" t="s">
        <v>117</v>
      </c>
      <c r="P447" s="1" t="s">
        <v>20</v>
      </c>
      <c r="Q447" s="19">
        <v>0.1</v>
      </c>
      <c r="R447" s="25">
        <f>Tabla13[[#This Row],[Monto Total]]*Tabla13[[#This Row],[IVA (%)]]</f>
        <v>2.1</v>
      </c>
      <c r="S447" s="26">
        <f>SUMIF(Tabla1[Número de Orden],Tabla13[[#This Row],[Número_Orden]],Tabla1[Total del Pedido])</f>
        <v>21</v>
      </c>
      <c r="T447" s="26" cm="1">
        <f t="array" ref="T447">_xlfn.IFS(Tabla13[[#This Row],[Cuentas_Pagadas]]="COBRADA",Tabla13[[#This Row],[Monto Total]]+Tabla13[[#This Row],[Propina]],Tabla13[[#This Row],[Cuentas_Pagadas]]="NO COBRADA",0)</f>
        <v>56.24</v>
      </c>
      <c r="U447" s="26">
        <f>SUMIF(Tabla1[Número de Orden],Tabla13[[#This Row],[Número_Orden]],Tabla1[Ganancia Bruta])</f>
        <v>8</v>
      </c>
      <c r="V447" s="26">
        <f>IF(Tabla13[[#This Row],[Ganancia Bruta]]&gt;0,Tabla13[[#This Row],[Ganancia Bruta]]-Tabla13[[#This Row],[IVA]],"-")</f>
        <v>5.9</v>
      </c>
      <c r="W447" s="7">
        <f>SUMIF(Tabla1[Número de Orden],Tabla13[[#This Row],[Número_Orden]],Tabla1[Tiempo_Preparación])</f>
        <v>5.5555555555555558E-3</v>
      </c>
      <c r="X447" s="7">
        <f>Tabla13[[#This Row],[Tiempo_Sala]]-Tabla13[[#This Row],[Tiempo_Preparación]]</f>
        <v>0.13680555555393867</v>
      </c>
      <c r="Y447" s="1" t="str">
        <f>IF(Tabla13[[#This Row],[TS-TP]]&gt;0,"COBRADA","NO COBRADA")</f>
        <v>COBRADA</v>
      </c>
    </row>
    <row r="448" spans="1:25" x14ac:dyDescent="0.25">
      <c r="A448" s="1">
        <v>8</v>
      </c>
      <c r="B448" s="1" t="s">
        <v>781</v>
      </c>
      <c r="C448" s="1">
        <v>2</v>
      </c>
      <c r="D448" s="13">
        <v>45021.161805555559</v>
      </c>
      <c r="E448" s="13">
        <v>45021.308333333334</v>
      </c>
      <c r="F448" s="7">
        <f>IF(Tabla13[[#This Row],[Estado_Mesa]]="Ocupada",Tabla13[[#This Row],[Hora_Salida]]-Tabla13[[#This Row],[Hora_Llegada]]+TIME(0,15,0),Tabla13[[#This Row],[Hora_Salida]]-Tabla13[[#This Row],[Hora_Llegada]])</f>
        <v>0.14652777777519077</v>
      </c>
      <c r="G448" s="7" t="str">
        <f>TEXT(Tabla13[[#This Row],[Hora_Salida]],"dddd,dd,mm,aaaa")</f>
        <v>miércoles,05,04,2023</v>
      </c>
      <c r="H448" s="1" t="s">
        <v>89</v>
      </c>
      <c r="I448" s="1" t="s">
        <v>93</v>
      </c>
      <c r="J448" s="1" t="s">
        <v>80</v>
      </c>
      <c r="K448" s="1">
        <v>28.68</v>
      </c>
      <c r="L448" s="1" cm="1">
        <f t="array" ref="L448">_xlfn.IFS(Tabla13[[#This Row],[Cuentas_Pagadas]]="COBRADA",K448,Tabla13[[#This Row],[Cuentas_Pagadas]]="NO COBRADA","-")</f>
        <v>28.68</v>
      </c>
      <c r="M448" s="1" t="s">
        <v>81</v>
      </c>
      <c r="N448" s="1">
        <v>447</v>
      </c>
      <c r="O448" s="1" t="s">
        <v>70</v>
      </c>
      <c r="P448" s="1" t="s">
        <v>782</v>
      </c>
      <c r="Q448" s="19">
        <v>0.1</v>
      </c>
      <c r="R448" s="25">
        <f>Tabla13[[#This Row],[Monto Total]]*Tabla13[[#This Row],[IVA (%)]]</f>
        <v>18.100000000000001</v>
      </c>
      <c r="S448" s="26">
        <f>SUMIF(Tabla1[Número de Orden],Tabla13[[#This Row],[Número_Orden]],Tabla1[Total del Pedido])</f>
        <v>181</v>
      </c>
      <c r="T448" s="26" cm="1">
        <f t="array" ref="T448">_xlfn.IFS(Tabla13[[#This Row],[Cuentas_Pagadas]]="COBRADA",Tabla13[[#This Row],[Monto Total]]+Tabla13[[#This Row],[Propina]],Tabla13[[#This Row],[Cuentas_Pagadas]]="NO COBRADA",0)</f>
        <v>209.68</v>
      </c>
      <c r="U448" s="26">
        <f>SUMIF(Tabla1[Número de Orden],Tabla13[[#This Row],[Número_Orden]],Tabla1[Ganancia Bruta])</f>
        <v>76</v>
      </c>
      <c r="V448" s="26">
        <f>IF(Tabla13[[#This Row],[Ganancia Bruta]]&gt;0,Tabla13[[#This Row],[Ganancia Bruta]]-Tabla13[[#This Row],[IVA]],"-")</f>
        <v>57.9</v>
      </c>
      <c r="W448" s="7">
        <f>SUMIF(Tabla1[Número de Orden],Tabla13[[#This Row],[Número_Orden]],Tabla1[Tiempo_Preparación])</f>
        <v>5.9722222222222218E-2</v>
      </c>
      <c r="X448" s="7">
        <f>Tabla13[[#This Row],[Tiempo_Sala]]-Tabla13[[#This Row],[Tiempo_Preparación]]</f>
        <v>8.6805555552968552E-2</v>
      </c>
      <c r="Y448" s="1" t="str">
        <f>IF(Tabla13[[#This Row],[TS-TP]]&gt;0,"COBRADA","NO COBRADA")</f>
        <v>COBRADA</v>
      </c>
    </row>
    <row r="449" spans="1:25" x14ac:dyDescent="0.25">
      <c r="A449" s="1">
        <v>4</v>
      </c>
      <c r="B449" s="1" t="s">
        <v>627</v>
      </c>
      <c r="C449" s="1">
        <v>5</v>
      </c>
      <c r="D449" s="13">
        <v>45021.004861111112</v>
      </c>
      <c r="E449" s="13">
        <v>45021.149305555555</v>
      </c>
      <c r="F449" s="7">
        <f>IF(Tabla13[[#This Row],[Estado_Mesa]]="Ocupada",Tabla13[[#This Row],[Hora_Salida]]-Tabla13[[#This Row],[Hora_Llegada]]+TIME(0,15,0),Tabla13[[#This Row],[Hora_Salida]]-Tabla13[[#This Row],[Hora_Llegada]])</f>
        <v>0.15486111110900916</v>
      </c>
      <c r="G449" s="7" t="str">
        <f>TEXT(Tabla13[[#This Row],[Hora_Salida]],"dddd,dd,mm,aaaa")</f>
        <v>miércoles,05,04,2023</v>
      </c>
      <c r="H449" s="1" t="s">
        <v>89</v>
      </c>
      <c r="I449" s="1" t="s">
        <v>93</v>
      </c>
      <c r="J449" s="1" t="s">
        <v>80</v>
      </c>
      <c r="K449" s="1">
        <v>35.68</v>
      </c>
      <c r="L449" s="1" cm="1">
        <f t="array" ref="L449">_xlfn.IFS(Tabla13[[#This Row],[Cuentas_Pagadas]]="COBRADA",K449,Tabla13[[#This Row],[Cuentas_Pagadas]]="NO COBRADA","-")</f>
        <v>35.68</v>
      </c>
      <c r="M449" s="1" t="s">
        <v>95</v>
      </c>
      <c r="N449" s="1">
        <v>448</v>
      </c>
      <c r="O449" s="1" t="s">
        <v>96</v>
      </c>
      <c r="P449" s="1" t="s">
        <v>783</v>
      </c>
      <c r="Q449" s="19">
        <v>0.1</v>
      </c>
      <c r="R449" s="25">
        <f>Tabla13[[#This Row],[Monto Total]]*Tabla13[[#This Row],[IVA (%)]]</f>
        <v>13.700000000000001</v>
      </c>
      <c r="S449" s="26">
        <f>SUMIF(Tabla1[Número de Orden],Tabla13[[#This Row],[Número_Orden]],Tabla1[Total del Pedido])</f>
        <v>137</v>
      </c>
      <c r="T449" s="26" cm="1">
        <f t="array" ref="T449">_xlfn.IFS(Tabla13[[#This Row],[Cuentas_Pagadas]]="COBRADA",Tabla13[[#This Row],[Monto Total]]+Tabla13[[#This Row],[Propina]],Tabla13[[#This Row],[Cuentas_Pagadas]]="NO COBRADA",0)</f>
        <v>172.68</v>
      </c>
      <c r="U449" s="26">
        <f>SUMIF(Tabla1[Número de Orden],Tabla13[[#This Row],[Número_Orden]],Tabla1[Ganancia Bruta])</f>
        <v>55</v>
      </c>
      <c r="V449" s="26">
        <f>IF(Tabla13[[#This Row],[Ganancia Bruta]]&gt;0,Tabla13[[#This Row],[Ganancia Bruta]]-Tabla13[[#This Row],[IVA]],"-")</f>
        <v>41.3</v>
      </c>
      <c r="W449" s="7">
        <f>SUMIF(Tabla1[Número de Orden],Tabla13[[#This Row],[Número_Orden]],Tabla1[Tiempo_Preparación])</f>
        <v>4.583333333333333E-2</v>
      </c>
      <c r="X449" s="7">
        <f>Tabla13[[#This Row],[Tiempo_Sala]]-Tabla13[[#This Row],[Tiempo_Preparación]]</f>
        <v>0.10902777777567582</v>
      </c>
      <c r="Y449" s="1" t="str">
        <f>IF(Tabla13[[#This Row],[TS-TP]]&gt;0,"COBRADA","NO COBRADA")</f>
        <v>COBRADA</v>
      </c>
    </row>
    <row r="450" spans="1:25" x14ac:dyDescent="0.25">
      <c r="A450" s="1">
        <v>3</v>
      </c>
      <c r="B450" s="1" t="s">
        <v>784</v>
      </c>
      <c r="C450" s="1">
        <v>3</v>
      </c>
      <c r="D450" s="13">
        <v>45021.142361111109</v>
      </c>
      <c r="E450" s="13">
        <v>45021.209722222222</v>
      </c>
      <c r="F450" s="7">
        <f>IF(Tabla13[[#This Row],[Estado_Mesa]]="Ocupada",Tabla13[[#This Row],[Hora_Salida]]-Tabla13[[#This Row],[Hora_Llegada]]+TIME(0,15,0),Tabla13[[#This Row],[Hora_Salida]]-Tabla13[[#This Row],[Hora_Llegada]])</f>
        <v>7.7777777779071286E-2</v>
      </c>
      <c r="G450" s="7" t="str">
        <f>TEXT(Tabla13[[#This Row],[Hora_Salida]],"dddd,dd,mm,aaaa")</f>
        <v>miércoles,05,04,2023</v>
      </c>
      <c r="H450" s="1" t="s">
        <v>66</v>
      </c>
      <c r="I450" s="1" t="s">
        <v>67</v>
      </c>
      <c r="J450" s="1" t="s">
        <v>75</v>
      </c>
      <c r="K450" s="1">
        <v>42.25</v>
      </c>
      <c r="L450" s="1" cm="1">
        <f t="array" ref="L450">_xlfn.IFS(Tabla13[[#This Row],[Cuentas_Pagadas]]="COBRADA",K450,Tabla13[[#This Row],[Cuentas_Pagadas]]="NO COBRADA","-")</f>
        <v>42.25</v>
      </c>
      <c r="M450" s="1" t="s">
        <v>95</v>
      </c>
      <c r="N450" s="1">
        <v>449</v>
      </c>
      <c r="O450" s="1" t="s">
        <v>82</v>
      </c>
      <c r="P450" s="1" t="s">
        <v>15</v>
      </c>
      <c r="Q450" s="19">
        <v>0.1</v>
      </c>
      <c r="R450" s="25">
        <f>Tabla13[[#This Row],[Monto Total]]*Tabla13[[#This Row],[IVA (%)]]</f>
        <v>6.4</v>
      </c>
      <c r="S450" s="26">
        <f>SUMIF(Tabla1[Número de Orden],Tabla13[[#This Row],[Número_Orden]],Tabla1[Total del Pedido])</f>
        <v>64</v>
      </c>
      <c r="T450" s="26" cm="1">
        <f t="array" ref="T450">_xlfn.IFS(Tabla13[[#This Row],[Cuentas_Pagadas]]="COBRADA",Tabla13[[#This Row],[Monto Total]]+Tabla13[[#This Row],[Propina]],Tabla13[[#This Row],[Cuentas_Pagadas]]="NO COBRADA",0)</f>
        <v>106.25</v>
      </c>
      <c r="U450" s="26">
        <f>SUMIF(Tabla1[Número de Orden],Tabla13[[#This Row],[Número_Orden]],Tabla1[Ganancia Bruta])</f>
        <v>26</v>
      </c>
      <c r="V450" s="26">
        <f>IF(Tabla13[[#This Row],[Ganancia Bruta]]&gt;0,Tabla13[[#This Row],[Ganancia Bruta]]-Tabla13[[#This Row],[IVA]],"-")</f>
        <v>19.600000000000001</v>
      </c>
      <c r="W450" s="7">
        <f>SUMIF(Tabla1[Número de Orden],Tabla13[[#This Row],[Número_Orden]],Tabla1[Tiempo_Preparación])</f>
        <v>2.2916666666666665E-2</v>
      </c>
      <c r="X450" s="7">
        <f>Tabla13[[#This Row],[Tiempo_Sala]]-Tabla13[[#This Row],[Tiempo_Preparación]]</f>
        <v>5.4861111112404617E-2</v>
      </c>
      <c r="Y450" s="1" t="str">
        <f>IF(Tabla13[[#This Row],[TS-TP]]&gt;0,"COBRADA","NO COBRADA")</f>
        <v>COBRADA</v>
      </c>
    </row>
    <row r="451" spans="1:25" x14ac:dyDescent="0.25">
      <c r="A451" s="1">
        <v>9</v>
      </c>
      <c r="B451" s="1" t="s">
        <v>785</v>
      </c>
      <c r="C451" s="1">
        <v>6</v>
      </c>
      <c r="D451" s="13">
        <v>45021.160416666666</v>
      </c>
      <c r="E451" s="13">
        <v>45021.209027777775</v>
      </c>
      <c r="F451" s="7">
        <f>IF(Tabla13[[#This Row],[Estado_Mesa]]="Ocupada",Tabla13[[#This Row],[Hora_Salida]]-Tabla13[[#This Row],[Hora_Llegada]]+TIME(0,15,0),Tabla13[[#This Row],[Hora_Salida]]-Tabla13[[#This Row],[Hora_Llegada]])</f>
        <v>5.9027777776160896E-2</v>
      </c>
      <c r="G451" s="7" t="str">
        <f>TEXT(Tabla13[[#This Row],[Hora_Salida]],"dddd,dd,mm,aaaa")</f>
        <v>miércoles,05,04,2023</v>
      </c>
      <c r="H451" s="1" t="s">
        <v>66</v>
      </c>
      <c r="I451" s="1" t="s">
        <v>67</v>
      </c>
      <c r="J451" s="1" t="s">
        <v>80</v>
      </c>
      <c r="K451" s="1">
        <v>48.9</v>
      </c>
      <c r="L451" s="1" cm="1">
        <f t="array" ref="L451">_xlfn.IFS(Tabla13[[#This Row],[Cuentas_Pagadas]]="COBRADA",K451,Tabla13[[#This Row],[Cuentas_Pagadas]]="NO COBRADA","-")</f>
        <v>48.9</v>
      </c>
      <c r="M451" s="1" t="s">
        <v>95</v>
      </c>
      <c r="N451" s="1">
        <v>450</v>
      </c>
      <c r="O451" s="1" t="s">
        <v>101</v>
      </c>
      <c r="P451" s="1" t="s">
        <v>786</v>
      </c>
      <c r="Q451" s="19">
        <v>0.1</v>
      </c>
      <c r="R451" s="25">
        <f>Tabla13[[#This Row],[Monto Total]]*Tabla13[[#This Row],[IVA (%)]]</f>
        <v>7.2</v>
      </c>
      <c r="S451" s="26">
        <f>SUMIF(Tabla1[Número de Orden],Tabla13[[#This Row],[Número_Orden]],Tabla1[Total del Pedido])</f>
        <v>72</v>
      </c>
      <c r="T451" s="26" cm="1">
        <f t="array" ref="T451">_xlfn.IFS(Tabla13[[#This Row],[Cuentas_Pagadas]]="COBRADA",Tabla13[[#This Row],[Monto Total]]+Tabla13[[#This Row],[Propina]],Tabla13[[#This Row],[Cuentas_Pagadas]]="NO COBRADA",0)</f>
        <v>120.9</v>
      </c>
      <c r="U451" s="26">
        <f>SUMIF(Tabla1[Número de Orden],Tabla13[[#This Row],[Número_Orden]],Tabla1[Ganancia Bruta])</f>
        <v>30</v>
      </c>
      <c r="V451" s="26">
        <f>IF(Tabla13[[#This Row],[Ganancia Bruta]]&gt;0,Tabla13[[#This Row],[Ganancia Bruta]]-Tabla13[[#This Row],[IVA]],"-")</f>
        <v>22.8</v>
      </c>
      <c r="W451" s="7">
        <f>SUMIF(Tabla1[Número de Orden],Tabla13[[#This Row],[Número_Orden]],Tabla1[Tiempo_Preparación])</f>
        <v>2.361111111111111E-2</v>
      </c>
      <c r="X451" s="7">
        <f>Tabla13[[#This Row],[Tiempo_Sala]]-Tabla13[[#This Row],[Tiempo_Preparación]]</f>
        <v>3.5416666665049786E-2</v>
      </c>
      <c r="Y451" s="1" t="str">
        <f>IF(Tabla13[[#This Row],[TS-TP]]&gt;0,"COBRADA","NO COBRADA")</f>
        <v>COBRADA</v>
      </c>
    </row>
    <row r="452" spans="1:25" x14ac:dyDescent="0.25">
      <c r="A452" s="1">
        <v>3</v>
      </c>
      <c r="B452" s="1" t="s">
        <v>455</v>
      </c>
      <c r="C452" s="1">
        <v>1</v>
      </c>
      <c r="D452" s="13">
        <v>45021.053472222222</v>
      </c>
      <c r="E452" s="13">
        <v>45021.101388888892</v>
      </c>
      <c r="F452" s="7">
        <f>IF(Tabla13[[#This Row],[Estado_Mesa]]="Ocupada",Tabla13[[#This Row],[Hora_Salida]]-Tabla13[[#This Row],[Hora_Llegada]]+TIME(0,15,0),Tabla13[[#This Row],[Hora_Salida]]-Tabla13[[#This Row],[Hora_Llegada]])</f>
        <v>4.7916666670062114E-2</v>
      </c>
      <c r="G452" s="7" t="str">
        <f>TEXT(Tabla13[[#This Row],[Hora_Salida]],"dddd,dd,mm,aaaa")</f>
        <v>miércoles,05,04,2023</v>
      </c>
      <c r="H452" s="1" t="s">
        <v>85</v>
      </c>
      <c r="I452" s="1" t="s">
        <v>74</v>
      </c>
      <c r="J452" s="1" t="s">
        <v>80</v>
      </c>
      <c r="K452" s="1">
        <v>46.37</v>
      </c>
      <c r="L452" s="1" t="str" cm="1">
        <f t="array" ref="L452">_xlfn.IFS(Tabla13[[#This Row],[Cuentas_Pagadas]]="COBRADA",K452,Tabla13[[#This Row],[Cuentas_Pagadas]]="NO COBRADA","-")</f>
        <v>-</v>
      </c>
      <c r="M452" s="1" t="s">
        <v>81</v>
      </c>
      <c r="N452" s="1">
        <v>451</v>
      </c>
      <c r="O452" s="1" t="s">
        <v>101</v>
      </c>
      <c r="P452" s="1" t="s">
        <v>787</v>
      </c>
      <c r="Q452" s="19">
        <v>0.1</v>
      </c>
      <c r="R452" s="25">
        <f>Tabla13[[#This Row],[Monto Total]]*Tabla13[[#This Row],[IVA (%)]]</f>
        <v>9.2000000000000011</v>
      </c>
      <c r="S452" s="26">
        <f>SUMIF(Tabla1[Número de Orden],Tabla13[[#This Row],[Número_Orden]],Tabla1[Total del Pedido])</f>
        <v>92</v>
      </c>
      <c r="T452" s="26" cm="1">
        <f t="array" ref="T452">_xlfn.IFS(Tabla13[[#This Row],[Cuentas_Pagadas]]="COBRADA",Tabla13[[#This Row],[Monto Total]]+Tabla13[[#This Row],[Propina]],Tabla13[[#This Row],[Cuentas_Pagadas]]="NO COBRADA",0)</f>
        <v>0</v>
      </c>
      <c r="U452" s="26">
        <v>0</v>
      </c>
      <c r="V452" s="27" t="str">
        <f>IF(Tabla13[[#This Row],[Ganancia Bruta]]&gt;0,Tabla13[[#This Row],[Ganancia Bruta]]-Tabla13[[#This Row],[IVA]],"-")</f>
        <v>-</v>
      </c>
      <c r="W452" s="7">
        <f>SUMIF(Tabla1[Número de Orden],Tabla13[[#This Row],[Número_Orden]],Tabla1[Tiempo_Preparación])</f>
        <v>7.1527777777777773E-2</v>
      </c>
      <c r="X452" s="7">
        <f>Tabla13[[#This Row],[Tiempo_Sala]]-Tabla13[[#This Row],[Tiempo_Preparación]]</f>
        <v>-2.361111110771566E-2</v>
      </c>
      <c r="Y452" s="1" t="str">
        <f>IF(Tabla13[[#This Row],[TS-TP]]&gt;0,"COBRADA","NO COBRADA")</f>
        <v>NO COBRADA</v>
      </c>
    </row>
    <row r="453" spans="1:25" x14ac:dyDescent="0.25">
      <c r="A453" s="1">
        <v>9</v>
      </c>
      <c r="B453" s="1" t="s">
        <v>788</v>
      </c>
      <c r="C453" s="1">
        <v>1</v>
      </c>
      <c r="D453" s="13">
        <v>45021.120138888888</v>
      </c>
      <c r="E453" s="13">
        <v>45021.22152777778</v>
      </c>
      <c r="F453" s="7">
        <f>IF(Tabla13[[#This Row],[Estado_Mesa]]="Ocupada",Tabla13[[#This Row],[Hora_Salida]]-Tabla13[[#This Row],[Hora_Llegada]]+TIME(0,15,0),Tabla13[[#This Row],[Hora_Salida]]-Tabla13[[#This Row],[Hora_Llegada]])</f>
        <v>0.10138888889196096</v>
      </c>
      <c r="G453" s="7" t="str">
        <f>TEXT(Tabla13[[#This Row],[Hora_Salida]],"dddd,dd,mm,aaaa")</f>
        <v>miércoles,05,04,2023</v>
      </c>
      <c r="H453" s="1" t="s">
        <v>89</v>
      </c>
      <c r="I453" s="1" t="s">
        <v>67</v>
      </c>
      <c r="J453" s="1" t="s">
        <v>80</v>
      </c>
      <c r="K453" s="1">
        <v>43.48</v>
      </c>
      <c r="L453" s="1" cm="1">
        <f t="array" ref="L453">_xlfn.IFS(Tabla13[[#This Row],[Cuentas_Pagadas]]="COBRADA",K453,Tabla13[[#This Row],[Cuentas_Pagadas]]="NO COBRADA","-")</f>
        <v>43.48</v>
      </c>
      <c r="M453" s="1" t="s">
        <v>69</v>
      </c>
      <c r="N453" s="1">
        <v>452</v>
      </c>
      <c r="O453" s="1" t="s">
        <v>104</v>
      </c>
      <c r="P453" s="1" t="s">
        <v>789</v>
      </c>
      <c r="Q453" s="19">
        <v>0.1</v>
      </c>
      <c r="R453" s="25">
        <f>Tabla13[[#This Row],[Monto Total]]*Tabla13[[#This Row],[IVA (%)]]</f>
        <v>15.8</v>
      </c>
      <c r="S453" s="26">
        <f>SUMIF(Tabla1[Número de Orden],Tabla13[[#This Row],[Número_Orden]],Tabla1[Total del Pedido])</f>
        <v>158</v>
      </c>
      <c r="T453" s="26" cm="1">
        <f t="array" ref="T453">_xlfn.IFS(Tabla13[[#This Row],[Cuentas_Pagadas]]="COBRADA",Tabla13[[#This Row],[Monto Total]]+Tabla13[[#This Row],[Propina]],Tabla13[[#This Row],[Cuentas_Pagadas]]="NO COBRADA",0)</f>
        <v>201.48</v>
      </c>
      <c r="U453" s="26">
        <f>SUMIF(Tabla1[Número de Orden],Tabla13[[#This Row],[Número_Orden]],Tabla1[Ganancia Bruta])</f>
        <v>62</v>
      </c>
      <c r="V453" s="26">
        <f>IF(Tabla13[[#This Row],[Ganancia Bruta]]&gt;0,Tabla13[[#This Row],[Ganancia Bruta]]-Tabla13[[#This Row],[IVA]],"-")</f>
        <v>46.2</v>
      </c>
      <c r="W453" s="7">
        <f>SUMIF(Tabla1[Número de Orden],Tabla13[[#This Row],[Número_Orden]],Tabla1[Tiempo_Preparación])</f>
        <v>8.5416666666666669E-2</v>
      </c>
      <c r="X453" s="7">
        <f>Tabla13[[#This Row],[Tiempo_Sala]]-Tabla13[[#This Row],[Tiempo_Preparación]]</f>
        <v>1.5972222225294291E-2</v>
      </c>
      <c r="Y453" s="1" t="str">
        <f>IF(Tabla13[[#This Row],[TS-TP]]&gt;0,"COBRADA","NO COBRADA")</f>
        <v>COBRADA</v>
      </c>
    </row>
    <row r="454" spans="1:25" x14ac:dyDescent="0.25">
      <c r="A454" s="1">
        <v>6</v>
      </c>
      <c r="B454" s="1" t="s">
        <v>790</v>
      </c>
      <c r="C454" s="1">
        <v>1</v>
      </c>
      <c r="D454" s="13">
        <v>45021.154166666667</v>
      </c>
      <c r="E454" s="13">
        <v>45021.213194444441</v>
      </c>
      <c r="F454" s="7">
        <f>IF(Tabla13[[#This Row],[Estado_Mesa]]="Ocupada",Tabla13[[#This Row],[Hora_Salida]]-Tabla13[[#This Row],[Hora_Llegada]]+TIME(0,15,0),Tabla13[[#This Row],[Hora_Salida]]-Tabla13[[#This Row],[Hora_Llegada]])</f>
        <v>5.9027777773735579E-2</v>
      </c>
      <c r="G454" s="7" t="str">
        <f>TEXT(Tabla13[[#This Row],[Hora_Salida]],"dddd,dd,mm,aaaa")</f>
        <v>miércoles,05,04,2023</v>
      </c>
      <c r="H454" s="1" t="s">
        <v>79</v>
      </c>
      <c r="I454" s="1" t="s">
        <v>74</v>
      </c>
      <c r="J454" s="1" t="s">
        <v>80</v>
      </c>
      <c r="K454" s="1">
        <v>36.83</v>
      </c>
      <c r="L454" s="1" t="str" cm="1">
        <f t="array" ref="L454">_xlfn.IFS(Tabla13[[#This Row],[Cuentas_Pagadas]]="COBRADA",K454,Tabla13[[#This Row],[Cuentas_Pagadas]]="NO COBRADA","-")</f>
        <v>-</v>
      </c>
      <c r="M454" s="1" t="s">
        <v>81</v>
      </c>
      <c r="N454" s="1">
        <v>453</v>
      </c>
      <c r="O454" s="1" t="s">
        <v>122</v>
      </c>
      <c r="P454" s="1" t="s">
        <v>691</v>
      </c>
      <c r="Q454" s="19">
        <v>0.1</v>
      </c>
      <c r="R454" s="25">
        <f>Tabla13[[#This Row],[Monto Total]]*Tabla13[[#This Row],[IVA (%)]]</f>
        <v>13</v>
      </c>
      <c r="S454" s="26">
        <f>SUMIF(Tabla1[Número de Orden],Tabla13[[#This Row],[Número_Orden]],Tabla1[Total del Pedido])</f>
        <v>130</v>
      </c>
      <c r="T454" s="26" cm="1">
        <f t="array" ref="T454">_xlfn.IFS(Tabla13[[#This Row],[Cuentas_Pagadas]]="COBRADA",Tabla13[[#This Row],[Monto Total]]+Tabla13[[#This Row],[Propina]],Tabla13[[#This Row],[Cuentas_Pagadas]]="NO COBRADA",0)</f>
        <v>0</v>
      </c>
      <c r="U454" s="26">
        <v>0</v>
      </c>
      <c r="V454" s="27" t="str">
        <f>IF(Tabla13[[#This Row],[Ganancia Bruta]]&gt;0,Tabla13[[#This Row],[Ganancia Bruta]]-Tabla13[[#This Row],[IVA]],"-")</f>
        <v>-</v>
      </c>
      <c r="W454" s="7">
        <f>SUMIF(Tabla1[Número de Orden],Tabla13[[#This Row],[Número_Orden]],Tabla1[Tiempo_Preparación])</f>
        <v>6.9444444444444448E-2</v>
      </c>
      <c r="X454" s="7">
        <f>Tabla13[[#This Row],[Tiempo_Sala]]-Tabla13[[#This Row],[Tiempo_Preparación]]</f>
        <v>-1.0416666670708868E-2</v>
      </c>
      <c r="Y454" s="1" t="str">
        <f>IF(Tabla13[[#This Row],[TS-TP]]&gt;0,"COBRADA","NO COBRADA")</f>
        <v>NO COBRADA</v>
      </c>
    </row>
    <row r="455" spans="1:25" x14ac:dyDescent="0.25">
      <c r="A455" s="1">
        <v>1</v>
      </c>
      <c r="B455" s="1" t="s">
        <v>752</v>
      </c>
      <c r="C455" s="1">
        <v>3</v>
      </c>
      <c r="D455" s="13">
        <v>45021.143055555556</v>
      </c>
      <c r="E455" s="13">
        <v>45021.203472222223</v>
      </c>
      <c r="F455" s="7">
        <f>IF(Tabla13[[#This Row],[Estado_Mesa]]="Ocupada",Tabla13[[#This Row],[Hora_Salida]]-Tabla13[[#This Row],[Hora_Llegada]]+TIME(0,15,0),Tabla13[[#This Row],[Hora_Salida]]-Tabla13[[#This Row],[Hora_Llegada]])</f>
        <v>6.0416666667151731E-2</v>
      </c>
      <c r="G455" s="7" t="str">
        <f>TEXT(Tabla13[[#This Row],[Hora_Salida]],"dddd,dd,mm,aaaa")</f>
        <v>miércoles,05,04,2023</v>
      </c>
      <c r="H455" s="1" t="s">
        <v>73</v>
      </c>
      <c r="I455" s="1" t="s">
        <v>67</v>
      </c>
      <c r="J455" s="1" t="s">
        <v>80</v>
      </c>
      <c r="K455" s="1">
        <v>39.619999999999997</v>
      </c>
      <c r="L455" s="1" t="str" cm="1">
        <f t="array" ref="L455">_xlfn.IFS(Tabla13[[#This Row],[Cuentas_Pagadas]]="COBRADA",K455,Tabla13[[#This Row],[Cuentas_Pagadas]]="NO COBRADA","-")</f>
        <v>-</v>
      </c>
      <c r="M455" s="1" t="s">
        <v>81</v>
      </c>
      <c r="N455" s="1">
        <v>454</v>
      </c>
      <c r="O455" s="1" t="s">
        <v>76</v>
      </c>
      <c r="P455" s="1" t="s">
        <v>791</v>
      </c>
      <c r="Q455" s="19">
        <v>0.1</v>
      </c>
      <c r="R455" s="25">
        <f>Tabla13[[#This Row],[Monto Total]]*Tabla13[[#This Row],[IVA (%)]]</f>
        <v>23.3</v>
      </c>
      <c r="S455" s="26">
        <f>SUMIF(Tabla1[Número de Orden],Tabla13[[#This Row],[Número_Orden]],Tabla1[Total del Pedido])</f>
        <v>233</v>
      </c>
      <c r="T455" s="26" cm="1">
        <f t="array" ref="T455">_xlfn.IFS(Tabla13[[#This Row],[Cuentas_Pagadas]]="COBRADA",Tabla13[[#This Row],[Monto Total]]+Tabla13[[#This Row],[Propina]],Tabla13[[#This Row],[Cuentas_Pagadas]]="NO COBRADA",0)</f>
        <v>0</v>
      </c>
      <c r="U455" s="26">
        <v>0</v>
      </c>
      <c r="V455" s="27" t="str">
        <f>IF(Tabla13[[#This Row],[Ganancia Bruta]]&gt;0,Tabla13[[#This Row],[Ganancia Bruta]]-Tabla13[[#This Row],[IVA]],"-")</f>
        <v>-</v>
      </c>
      <c r="W455" s="7">
        <f>SUMIF(Tabla1[Número de Orden],Tabla13[[#This Row],[Número_Orden]],Tabla1[Tiempo_Preparación])</f>
        <v>0.10625000000000001</v>
      </c>
      <c r="X455" s="7">
        <f>Tabla13[[#This Row],[Tiempo_Sala]]-Tabla13[[#This Row],[Tiempo_Preparación]]</f>
        <v>-4.5833333332848281E-2</v>
      </c>
      <c r="Y455" s="1" t="str">
        <f>IF(Tabla13[[#This Row],[TS-TP]]&gt;0,"COBRADA","NO COBRADA")</f>
        <v>NO COBRADA</v>
      </c>
    </row>
    <row r="456" spans="1:25" x14ac:dyDescent="0.25">
      <c r="A456" s="1">
        <v>12</v>
      </c>
      <c r="B456" s="1" t="s">
        <v>508</v>
      </c>
      <c r="C456" s="1">
        <v>6</v>
      </c>
      <c r="D456" s="13">
        <v>45021.165277777778</v>
      </c>
      <c r="E456" s="13">
        <v>45021.245833333334</v>
      </c>
      <c r="F456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456" s="7" t="str">
        <f>TEXT(Tabla13[[#This Row],[Hora_Salida]],"dddd,dd,mm,aaaa")</f>
        <v>miércoles,05,04,2023</v>
      </c>
      <c r="H456" s="1" t="s">
        <v>85</v>
      </c>
      <c r="I456" s="1" t="s">
        <v>74</v>
      </c>
      <c r="J456" s="1" t="s">
        <v>68</v>
      </c>
      <c r="K456" s="1">
        <v>19.7</v>
      </c>
      <c r="L456" s="1" cm="1">
        <f t="array" ref="L456">_xlfn.IFS(Tabla13[[#This Row],[Cuentas_Pagadas]]="COBRADA",K456,Tabla13[[#This Row],[Cuentas_Pagadas]]="NO COBRADA","-")</f>
        <v>19.7</v>
      </c>
      <c r="M456" s="1" t="s">
        <v>69</v>
      </c>
      <c r="N456" s="1">
        <v>455</v>
      </c>
      <c r="O456" s="1" t="s">
        <v>76</v>
      </c>
      <c r="P456" s="1" t="s">
        <v>4</v>
      </c>
      <c r="Q456" s="19">
        <v>0.1</v>
      </c>
      <c r="R456" s="25">
        <f>Tabla13[[#This Row],[Monto Total]]*Tabla13[[#This Row],[IVA (%)]]</f>
        <v>4.8000000000000007</v>
      </c>
      <c r="S456" s="26">
        <f>SUMIF(Tabla1[Número de Orden],Tabla13[[#This Row],[Número_Orden]],Tabla1[Total del Pedido])</f>
        <v>48</v>
      </c>
      <c r="T456" s="26" cm="1">
        <f t="array" ref="T456">_xlfn.IFS(Tabla13[[#This Row],[Cuentas_Pagadas]]="COBRADA",Tabla13[[#This Row],[Monto Total]]+Tabla13[[#This Row],[Propina]],Tabla13[[#This Row],[Cuentas_Pagadas]]="NO COBRADA",0)</f>
        <v>67.7</v>
      </c>
      <c r="U456" s="26">
        <f>SUMIF(Tabla1[Número de Orden],Tabla13[[#This Row],[Número_Orden]],Tabla1[Ganancia Bruta])</f>
        <v>20</v>
      </c>
      <c r="V456" s="26">
        <f>IF(Tabla13[[#This Row],[Ganancia Bruta]]&gt;0,Tabla13[[#This Row],[Ganancia Bruta]]-Tabla13[[#This Row],[IVA]],"-")</f>
        <v>15.2</v>
      </c>
      <c r="W456" s="7">
        <f>SUMIF(Tabla1[Número de Orden],Tabla13[[#This Row],[Número_Orden]],Tabla1[Tiempo_Preparación])</f>
        <v>7.6388888888888886E-3</v>
      </c>
      <c r="X456" s="7">
        <f>Tabla13[[#This Row],[Tiempo_Sala]]-Tabla13[[#This Row],[Tiempo_Preparación]]</f>
        <v>7.2916666667313418E-2</v>
      </c>
      <c r="Y456" s="1" t="str">
        <f>IF(Tabla13[[#This Row],[TS-TP]]&gt;0,"COBRADA","NO COBRADA")</f>
        <v>COBRADA</v>
      </c>
    </row>
    <row r="457" spans="1:25" x14ac:dyDescent="0.25">
      <c r="A457" s="1">
        <v>13</v>
      </c>
      <c r="B457" s="1" t="s">
        <v>792</v>
      </c>
      <c r="C457" s="1">
        <v>6</v>
      </c>
      <c r="D457" s="13">
        <v>45021.091666666667</v>
      </c>
      <c r="E457" s="13">
        <v>45021.21875</v>
      </c>
      <c r="F457" s="7">
        <f>IF(Tabla13[[#This Row],[Estado_Mesa]]="Ocupada",Tabla13[[#This Row],[Hora_Salida]]-Tabla13[[#This Row],[Hora_Llegada]]+TIME(0,15,0),Tabla13[[#This Row],[Hora_Salida]]-Tabla13[[#This Row],[Hora_Llegada]])</f>
        <v>0.12708333333284827</v>
      </c>
      <c r="G457" s="7" t="str">
        <f>TEXT(Tabla13[[#This Row],[Hora_Salida]],"dddd,dd,mm,aaaa")</f>
        <v>miércoles,05,04,2023</v>
      </c>
      <c r="H457" s="1" t="s">
        <v>89</v>
      </c>
      <c r="I457" s="1" t="s">
        <v>67</v>
      </c>
      <c r="J457" s="1" t="s">
        <v>80</v>
      </c>
      <c r="K457" s="1">
        <v>21.94</v>
      </c>
      <c r="L457" s="1" cm="1">
        <f t="array" ref="L457">_xlfn.IFS(Tabla13[[#This Row],[Cuentas_Pagadas]]="COBRADA",K457,Tabla13[[#This Row],[Cuentas_Pagadas]]="NO COBRADA","-")</f>
        <v>21.94</v>
      </c>
      <c r="M457" s="1" t="s">
        <v>81</v>
      </c>
      <c r="N457" s="1">
        <v>456</v>
      </c>
      <c r="O457" s="1" t="s">
        <v>139</v>
      </c>
      <c r="P457" s="1" t="s">
        <v>793</v>
      </c>
      <c r="Q457" s="19">
        <v>0.1</v>
      </c>
      <c r="R457" s="25">
        <f>Tabla13[[#This Row],[Monto Total]]*Tabla13[[#This Row],[IVA (%)]]</f>
        <v>14.8</v>
      </c>
      <c r="S457" s="26">
        <f>SUMIF(Tabla1[Número de Orden],Tabla13[[#This Row],[Número_Orden]],Tabla1[Total del Pedido])</f>
        <v>148</v>
      </c>
      <c r="T457" s="26" cm="1">
        <f t="array" ref="T457">_xlfn.IFS(Tabla13[[#This Row],[Cuentas_Pagadas]]="COBRADA",Tabla13[[#This Row],[Monto Total]]+Tabla13[[#This Row],[Propina]],Tabla13[[#This Row],[Cuentas_Pagadas]]="NO COBRADA",0)</f>
        <v>169.94</v>
      </c>
      <c r="U457" s="26">
        <f>SUMIF(Tabla1[Número de Orden],Tabla13[[#This Row],[Número_Orden]],Tabla1[Ganancia Bruta])</f>
        <v>58</v>
      </c>
      <c r="V457" s="26">
        <f>IF(Tabla13[[#This Row],[Ganancia Bruta]]&gt;0,Tabla13[[#This Row],[Ganancia Bruta]]-Tabla13[[#This Row],[IVA]],"-")</f>
        <v>43.2</v>
      </c>
      <c r="W457" s="7">
        <f>SUMIF(Tabla1[Número de Orden],Tabla13[[#This Row],[Número_Orden]],Tabla1[Tiempo_Preparación])</f>
        <v>4.9305555555555561E-2</v>
      </c>
      <c r="X457" s="7">
        <f>Tabla13[[#This Row],[Tiempo_Sala]]-Tabla13[[#This Row],[Tiempo_Preparación]]</f>
        <v>7.7777777777292709E-2</v>
      </c>
      <c r="Y457" s="1" t="str">
        <f>IF(Tabla13[[#This Row],[TS-TP]]&gt;0,"COBRADA","NO COBRADA")</f>
        <v>COBRADA</v>
      </c>
    </row>
    <row r="458" spans="1:25" x14ac:dyDescent="0.25">
      <c r="A458" s="1">
        <v>18</v>
      </c>
      <c r="B458" s="1" t="s">
        <v>794</v>
      </c>
      <c r="C458" s="1">
        <v>6</v>
      </c>
      <c r="D458" s="13">
        <v>45021.158333333333</v>
      </c>
      <c r="E458" s="13">
        <v>45021.313888888886</v>
      </c>
      <c r="F458" s="7">
        <f>IF(Tabla13[[#This Row],[Estado_Mesa]]="Ocupada",Tabla13[[#This Row],[Hora_Salida]]-Tabla13[[#This Row],[Hora_Llegada]]+TIME(0,15,0),Tabla13[[#This Row],[Hora_Salida]]-Tabla13[[#This Row],[Hora_Llegada]])</f>
        <v>0.15555555555329192</v>
      </c>
      <c r="G458" s="7" t="str">
        <f>TEXT(Tabla13[[#This Row],[Hora_Salida]],"dddd,dd,mm,aaaa")</f>
        <v>miércoles,05,04,2023</v>
      </c>
      <c r="H458" s="1" t="s">
        <v>79</v>
      </c>
      <c r="I458" s="1" t="s">
        <v>67</v>
      </c>
      <c r="J458" s="1" t="s">
        <v>75</v>
      </c>
      <c r="K458" s="1">
        <v>17.260000000000002</v>
      </c>
      <c r="L458" s="1" cm="1">
        <f t="array" ref="L458">_xlfn.IFS(Tabla13[[#This Row],[Cuentas_Pagadas]]="COBRADA",K458,Tabla13[[#This Row],[Cuentas_Pagadas]]="NO COBRADA","-")</f>
        <v>17.260000000000002</v>
      </c>
      <c r="M458" s="1" t="s">
        <v>69</v>
      </c>
      <c r="N458" s="1">
        <v>457</v>
      </c>
      <c r="O458" s="1" t="s">
        <v>101</v>
      </c>
      <c r="P458" s="1" t="s">
        <v>694</v>
      </c>
      <c r="Q458" s="19">
        <v>0.1</v>
      </c>
      <c r="R458" s="25">
        <f>Tabla13[[#This Row],[Monto Total]]*Tabla13[[#This Row],[IVA (%)]]</f>
        <v>13.700000000000001</v>
      </c>
      <c r="S458" s="26">
        <f>SUMIF(Tabla1[Número de Orden],Tabla13[[#This Row],[Número_Orden]],Tabla1[Total del Pedido])</f>
        <v>137</v>
      </c>
      <c r="T458" s="26" cm="1">
        <f t="array" ref="T458">_xlfn.IFS(Tabla13[[#This Row],[Cuentas_Pagadas]]="COBRADA",Tabla13[[#This Row],[Monto Total]]+Tabla13[[#This Row],[Propina]],Tabla13[[#This Row],[Cuentas_Pagadas]]="NO COBRADA",0)</f>
        <v>154.26</v>
      </c>
      <c r="U458" s="26">
        <f>SUMIF(Tabla1[Número de Orden],Tabla13[[#This Row],[Número_Orden]],Tabla1[Ganancia Bruta])</f>
        <v>55</v>
      </c>
      <c r="V458" s="26">
        <f>IF(Tabla13[[#This Row],[Ganancia Bruta]]&gt;0,Tabla13[[#This Row],[Ganancia Bruta]]-Tabla13[[#This Row],[IVA]],"-")</f>
        <v>41.3</v>
      </c>
      <c r="W458" s="7">
        <f>SUMIF(Tabla1[Número de Orden],Tabla13[[#This Row],[Número_Orden]],Tabla1[Tiempo_Preparación])</f>
        <v>4.027777777777778E-2</v>
      </c>
      <c r="X458" s="7">
        <f>Tabla13[[#This Row],[Tiempo_Sala]]-Tabla13[[#This Row],[Tiempo_Preparación]]</f>
        <v>0.11527777777551415</v>
      </c>
      <c r="Y458" s="1" t="str">
        <f>IF(Tabla13[[#This Row],[TS-TP]]&gt;0,"COBRADA","NO COBRADA")</f>
        <v>COBRADA</v>
      </c>
    </row>
    <row r="459" spans="1:25" x14ac:dyDescent="0.25">
      <c r="A459" s="1">
        <v>4</v>
      </c>
      <c r="B459" s="1" t="s">
        <v>795</v>
      </c>
      <c r="C459" s="1">
        <v>3</v>
      </c>
      <c r="D459" s="13">
        <v>45021.111805555556</v>
      </c>
      <c r="E459" s="13">
        <v>45021.181250000001</v>
      </c>
      <c r="F459" s="7">
        <f>IF(Tabla13[[#This Row],[Estado_Mesa]]="Ocupada",Tabla13[[#This Row],[Hora_Salida]]-Tabla13[[#This Row],[Hora_Llegada]]+TIME(0,15,0),Tabla13[[#This Row],[Hora_Salida]]-Tabla13[[#This Row],[Hora_Llegada]])</f>
        <v>7.9861111111919555E-2</v>
      </c>
      <c r="G459" s="7" t="str">
        <f>TEXT(Tabla13[[#This Row],[Hora_Salida]],"dddd,dd,mm,aaaa")</f>
        <v>miércoles,05,04,2023</v>
      </c>
      <c r="H459" s="1" t="s">
        <v>89</v>
      </c>
      <c r="I459" s="1" t="s">
        <v>67</v>
      </c>
      <c r="J459" s="1" t="s">
        <v>80</v>
      </c>
      <c r="K459" s="1">
        <v>15.21</v>
      </c>
      <c r="L459" s="1" cm="1">
        <f t="array" ref="L459">_xlfn.IFS(Tabla13[[#This Row],[Cuentas_Pagadas]]="COBRADA",K459,Tabla13[[#This Row],[Cuentas_Pagadas]]="NO COBRADA","-")</f>
        <v>15.21</v>
      </c>
      <c r="M459" s="1" t="s">
        <v>95</v>
      </c>
      <c r="N459" s="1">
        <v>458</v>
      </c>
      <c r="O459" s="1" t="s">
        <v>101</v>
      </c>
      <c r="P459" s="1" t="s">
        <v>796</v>
      </c>
      <c r="Q459" s="19">
        <v>0.1</v>
      </c>
      <c r="R459" s="25">
        <f>Tabla13[[#This Row],[Monto Total]]*Tabla13[[#This Row],[IVA (%)]]</f>
        <v>26.8</v>
      </c>
      <c r="S459" s="26">
        <f>SUMIF(Tabla1[Número de Orden],Tabla13[[#This Row],[Número_Orden]],Tabla1[Total del Pedido])</f>
        <v>268</v>
      </c>
      <c r="T459" s="26" cm="1">
        <f t="array" ref="T459">_xlfn.IFS(Tabla13[[#This Row],[Cuentas_Pagadas]]="COBRADA",Tabla13[[#This Row],[Monto Total]]+Tabla13[[#This Row],[Propina]],Tabla13[[#This Row],[Cuentas_Pagadas]]="NO COBRADA",0)</f>
        <v>283.20999999999998</v>
      </c>
      <c r="U459" s="26">
        <f>SUMIF(Tabla1[Número de Orden],Tabla13[[#This Row],[Número_Orden]],Tabla1[Ganancia Bruta])</f>
        <v>110</v>
      </c>
      <c r="V459" s="26">
        <f>IF(Tabla13[[#This Row],[Ganancia Bruta]]&gt;0,Tabla13[[#This Row],[Ganancia Bruta]]-Tabla13[[#This Row],[IVA]],"-")</f>
        <v>83.2</v>
      </c>
      <c r="W459" s="7">
        <f>SUMIF(Tabla1[Número de Orden],Tabla13[[#This Row],[Número_Orden]],Tabla1[Tiempo_Preparación])</f>
        <v>6.1805555555555558E-2</v>
      </c>
      <c r="X459" s="7">
        <f>Tabla13[[#This Row],[Tiempo_Sala]]-Tabla13[[#This Row],[Tiempo_Preparación]]</f>
        <v>1.8055555556363997E-2</v>
      </c>
      <c r="Y459" s="1" t="str">
        <f>IF(Tabla13[[#This Row],[TS-TP]]&gt;0,"COBRADA","NO COBRADA")</f>
        <v>COBRADA</v>
      </c>
    </row>
    <row r="460" spans="1:25" x14ac:dyDescent="0.25">
      <c r="A460" s="1">
        <v>20</v>
      </c>
      <c r="B460" s="1" t="s">
        <v>797</v>
      </c>
      <c r="C460" s="1">
        <v>1</v>
      </c>
      <c r="D460" s="13">
        <v>45021.01666666667</v>
      </c>
      <c r="E460" s="13">
        <v>45021.091666666667</v>
      </c>
      <c r="F460" s="7">
        <f>IF(Tabla13[[#This Row],[Estado_Mesa]]="Ocupada",Tabla13[[#This Row],[Hora_Salida]]-Tabla13[[#This Row],[Hora_Llegada]]+TIME(0,15,0),Tabla13[[#This Row],[Hora_Salida]]-Tabla13[[#This Row],[Hora_Llegada]])</f>
        <v>8.5416666663756288E-2</v>
      </c>
      <c r="G460" s="7" t="str">
        <f>TEXT(Tabla13[[#This Row],[Hora_Salida]],"dddd,dd,mm,aaaa")</f>
        <v>miércoles,05,04,2023</v>
      </c>
      <c r="H460" s="1" t="s">
        <v>73</v>
      </c>
      <c r="I460" s="1" t="s">
        <v>67</v>
      </c>
      <c r="J460" s="1" t="s">
        <v>80</v>
      </c>
      <c r="K460" s="1">
        <v>32.770000000000003</v>
      </c>
      <c r="L460" s="1" cm="1">
        <f t="array" ref="L460">_xlfn.IFS(Tabla13[[#This Row],[Cuentas_Pagadas]]="COBRADA",K460,Tabla13[[#This Row],[Cuentas_Pagadas]]="NO COBRADA","-")</f>
        <v>32.770000000000003</v>
      </c>
      <c r="M460" s="1" t="s">
        <v>95</v>
      </c>
      <c r="N460" s="1">
        <v>459</v>
      </c>
      <c r="O460" s="1" t="s">
        <v>139</v>
      </c>
      <c r="P460" s="1" t="s">
        <v>12</v>
      </c>
      <c r="Q460" s="19">
        <v>0.1</v>
      </c>
      <c r="R460" s="25">
        <f>Tabla13[[#This Row],[Monto Total]]*Tabla13[[#This Row],[IVA (%)]]</f>
        <v>8.4</v>
      </c>
      <c r="S460" s="26">
        <f>SUMIF(Tabla1[Número de Orden],Tabla13[[#This Row],[Número_Orden]],Tabla1[Total del Pedido])</f>
        <v>84</v>
      </c>
      <c r="T460" s="26" cm="1">
        <f t="array" ref="T460">_xlfn.IFS(Tabla13[[#This Row],[Cuentas_Pagadas]]="COBRADA",Tabla13[[#This Row],[Monto Total]]+Tabla13[[#This Row],[Propina]],Tabla13[[#This Row],[Cuentas_Pagadas]]="NO COBRADA",0)</f>
        <v>116.77000000000001</v>
      </c>
      <c r="U460" s="26">
        <f>SUMIF(Tabla1[Número de Orden],Tabla13[[#This Row],[Número_Orden]],Tabla1[Ganancia Bruta])</f>
        <v>36</v>
      </c>
      <c r="V460" s="26">
        <f>IF(Tabla13[[#This Row],[Ganancia Bruta]]&gt;0,Tabla13[[#This Row],[Ganancia Bruta]]-Tabla13[[#This Row],[IVA]],"-")</f>
        <v>27.6</v>
      </c>
      <c r="W460" s="7">
        <f>SUMIF(Tabla1[Número de Orden],Tabla13[[#This Row],[Número_Orden]],Tabla1[Tiempo_Preparación])</f>
        <v>2.0833333333333332E-2</v>
      </c>
      <c r="X460" s="7">
        <f>Tabla13[[#This Row],[Tiempo_Sala]]-Tabla13[[#This Row],[Tiempo_Preparación]]</f>
        <v>6.458333333042296E-2</v>
      </c>
      <c r="Y460" s="1" t="str">
        <f>IF(Tabla13[[#This Row],[TS-TP]]&gt;0,"COBRADA","NO COBRADA")</f>
        <v>COBRADA</v>
      </c>
    </row>
    <row r="461" spans="1:25" x14ac:dyDescent="0.25">
      <c r="A461" s="1">
        <v>19</v>
      </c>
      <c r="B461" s="1" t="s">
        <v>354</v>
      </c>
      <c r="C461" s="1">
        <v>6</v>
      </c>
      <c r="D461" s="13">
        <v>45021.143750000003</v>
      </c>
      <c r="E461" s="13">
        <v>45021.288888888892</v>
      </c>
      <c r="F461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461" s="7" t="str">
        <f>TEXT(Tabla13[[#This Row],[Hora_Salida]],"dddd,dd,mm,aaaa")</f>
        <v>miércoles,05,04,2023</v>
      </c>
      <c r="H461" s="1" t="s">
        <v>89</v>
      </c>
      <c r="I461" s="1" t="s">
        <v>93</v>
      </c>
      <c r="J461" s="1" t="s">
        <v>80</v>
      </c>
      <c r="K461" s="1">
        <v>49.6</v>
      </c>
      <c r="L461" s="1" cm="1">
        <f t="array" ref="L461">_xlfn.IFS(Tabla13[[#This Row],[Cuentas_Pagadas]]="COBRADA",K461,Tabla13[[#This Row],[Cuentas_Pagadas]]="NO COBRADA","-")</f>
        <v>49.6</v>
      </c>
      <c r="M461" s="1" t="s">
        <v>81</v>
      </c>
      <c r="N461" s="1">
        <v>460</v>
      </c>
      <c r="O461" s="1" t="s">
        <v>117</v>
      </c>
      <c r="P461" s="1" t="s">
        <v>798</v>
      </c>
      <c r="Q461" s="19">
        <v>0.1</v>
      </c>
      <c r="R461" s="25">
        <f>Tabla13[[#This Row],[Monto Total]]*Tabla13[[#This Row],[IVA (%)]]</f>
        <v>17.600000000000001</v>
      </c>
      <c r="S461" s="26">
        <f>SUMIF(Tabla1[Número de Orden],Tabla13[[#This Row],[Número_Orden]],Tabla1[Total del Pedido])</f>
        <v>176</v>
      </c>
      <c r="T461" s="26" cm="1">
        <f t="array" ref="T461">_xlfn.IFS(Tabla13[[#This Row],[Cuentas_Pagadas]]="COBRADA",Tabla13[[#This Row],[Monto Total]]+Tabla13[[#This Row],[Propina]],Tabla13[[#This Row],[Cuentas_Pagadas]]="NO COBRADA",0)</f>
        <v>225.6</v>
      </c>
      <c r="U461" s="26">
        <f>SUMIF(Tabla1[Número de Orden],Tabla13[[#This Row],[Número_Orden]],Tabla1[Ganancia Bruta])</f>
        <v>73</v>
      </c>
      <c r="V461" s="26">
        <f>IF(Tabla13[[#This Row],[Ganancia Bruta]]&gt;0,Tabla13[[#This Row],[Ganancia Bruta]]-Tabla13[[#This Row],[IVA]],"-")</f>
        <v>55.4</v>
      </c>
      <c r="W461" s="7">
        <f>SUMIF(Tabla1[Número de Orden],Tabla13[[#This Row],[Número_Orden]],Tabla1[Tiempo_Preparación])</f>
        <v>8.611111111111111E-2</v>
      </c>
      <c r="X461" s="7">
        <f>Tabla13[[#This Row],[Tiempo_Sala]]-Tabla13[[#This Row],[Tiempo_Preparación]]</f>
        <v>5.9027777777939466E-2</v>
      </c>
      <c r="Y461" s="1" t="str">
        <f>IF(Tabla13[[#This Row],[TS-TP]]&gt;0,"COBRADA","NO COBRADA")</f>
        <v>COBRADA</v>
      </c>
    </row>
    <row r="462" spans="1:25" x14ac:dyDescent="0.25">
      <c r="A462" s="1">
        <v>4</v>
      </c>
      <c r="B462" s="1" t="s">
        <v>799</v>
      </c>
      <c r="C462" s="1">
        <v>3</v>
      </c>
      <c r="D462" s="13">
        <v>45021.113194444442</v>
      </c>
      <c r="E462" s="13">
        <v>45021.246527777781</v>
      </c>
      <c r="F462" s="7">
        <f>IF(Tabla13[[#This Row],[Estado_Mesa]]="Ocupada",Tabla13[[#This Row],[Hora_Salida]]-Tabla13[[#This Row],[Hora_Llegada]]+TIME(0,15,0),Tabla13[[#This Row],[Hora_Salida]]-Tabla13[[#This Row],[Hora_Llegada]])</f>
        <v>0.13333333333866904</v>
      </c>
      <c r="G462" s="7" t="str">
        <f>TEXT(Tabla13[[#This Row],[Hora_Salida]],"dddd,dd,mm,aaaa")</f>
        <v>miércoles,05,04,2023</v>
      </c>
      <c r="H462" s="1" t="s">
        <v>85</v>
      </c>
      <c r="I462" s="1" t="s">
        <v>93</v>
      </c>
      <c r="J462" s="1" t="s">
        <v>75</v>
      </c>
      <c r="K462" s="1">
        <v>21.51</v>
      </c>
      <c r="L462" s="1" cm="1">
        <f t="array" ref="L462">_xlfn.IFS(Tabla13[[#This Row],[Cuentas_Pagadas]]="COBRADA",K462,Tabla13[[#This Row],[Cuentas_Pagadas]]="NO COBRADA","-")</f>
        <v>21.51</v>
      </c>
      <c r="M462" s="1" t="s">
        <v>81</v>
      </c>
      <c r="N462" s="1">
        <v>461</v>
      </c>
      <c r="O462" s="1" t="s">
        <v>90</v>
      </c>
      <c r="P462" s="1" t="s">
        <v>800</v>
      </c>
      <c r="Q462" s="19">
        <v>0.1</v>
      </c>
      <c r="R462" s="25">
        <f>Tabla13[[#This Row],[Monto Total]]*Tabla13[[#This Row],[IVA (%)]]</f>
        <v>9.9</v>
      </c>
      <c r="S462" s="26">
        <f>SUMIF(Tabla1[Número de Orden],Tabla13[[#This Row],[Número_Orden]],Tabla1[Total del Pedido])</f>
        <v>99</v>
      </c>
      <c r="T462" s="26" cm="1">
        <f t="array" ref="T462">_xlfn.IFS(Tabla13[[#This Row],[Cuentas_Pagadas]]="COBRADA",Tabla13[[#This Row],[Monto Total]]+Tabla13[[#This Row],[Propina]],Tabla13[[#This Row],[Cuentas_Pagadas]]="NO COBRADA",0)</f>
        <v>120.51</v>
      </c>
      <c r="U462" s="26">
        <f>SUMIF(Tabla1[Número de Orden],Tabla13[[#This Row],[Número_Orden]],Tabla1[Ganancia Bruta])</f>
        <v>40</v>
      </c>
      <c r="V462" s="26">
        <f>IF(Tabla13[[#This Row],[Ganancia Bruta]]&gt;0,Tabla13[[#This Row],[Ganancia Bruta]]-Tabla13[[#This Row],[IVA]],"-")</f>
        <v>30.1</v>
      </c>
      <c r="W462" s="7">
        <f>SUMIF(Tabla1[Número de Orden],Tabla13[[#This Row],[Número_Orden]],Tabla1[Tiempo_Preparación])</f>
        <v>4.5833333333333337E-2</v>
      </c>
      <c r="X462" s="7">
        <f>Tabla13[[#This Row],[Tiempo_Sala]]-Tabla13[[#This Row],[Tiempo_Preparación]]</f>
        <v>8.7500000005335699E-2</v>
      </c>
      <c r="Y462" s="1" t="str">
        <f>IF(Tabla13[[#This Row],[TS-TP]]&gt;0,"COBRADA","NO COBRADA")</f>
        <v>COBRADA</v>
      </c>
    </row>
    <row r="463" spans="1:25" x14ac:dyDescent="0.25">
      <c r="A463" s="1">
        <v>9</v>
      </c>
      <c r="B463" s="1" t="s">
        <v>147</v>
      </c>
      <c r="C463" s="1">
        <v>2</v>
      </c>
      <c r="D463" s="13">
        <v>45021.091666666667</v>
      </c>
      <c r="E463" s="13">
        <v>45021.185416666667</v>
      </c>
      <c r="F463" s="7">
        <f>IF(Tabla13[[#This Row],[Estado_Mesa]]="Ocupada",Tabla13[[#This Row],[Hora_Salida]]-Tabla13[[#This Row],[Hora_Llegada]]+TIME(0,15,0),Tabla13[[#This Row],[Hora_Salida]]-Tabla13[[#This Row],[Hora_Llegada]])</f>
        <v>9.375E-2</v>
      </c>
      <c r="G463" s="7" t="str">
        <f>TEXT(Tabla13[[#This Row],[Hora_Salida]],"dddd,dd,mm,aaaa")</f>
        <v>miércoles,05,04,2023</v>
      </c>
      <c r="H463" s="1" t="s">
        <v>79</v>
      </c>
      <c r="I463" s="1" t="s">
        <v>67</v>
      </c>
      <c r="J463" s="1" t="s">
        <v>80</v>
      </c>
      <c r="K463" s="1">
        <v>21.17</v>
      </c>
      <c r="L463" s="1" cm="1">
        <f t="array" ref="L463">_xlfn.IFS(Tabla13[[#This Row],[Cuentas_Pagadas]]="COBRADA",K463,Tabla13[[#This Row],[Cuentas_Pagadas]]="NO COBRADA","-")</f>
        <v>21.17</v>
      </c>
      <c r="M463" s="1" t="s">
        <v>69</v>
      </c>
      <c r="N463" s="1">
        <v>462</v>
      </c>
      <c r="O463" s="1" t="s">
        <v>70</v>
      </c>
      <c r="P463" s="1" t="s">
        <v>11</v>
      </c>
      <c r="Q463" s="19">
        <v>0.1</v>
      </c>
      <c r="R463" s="25">
        <f>Tabla13[[#This Row],[Monto Total]]*Tabla13[[#This Row],[IVA (%)]]</f>
        <v>9.9</v>
      </c>
      <c r="S463" s="26">
        <f>SUMIF(Tabla1[Número de Orden],Tabla13[[#This Row],[Número_Orden]],Tabla1[Total del Pedido])</f>
        <v>99</v>
      </c>
      <c r="T463" s="26" cm="1">
        <f t="array" ref="T463">_xlfn.IFS(Tabla13[[#This Row],[Cuentas_Pagadas]]="COBRADA",Tabla13[[#This Row],[Monto Total]]+Tabla13[[#This Row],[Propina]],Tabla13[[#This Row],[Cuentas_Pagadas]]="NO COBRADA",0)</f>
        <v>120.17</v>
      </c>
      <c r="U463" s="26">
        <f>SUMIF(Tabla1[Número de Orden],Tabla13[[#This Row],[Número_Orden]],Tabla1[Ganancia Bruta])</f>
        <v>39</v>
      </c>
      <c r="V463" s="26">
        <f>IF(Tabla13[[#This Row],[Ganancia Bruta]]&gt;0,Tabla13[[#This Row],[Ganancia Bruta]]-Tabla13[[#This Row],[IVA]],"-")</f>
        <v>29.1</v>
      </c>
      <c r="W463" s="7">
        <f>SUMIF(Tabla1[Número de Orden],Tabla13[[#This Row],[Número_Orden]],Tabla1[Tiempo_Preparación])</f>
        <v>7.6388888888888886E-3</v>
      </c>
      <c r="X463" s="7">
        <f>Tabla13[[#This Row],[Tiempo_Sala]]-Tabla13[[#This Row],[Tiempo_Preparación]]</f>
        <v>8.611111111111111E-2</v>
      </c>
      <c r="Y463" s="1" t="str">
        <f>IF(Tabla13[[#This Row],[TS-TP]]&gt;0,"COBRADA","NO COBRADA")</f>
        <v>COBRADA</v>
      </c>
    </row>
    <row r="464" spans="1:25" x14ac:dyDescent="0.25">
      <c r="A464" s="1">
        <v>7</v>
      </c>
      <c r="B464" s="1" t="s">
        <v>801</v>
      </c>
      <c r="C464" s="1">
        <v>2</v>
      </c>
      <c r="D464" s="13">
        <v>45021.036805555559</v>
      </c>
      <c r="E464" s="13">
        <v>45021.134027777778</v>
      </c>
      <c r="F464" s="7">
        <f>IF(Tabla13[[#This Row],[Estado_Mesa]]="Ocupada",Tabla13[[#This Row],[Hora_Salida]]-Tabla13[[#This Row],[Hora_Llegada]]+TIME(0,15,0),Tabla13[[#This Row],[Hora_Salida]]-Tabla13[[#This Row],[Hora_Llegada]])</f>
        <v>0.10763888888565513</v>
      </c>
      <c r="G464" s="7" t="str">
        <f>TEXT(Tabla13[[#This Row],[Hora_Salida]],"dddd,dd,mm,aaaa")</f>
        <v>miércoles,05,04,2023</v>
      </c>
      <c r="H464" s="1" t="s">
        <v>79</v>
      </c>
      <c r="I464" s="1" t="s">
        <v>67</v>
      </c>
      <c r="J464" s="1" t="s">
        <v>68</v>
      </c>
      <c r="K464" s="1">
        <v>17.07</v>
      </c>
      <c r="L464" s="1" cm="1">
        <f t="array" ref="L464">_xlfn.IFS(Tabla13[[#This Row],[Cuentas_Pagadas]]="COBRADA",K464,Tabla13[[#This Row],[Cuentas_Pagadas]]="NO COBRADA","-")</f>
        <v>17.07</v>
      </c>
      <c r="M464" s="1" t="s">
        <v>95</v>
      </c>
      <c r="N464" s="1">
        <v>463</v>
      </c>
      <c r="O464" s="1" t="s">
        <v>86</v>
      </c>
      <c r="P464" s="1" t="s">
        <v>6</v>
      </c>
      <c r="Q464" s="19">
        <v>0.1</v>
      </c>
      <c r="R464" s="25">
        <f>Tabla13[[#This Row],[Monto Total]]*Tabla13[[#This Row],[IVA (%)]]</f>
        <v>9.3000000000000007</v>
      </c>
      <c r="S464" s="26">
        <f>SUMIF(Tabla1[Número de Orden],Tabla13[[#This Row],[Número_Orden]],Tabla1[Total del Pedido])</f>
        <v>93</v>
      </c>
      <c r="T464" s="26" cm="1">
        <f t="array" ref="T464">_xlfn.IFS(Tabla13[[#This Row],[Cuentas_Pagadas]]="COBRADA",Tabla13[[#This Row],[Monto Total]]+Tabla13[[#This Row],[Propina]],Tabla13[[#This Row],[Cuentas_Pagadas]]="NO COBRADA",0)</f>
        <v>110.07</v>
      </c>
      <c r="U464" s="26">
        <f>SUMIF(Tabla1[Número de Orden],Tabla13[[#This Row],[Número_Orden]],Tabla1[Ganancia Bruta])</f>
        <v>36</v>
      </c>
      <c r="V464" s="26">
        <f>IF(Tabla13[[#This Row],[Ganancia Bruta]]&gt;0,Tabla13[[#This Row],[Ganancia Bruta]]-Tabla13[[#This Row],[IVA]],"-")</f>
        <v>26.7</v>
      </c>
      <c r="W464" s="7">
        <f>SUMIF(Tabla1[Número de Orden],Tabla13[[#This Row],[Número_Orden]],Tabla1[Tiempo_Preparación])</f>
        <v>9.7222222222222224E-3</v>
      </c>
      <c r="X464" s="7">
        <f>Tabla13[[#This Row],[Tiempo_Sala]]-Tabla13[[#This Row],[Tiempo_Preparación]]</f>
        <v>9.7916666663432905E-2</v>
      </c>
      <c r="Y464" s="1" t="str">
        <f>IF(Tabla13[[#This Row],[TS-TP]]&gt;0,"COBRADA","NO COBRADA")</f>
        <v>COBRADA</v>
      </c>
    </row>
    <row r="465" spans="1:25" x14ac:dyDescent="0.25">
      <c r="A465" s="1">
        <v>16</v>
      </c>
      <c r="B465" s="1" t="s">
        <v>217</v>
      </c>
      <c r="C465" s="1">
        <v>1</v>
      </c>
      <c r="D465" s="13">
        <v>45021.056250000001</v>
      </c>
      <c r="E465" s="13">
        <v>45021.193749999999</v>
      </c>
      <c r="F465" s="7">
        <f>IF(Tabla13[[#This Row],[Estado_Mesa]]="Ocupada",Tabla13[[#This Row],[Hora_Salida]]-Tabla13[[#This Row],[Hora_Llegada]]+TIME(0,15,0),Tabla13[[#This Row],[Hora_Salida]]-Tabla13[[#This Row],[Hora_Llegada]])</f>
        <v>0.13749999999708962</v>
      </c>
      <c r="G465" s="7" t="str">
        <f>TEXT(Tabla13[[#This Row],[Hora_Salida]],"dddd,dd,mm,aaaa")</f>
        <v>miércoles,05,04,2023</v>
      </c>
      <c r="H465" s="1" t="s">
        <v>89</v>
      </c>
      <c r="I465" s="1" t="s">
        <v>67</v>
      </c>
      <c r="J465" s="1" t="s">
        <v>80</v>
      </c>
      <c r="K465" s="1">
        <v>48.5</v>
      </c>
      <c r="L465" s="1" cm="1">
        <f t="array" ref="L465">_xlfn.IFS(Tabla13[[#This Row],[Cuentas_Pagadas]]="COBRADA",K465,Tabla13[[#This Row],[Cuentas_Pagadas]]="NO COBRADA","-")</f>
        <v>48.5</v>
      </c>
      <c r="M465" s="1" t="s">
        <v>69</v>
      </c>
      <c r="N465" s="1">
        <v>464</v>
      </c>
      <c r="O465" s="1" t="s">
        <v>122</v>
      </c>
      <c r="P465" s="1" t="s">
        <v>802</v>
      </c>
      <c r="Q465" s="19">
        <v>0.1</v>
      </c>
      <c r="R465" s="25">
        <f>Tabla13[[#This Row],[Monto Total]]*Tabla13[[#This Row],[IVA (%)]]</f>
        <v>15.4</v>
      </c>
      <c r="S465" s="26">
        <f>SUMIF(Tabla1[Número de Orden],Tabla13[[#This Row],[Número_Orden]],Tabla1[Total del Pedido])</f>
        <v>154</v>
      </c>
      <c r="T465" s="26" cm="1">
        <f t="array" ref="T465">_xlfn.IFS(Tabla13[[#This Row],[Cuentas_Pagadas]]="COBRADA",Tabla13[[#This Row],[Monto Total]]+Tabla13[[#This Row],[Propina]],Tabla13[[#This Row],[Cuentas_Pagadas]]="NO COBRADA",0)</f>
        <v>202.5</v>
      </c>
      <c r="U465" s="26">
        <f>SUMIF(Tabla1[Número de Orden],Tabla13[[#This Row],[Número_Orden]],Tabla1[Ganancia Bruta])</f>
        <v>64</v>
      </c>
      <c r="V465" s="26">
        <f>IF(Tabla13[[#This Row],[Ganancia Bruta]]&gt;0,Tabla13[[#This Row],[Ganancia Bruta]]-Tabla13[[#This Row],[IVA]],"-")</f>
        <v>48.6</v>
      </c>
      <c r="W465" s="7">
        <f>SUMIF(Tabla1[Número de Orden],Tabla13[[#This Row],[Número_Orden]],Tabla1[Tiempo_Preparación])</f>
        <v>5.8333333333333334E-2</v>
      </c>
      <c r="X465" s="7">
        <f>Tabla13[[#This Row],[Tiempo_Sala]]-Tabla13[[#This Row],[Tiempo_Preparación]]</f>
        <v>7.9166666663756283E-2</v>
      </c>
      <c r="Y465" s="1" t="str">
        <f>IF(Tabla13[[#This Row],[TS-TP]]&gt;0,"COBRADA","NO COBRADA")</f>
        <v>COBRADA</v>
      </c>
    </row>
    <row r="466" spans="1:25" x14ac:dyDescent="0.25">
      <c r="A466" s="1">
        <v>4</v>
      </c>
      <c r="B466" s="1" t="s">
        <v>803</v>
      </c>
      <c r="C466" s="1">
        <v>2</v>
      </c>
      <c r="D466" s="13">
        <v>45021.049305555556</v>
      </c>
      <c r="E466" s="13">
        <v>45021.151388888888</v>
      </c>
      <c r="F466" s="7">
        <f>IF(Tabla13[[#This Row],[Estado_Mesa]]="Ocupada",Tabla13[[#This Row],[Hora_Salida]]-Tabla13[[#This Row],[Hora_Llegada]]+TIME(0,15,0),Tabla13[[#This Row],[Hora_Salida]]-Tabla13[[#This Row],[Hora_Llegada]])</f>
        <v>0.11249999999805975</v>
      </c>
      <c r="G466" s="7" t="str">
        <f>TEXT(Tabla13[[#This Row],[Hora_Salida]],"dddd,dd,mm,aaaa")</f>
        <v>miércoles,05,04,2023</v>
      </c>
      <c r="H466" s="1" t="s">
        <v>73</v>
      </c>
      <c r="I466" s="1" t="s">
        <v>67</v>
      </c>
      <c r="J466" s="1" t="s">
        <v>80</v>
      </c>
      <c r="K466" s="1">
        <v>44.9</v>
      </c>
      <c r="L466" s="1" cm="1">
        <f t="array" ref="L466">_xlfn.IFS(Tabla13[[#This Row],[Cuentas_Pagadas]]="COBRADA",K466,Tabla13[[#This Row],[Cuentas_Pagadas]]="NO COBRADA","-")</f>
        <v>44.9</v>
      </c>
      <c r="M466" s="1" t="s">
        <v>95</v>
      </c>
      <c r="N466" s="1">
        <v>465</v>
      </c>
      <c r="O466" s="1" t="s">
        <v>104</v>
      </c>
      <c r="P466" s="1" t="s">
        <v>804</v>
      </c>
      <c r="Q466" s="19">
        <v>0.1</v>
      </c>
      <c r="R466" s="25">
        <f>Tabla13[[#This Row],[Monto Total]]*Tabla13[[#This Row],[IVA (%)]]</f>
        <v>12.100000000000001</v>
      </c>
      <c r="S466" s="26">
        <f>SUMIF(Tabla1[Número de Orden],Tabla13[[#This Row],[Número_Orden]],Tabla1[Total del Pedido])</f>
        <v>121</v>
      </c>
      <c r="T466" s="26" cm="1">
        <f t="array" ref="T466">_xlfn.IFS(Tabla13[[#This Row],[Cuentas_Pagadas]]="COBRADA",Tabla13[[#This Row],[Monto Total]]+Tabla13[[#This Row],[Propina]],Tabla13[[#This Row],[Cuentas_Pagadas]]="NO COBRADA",0)</f>
        <v>165.9</v>
      </c>
      <c r="U466" s="26">
        <f>SUMIF(Tabla1[Número de Orden],Tabla13[[#This Row],[Número_Orden]],Tabla1[Ganancia Bruta])</f>
        <v>48</v>
      </c>
      <c r="V466" s="26">
        <f>IF(Tabla13[[#This Row],[Ganancia Bruta]]&gt;0,Tabla13[[#This Row],[Ganancia Bruta]]-Tabla13[[#This Row],[IVA]],"-")</f>
        <v>35.9</v>
      </c>
      <c r="W466" s="7">
        <f>SUMIF(Tabla1[Número de Orden],Tabla13[[#This Row],[Número_Orden]],Tabla1[Tiempo_Preparación])</f>
        <v>4.1666666666666664E-2</v>
      </c>
      <c r="X466" s="7">
        <f>Tabla13[[#This Row],[Tiempo_Sala]]-Tabla13[[#This Row],[Tiempo_Preparación]]</f>
        <v>7.0833333331393078E-2</v>
      </c>
      <c r="Y466" s="1" t="str">
        <f>IF(Tabla13[[#This Row],[TS-TP]]&gt;0,"COBRADA","NO COBRADA")</f>
        <v>COBRADA</v>
      </c>
    </row>
    <row r="467" spans="1:25" x14ac:dyDescent="0.25">
      <c r="A467" s="1">
        <v>4</v>
      </c>
      <c r="B467" s="1" t="s">
        <v>805</v>
      </c>
      <c r="C467" s="1">
        <v>1</v>
      </c>
      <c r="D467" s="13">
        <v>45021.07916666667</v>
      </c>
      <c r="E467" s="13">
        <v>45021.180555555555</v>
      </c>
      <c r="F467" s="7">
        <f>IF(Tabla13[[#This Row],[Estado_Mesa]]="Ocupada",Tabla13[[#This Row],[Hora_Salida]]-Tabla13[[#This Row],[Hora_Llegada]]+TIME(0,15,0),Tabla13[[#This Row],[Hora_Salida]]-Tabla13[[#This Row],[Hora_Llegada]])</f>
        <v>0.101388888884685</v>
      </c>
      <c r="G467" s="7" t="str">
        <f>TEXT(Tabla13[[#This Row],[Hora_Salida]],"dddd,dd,mm,aaaa")</f>
        <v>miércoles,05,04,2023</v>
      </c>
      <c r="H467" s="1" t="s">
        <v>73</v>
      </c>
      <c r="I467" s="1" t="s">
        <v>67</v>
      </c>
      <c r="J467" s="1" t="s">
        <v>80</v>
      </c>
      <c r="K467" s="1">
        <v>26.63</v>
      </c>
      <c r="L467" s="1" cm="1">
        <f t="array" ref="L467">_xlfn.IFS(Tabla13[[#This Row],[Cuentas_Pagadas]]="COBRADA",K467,Tabla13[[#This Row],[Cuentas_Pagadas]]="NO COBRADA","-")</f>
        <v>26.63</v>
      </c>
      <c r="M467" s="1" t="s">
        <v>81</v>
      </c>
      <c r="N467" s="1">
        <v>466</v>
      </c>
      <c r="O467" s="1" t="s">
        <v>101</v>
      </c>
      <c r="P467" s="1" t="s">
        <v>806</v>
      </c>
      <c r="Q467" s="19">
        <v>0.1</v>
      </c>
      <c r="R467" s="25">
        <f>Tabla13[[#This Row],[Monto Total]]*Tabla13[[#This Row],[IVA (%)]]</f>
        <v>14</v>
      </c>
      <c r="S467" s="26">
        <f>SUMIF(Tabla1[Número de Orden],Tabla13[[#This Row],[Número_Orden]],Tabla1[Total del Pedido])</f>
        <v>140</v>
      </c>
      <c r="T467" s="26" cm="1">
        <f t="array" ref="T467">_xlfn.IFS(Tabla13[[#This Row],[Cuentas_Pagadas]]="COBRADA",Tabla13[[#This Row],[Monto Total]]+Tabla13[[#This Row],[Propina]],Tabla13[[#This Row],[Cuentas_Pagadas]]="NO COBRADA",0)</f>
        <v>166.63</v>
      </c>
      <c r="U467" s="26">
        <f>SUMIF(Tabla1[Número de Orden],Tabla13[[#This Row],[Número_Orden]],Tabla1[Ganancia Bruta])</f>
        <v>57</v>
      </c>
      <c r="V467" s="26">
        <f>IF(Tabla13[[#This Row],[Ganancia Bruta]]&gt;0,Tabla13[[#This Row],[Ganancia Bruta]]-Tabla13[[#This Row],[IVA]],"-")</f>
        <v>43</v>
      </c>
      <c r="W467" s="7">
        <f>SUMIF(Tabla1[Número de Orden],Tabla13[[#This Row],[Número_Orden]],Tabla1[Tiempo_Preparación])</f>
        <v>0.10069444444444445</v>
      </c>
      <c r="X467" s="7">
        <f>Tabla13[[#This Row],[Tiempo_Sala]]-Tabla13[[#This Row],[Tiempo_Preparación]]</f>
        <v>6.9444444024055474E-4</v>
      </c>
      <c r="Y467" s="1" t="str">
        <f>IF(Tabla13[[#This Row],[TS-TP]]&gt;0,"COBRADA","NO COBRADA")</f>
        <v>COBRADA</v>
      </c>
    </row>
    <row r="468" spans="1:25" x14ac:dyDescent="0.25">
      <c r="A468" s="1">
        <v>15</v>
      </c>
      <c r="B468" s="1" t="s">
        <v>807</v>
      </c>
      <c r="C468" s="1">
        <v>3</v>
      </c>
      <c r="D468" s="13">
        <v>45021.112500000003</v>
      </c>
      <c r="E468" s="13">
        <v>45021.176388888889</v>
      </c>
      <c r="F468" s="7">
        <f>IF(Tabla13[[#This Row],[Estado_Mesa]]="Ocupada",Tabla13[[#This Row],[Hora_Salida]]-Tabla13[[#This Row],[Hora_Llegada]]+TIME(0,15,0),Tabla13[[#This Row],[Hora_Salida]]-Tabla13[[#This Row],[Hora_Llegada]])</f>
        <v>6.3888888886140194E-2</v>
      </c>
      <c r="G468" s="7" t="str">
        <f>TEXT(Tabla13[[#This Row],[Hora_Salida]],"dddd,dd,mm,aaaa")</f>
        <v>miércoles,05,04,2023</v>
      </c>
      <c r="H468" s="1" t="s">
        <v>73</v>
      </c>
      <c r="I468" s="1" t="s">
        <v>67</v>
      </c>
      <c r="J468" s="1" t="s">
        <v>68</v>
      </c>
      <c r="K468" s="1">
        <v>42.31</v>
      </c>
      <c r="L468" s="1" cm="1">
        <f t="array" ref="L468">_xlfn.IFS(Tabla13[[#This Row],[Cuentas_Pagadas]]="COBRADA",K468,Tabla13[[#This Row],[Cuentas_Pagadas]]="NO COBRADA","-")</f>
        <v>42.31</v>
      </c>
      <c r="M468" s="1" t="s">
        <v>69</v>
      </c>
      <c r="N468" s="1">
        <v>467</v>
      </c>
      <c r="O468" s="1" t="s">
        <v>90</v>
      </c>
      <c r="P468" s="1" t="s">
        <v>808</v>
      </c>
      <c r="Q468" s="19">
        <v>0.1</v>
      </c>
      <c r="R468" s="25">
        <f>Tabla13[[#This Row],[Monto Total]]*Tabla13[[#This Row],[IVA (%)]]</f>
        <v>14.3</v>
      </c>
      <c r="S468" s="26">
        <f>SUMIF(Tabla1[Número de Orden],Tabla13[[#This Row],[Número_Orden]],Tabla1[Total del Pedido])</f>
        <v>143</v>
      </c>
      <c r="T468" s="26" cm="1">
        <f t="array" ref="T468">_xlfn.IFS(Tabla13[[#This Row],[Cuentas_Pagadas]]="COBRADA",Tabla13[[#This Row],[Monto Total]]+Tabla13[[#This Row],[Propina]],Tabla13[[#This Row],[Cuentas_Pagadas]]="NO COBRADA",0)</f>
        <v>185.31</v>
      </c>
      <c r="U468" s="26">
        <f>SUMIF(Tabla1[Número de Orden],Tabla13[[#This Row],[Número_Orden]],Tabla1[Ganancia Bruta])</f>
        <v>57</v>
      </c>
      <c r="V468" s="26">
        <f>IF(Tabla13[[#This Row],[Ganancia Bruta]]&gt;0,Tabla13[[#This Row],[Ganancia Bruta]]-Tabla13[[#This Row],[IVA]],"-")</f>
        <v>42.7</v>
      </c>
      <c r="W468" s="7">
        <f>SUMIF(Tabla1[Número de Orden],Tabla13[[#This Row],[Número_Orden]],Tabla1[Tiempo_Preparación])</f>
        <v>0.05</v>
      </c>
      <c r="X468" s="7">
        <f>Tabla13[[#This Row],[Tiempo_Sala]]-Tabla13[[#This Row],[Tiempo_Preparación]]</f>
        <v>1.3888888886140191E-2</v>
      </c>
      <c r="Y468" s="1" t="str">
        <f>IF(Tabla13[[#This Row],[TS-TP]]&gt;0,"COBRADA","NO COBRADA")</f>
        <v>COBRADA</v>
      </c>
    </row>
    <row r="469" spans="1:25" x14ac:dyDescent="0.25">
      <c r="A469" s="1">
        <v>14</v>
      </c>
      <c r="B469" s="1" t="s">
        <v>809</v>
      </c>
      <c r="C469" s="1">
        <v>6</v>
      </c>
      <c r="D469" s="13">
        <v>45021.124305555553</v>
      </c>
      <c r="E469" s="13">
        <v>45021.239583333336</v>
      </c>
      <c r="F469" s="7">
        <f>IF(Tabla13[[#This Row],[Estado_Mesa]]="Ocupada",Tabla13[[#This Row],[Hora_Salida]]-Tabla13[[#This Row],[Hora_Llegada]]+TIME(0,15,0),Tabla13[[#This Row],[Hora_Salida]]-Tabla13[[#This Row],[Hora_Llegada]])</f>
        <v>0.11527777778246673</v>
      </c>
      <c r="G469" s="7" t="str">
        <f>TEXT(Tabla13[[#This Row],[Hora_Salida]],"dddd,dd,mm,aaaa")</f>
        <v>miércoles,05,04,2023</v>
      </c>
      <c r="H469" s="1" t="s">
        <v>79</v>
      </c>
      <c r="I469" s="1" t="s">
        <v>74</v>
      </c>
      <c r="J469" s="1" t="s">
        <v>80</v>
      </c>
      <c r="K469" s="1">
        <v>14.28</v>
      </c>
      <c r="L469" s="1" cm="1">
        <f t="array" ref="L469">_xlfn.IFS(Tabla13[[#This Row],[Cuentas_Pagadas]]="COBRADA",K469,Tabla13[[#This Row],[Cuentas_Pagadas]]="NO COBRADA","-")</f>
        <v>14.28</v>
      </c>
      <c r="M469" s="1" t="s">
        <v>69</v>
      </c>
      <c r="N469" s="1">
        <v>468</v>
      </c>
      <c r="O469" s="1" t="s">
        <v>139</v>
      </c>
      <c r="P469" s="1" t="s">
        <v>810</v>
      </c>
      <c r="Q469" s="19">
        <v>0.1</v>
      </c>
      <c r="R469" s="25">
        <f>Tabla13[[#This Row],[Monto Total]]*Tabla13[[#This Row],[IVA (%)]]</f>
        <v>10.600000000000001</v>
      </c>
      <c r="S469" s="26">
        <f>SUMIF(Tabla1[Número de Orden],Tabla13[[#This Row],[Número_Orden]],Tabla1[Total del Pedido])</f>
        <v>106</v>
      </c>
      <c r="T469" s="26" cm="1">
        <f t="array" ref="T469">_xlfn.IFS(Tabla13[[#This Row],[Cuentas_Pagadas]]="COBRADA",Tabla13[[#This Row],[Monto Total]]+Tabla13[[#This Row],[Propina]],Tabla13[[#This Row],[Cuentas_Pagadas]]="NO COBRADA",0)</f>
        <v>120.28</v>
      </c>
      <c r="U469" s="26">
        <f>SUMIF(Tabla1[Número de Orden],Tabla13[[#This Row],[Número_Orden]],Tabla1[Ganancia Bruta])</f>
        <v>44</v>
      </c>
      <c r="V469" s="26">
        <f>IF(Tabla13[[#This Row],[Ganancia Bruta]]&gt;0,Tabla13[[#This Row],[Ganancia Bruta]]-Tabla13[[#This Row],[IVA]],"-")</f>
        <v>33.4</v>
      </c>
      <c r="W469" s="7">
        <f>SUMIF(Tabla1[Número de Orden],Tabla13[[#This Row],[Número_Orden]],Tabla1[Tiempo_Preparación])</f>
        <v>4.3749999999999997E-2</v>
      </c>
      <c r="X469" s="7">
        <f>Tabla13[[#This Row],[Tiempo_Sala]]-Tabla13[[#This Row],[Tiempo_Preparación]]</f>
        <v>7.1527777782466731E-2</v>
      </c>
      <c r="Y469" s="1" t="str">
        <f>IF(Tabla13[[#This Row],[TS-TP]]&gt;0,"COBRADA","NO COBRADA")</f>
        <v>COBRADA</v>
      </c>
    </row>
    <row r="470" spans="1:25" x14ac:dyDescent="0.25">
      <c r="A470" s="1">
        <v>1</v>
      </c>
      <c r="B470" s="1" t="s">
        <v>811</v>
      </c>
      <c r="C470" s="1">
        <v>2</v>
      </c>
      <c r="D470" s="13">
        <v>45021.122916666667</v>
      </c>
      <c r="E470" s="13">
        <v>45021.223611111112</v>
      </c>
      <c r="F470" s="7">
        <f>IF(Tabla13[[#This Row],[Estado_Mesa]]="Ocupada",Tabla13[[#This Row],[Hora_Salida]]-Tabla13[[#This Row],[Hora_Llegada]]+TIME(0,15,0),Tabla13[[#This Row],[Hora_Salida]]-Tabla13[[#This Row],[Hora_Llegada]])</f>
        <v>0.10069444444525288</v>
      </c>
      <c r="G470" s="7" t="str">
        <f>TEXT(Tabla13[[#This Row],[Hora_Salida]],"dddd,dd,mm,aaaa")</f>
        <v>miércoles,05,04,2023</v>
      </c>
      <c r="H470" s="1" t="s">
        <v>73</v>
      </c>
      <c r="I470" s="1" t="s">
        <v>93</v>
      </c>
      <c r="J470" s="1" t="s">
        <v>80</v>
      </c>
      <c r="K470" s="1">
        <v>25.26</v>
      </c>
      <c r="L470" s="1" cm="1">
        <f t="array" ref="L470">_xlfn.IFS(Tabla13[[#This Row],[Cuentas_Pagadas]]="COBRADA",K470,Tabla13[[#This Row],[Cuentas_Pagadas]]="NO COBRADA","-")</f>
        <v>25.26</v>
      </c>
      <c r="M470" s="1" t="s">
        <v>69</v>
      </c>
      <c r="N470" s="1">
        <v>469</v>
      </c>
      <c r="O470" s="1" t="s">
        <v>76</v>
      </c>
      <c r="P470" s="1" t="s">
        <v>812</v>
      </c>
      <c r="Q470" s="19">
        <v>0.1</v>
      </c>
      <c r="R470" s="25">
        <f>Tabla13[[#This Row],[Monto Total]]*Tabla13[[#This Row],[IVA (%)]]</f>
        <v>13.700000000000001</v>
      </c>
      <c r="S470" s="26">
        <f>SUMIF(Tabla1[Número de Orden],Tabla13[[#This Row],[Número_Orden]],Tabla1[Total del Pedido])</f>
        <v>137</v>
      </c>
      <c r="T470" s="26" cm="1">
        <f t="array" ref="T470">_xlfn.IFS(Tabla13[[#This Row],[Cuentas_Pagadas]]="COBRADA",Tabla13[[#This Row],[Monto Total]]+Tabla13[[#This Row],[Propina]],Tabla13[[#This Row],[Cuentas_Pagadas]]="NO COBRADA",0)</f>
        <v>162.26</v>
      </c>
      <c r="U470" s="26">
        <f>SUMIF(Tabla1[Número de Orden],Tabla13[[#This Row],[Número_Orden]],Tabla1[Ganancia Bruta])</f>
        <v>55</v>
      </c>
      <c r="V470" s="26">
        <f>IF(Tabla13[[#This Row],[Ganancia Bruta]]&gt;0,Tabla13[[#This Row],[Ganancia Bruta]]-Tabla13[[#This Row],[IVA]],"-")</f>
        <v>41.3</v>
      </c>
      <c r="W470" s="7">
        <f>SUMIF(Tabla1[Número de Orden],Tabla13[[#This Row],[Número_Orden]],Tabla1[Tiempo_Preparación])</f>
        <v>4.583333333333333E-2</v>
      </c>
      <c r="X470" s="7">
        <f>Tabla13[[#This Row],[Tiempo_Sala]]-Tabla13[[#This Row],[Tiempo_Preparación]]</f>
        <v>5.4861111111919554E-2</v>
      </c>
      <c r="Y470" s="1" t="str">
        <f>IF(Tabla13[[#This Row],[TS-TP]]&gt;0,"COBRADA","NO COBRADA")</f>
        <v>COBRADA</v>
      </c>
    </row>
    <row r="471" spans="1:25" x14ac:dyDescent="0.25">
      <c r="A471" s="1">
        <v>17</v>
      </c>
      <c r="B471" s="1" t="s">
        <v>813</v>
      </c>
      <c r="C471" s="1">
        <v>3</v>
      </c>
      <c r="D471" s="13">
        <v>45021.070138888892</v>
      </c>
      <c r="E471" s="13">
        <v>45021.178472222222</v>
      </c>
      <c r="F471" s="7">
        <f>IF(Tabla13[[#This Row],[Estado_Mesa]]="Ocupada",Tabla13[[#This Row],[Hora_Salida]]-Tabla13[[#This Row],[Hora_Llegada]]+TIME(0,15,0),Tabla13[[#This Row],[Hora_Salida]]-Tabla13[[#This Row],[Hora_Llegada]])</f>
        <v>0.11874999999660456</v>
      </c>
      <c r="G471" s="7" t="str">
        <f>TEXT(Tabla13[[#This Row],[Hora_Salida]],"dddd,dd,mm,aaaa")</f>
        <v>miércoles,05,04,2023</v>
      </c>
      <c r="H471" s="1" t="s">
        <v>89</v>
      </c>
      <c r="I471" s="1" t="s">
        <v>67</v>
      </c>
      <c r="J471" s="1" t="s">
        <v>80</v>
      </c>
      <c r="K471" s="1">
        <v>47.46</v>
      </c>
      <c r="L471" s="1" cm="1">
        <f t="array" ref="L471">_xlfn.IFS(Tabla13[[#This Row],[Cuentas_Pagadas]]="COBRADA",K471,Tabla13[[#This Row],[Cuentas_Pagadas]]="NO COBRADA","-")</f>
        <v>47.46</v>
      </c>
      <c r="M471" s="1" t="s">
        <v>95</v>
      </c>
      <c r="N471" s="1">
        <v>470</v>
      </c>
      <c r="O471" s="1" t="s">
        <v>104</v>
      </c>
      <c r="P471" s="1" t="s">
        <v>814</v>
      </c>
      <c r="Q471" s="19">
        <v>0.1</v>
      </c>
      <c r="R471" s="25">
        <f>Tabla13[[#This Row],[Monto Total]]*Tabla13[[#This Row],[IVA (%)]]</f>
        <v>7.8000000000000007</v>
      </c>
      <c r="S471" s="26">
        <f>SUMIF(Tabla1[Número de Orden],Tabla13[[#This Row],[Número_Orden]],Tabla1[Total del Pedido])</f>
        <v>78</v>
      </c>
      <c r="T471" s="26" cm="1">
        <f t="array" ref="T471">_xlfn.IFS(Tabla13[[#This Row],[Cuentas_Pagadas]]="COBRADA",Tabla13[[#This Row],[Monto Total]]+Tabla13[[#This Row],[Propina]],Tabla13[[#This Row],[Cuentas_Pagadas]]="NO COBRADA",0)</f>
        <v>125.46000000000001</v>
      </c>
      <c r="U471" s="26">
        <f>SUMIF(Tabla1[Número de Orden],Tabla13[[#This Row],[Número_Orden]],Tabla1[Ganancia Bruta])</f>
        <v>34</v>
      </c>
      <c r="V471" s="26">
        <f>IF(Tabla13[[#This Row],[Ganancia Bruta]]&gt;0,Tabla13[[#This Row],[Ganancia Bruta]]-Tabla13[[#This Row],[IVA]],"-")</f>
        <v>26.2</v>
      </c>
      <c r="W471" s="7">
        <f>SUMIF(Tabla1[Número de Orden],Tabla13[[#This Row],[Número_Orden]],Tabla1[Tiempo_Preparación])</f>
        <v>0.05</v>
      </c>
      <c r="X471" s="7">
        <f>Tabla13[[#This Row],[Tiempo_Sala]]-Tabla13[[#This Row],[Tiempo_Preparación]]</f>
        <v>6.8749999996604555E-2</v>
      </c>
      <c r="Y471" s="1" t="str">
        <f>IF(Tabla13[[#This Row],[TS-TP]]&gt;0,"COBRADA","NO COBRADA")</f>
        <v>COBRADA</v>
      </c>
    </row>
    <row r="472" spans="1:25" x14ac:dyDescent="0.25">
      <c r="A472" s="1">
        <v>7</v>
      </c>
      <c r="B472" s="1" t="s">
        <v>815</v>
      </c>
      <c r="C472" s="1">
        <v>6</v>
      </c>
      <c r="D472" s="13">
        <v>45021.15</v>
      </c>
      <c r="E472" s="13">
        <v>45021.234722222223</v>
      </c>
      <c r="F472" s="7">
        <f>IF(Tabla13[[#This Row],[Estado_Mesa]]="Ocupada",Tabla13[[#This Row],[Hora_Salida]]-Tabla13[[#This Row],[Hora_Llegada]]+TIME(0,15,0),Tabla13[[#This Row],[Hora_Salida]]-Tabla13[[#This Row],[Hora_Llegada]])</f>
        <v>8.4722222221898846E-2</v>
      </c>
      <c r="G472" s="7" t="str">
        <f>TEXT(Tabla13[[#This Row],[Hora_Salida]],"dddd,dd,mm,aaaa")</f>
        <v>miércoles,05,04,2023</v>
      </c>
      <c r="H472" s="1" t="s">
        <v>89</v>
      </c>
      <c r="I472" s="1" t="s">
        <v>74</v>
      </c>
      <c r="J472" s="1" t="s">
        <v>68</v>
      </c>
      <c r="K472" s="1">
        <v>28.49</v>
      </c>
      <c r="L472" s="1" cm="1">
        <f t="array" ref="L472">_xlfn.IFS(Tabla13[[#This Row],[Cuentas_Pagadas]]="COBRADA",K472,Tabla13[[#This Row],[Cuentas_Pagadas]]="NO COBRADA","-")</f>
        <v>28.49</v>
      </c>
      <c r="M472" s="1" t="s">
        <v>69</v>
      </c>
      <c r="N472" s="1">
        <v>471</v>
      </c>
      <c r="O472" s="1" t="s">
        <v>90</v>
      </c>
      <c r="P472" s="1" t="s">
        <v>14</v>
      </c>
      <c r="Q472" s="19">
        <v>0.1</v>
      </c>
      <c r="R472" s="25">
        <f>Tabla13[[#This Row],[Monto Total]]*Tabla13[[#This Row],[IVA (%)]]</f>
        <v>10.5</v>
      </c>
      <c r="S472" s="26">
        <f>SUMIF(Tabla1[Número de Orden],Tabla13[[#This Row],[Número_Orden]],Tabla1[Total del Pedido])</f>
        <v>105</v>
      </c>
      <c r="T472" s="26" cm="1">
        <f t="array" ref="T472">_xlfn.IFS(Tabla13[[#This Row],[Cuentas_Pagadas]]="COBRADA",Tabla13[[#This Row],[Monto Total]]+Tabla13[[#This Row],[Propina]],Tabla13[[#This Row],[Cuentas_Pagadas]]="NO COBRADA",0)</f>
        <v>133.49</v>
      </c>
      <c r="U472" s="26">
        <f>SUMIF(Tabla1[Número de Orden],Tabla13[[#This Row],[Número_Orden]],Tabla1[Ganancia Bruta])</f>
        <v>42</v>
      </c>
      <c r="V472" s="26">
        <f>IF(Tabla13[[#This Row],[Ganancia Bruta]]&gt;0,Tabla13[[#This Row],[Ganancia Bruta]]-Tabla13[[#This Row],[IVA]],"-")</f>
        <v>31.5</v>
      </c>
      <c r="W472" s="7">
        <f>SUMIF(Tabla1[Número de Orden],Tabla13[[#This Row],[Número_Orden]],Tabla1[Tiempo_Preparación])</f>
        <v>3.9583333333333331E-2</v>
      </c>
      <c r="X472" s="7">
        <f>Tabla13[[#This Row],[Tiempo_Sala]]-Tabla13[[#This Row],[Tiempo_Preparación]]</f>
        <v>4.5138888888565515E-2</v>
      </c>
      <c r="Y472" s="1" t="str">
        <f>IF(Tabla13[[#This Row],[TS-TP]]&gt;0,"COBRADA","NO COBRADA")</f>
        <v>COBRADA</v>
      </c>
    </row>
    <row r="473" spans="1:25" x14ac:dyDescent="0.25">
      <c r="A473" s="1">
        <v>20</v>
      </c>
      <c r="B473" s="1" t="s">
        <v>816</v>
      </c>
      <c r="C473" s="1">
        <v>2</v>
      </c>
      <c r="D473" s="13">
        <v>45021.164583333331</v>
      </c>
      <c r="E473" s="13">
        <v>45021.286111111112</v>
      </c>
      <c r="F473" s="7">
        <f>IF(Tabla13[[#This Row],[Estado_Mesa]]="Ocupada",Tabla13[[#This Row],[Hora_Salida]]-Tabla13[[#This Row],[Hora_Llegada]]+TIME(0,15,0),Tabla13[[#This Row],[Hora_Salida]]-Tabla13[[#This Row],[Hora_Llegada]])</f>
        <v>0.13194444444767819</v>
      </c>
      <c r="G473" s="7" t="str">
        <f>TEXT(Tabla13[[#This Row],[Hora_Salida]],"dddd,dd,mm,aaaa")</f>
        <v>miércoles,05,04,2023</v>
      </c>
      <c r="H473" s="1" t="s">
        <v>79</v>
      </c>
      <c r="I473" s="1" t="s">
        <v>67</v>
      </c>
      <c r="J473" s="1" t="s">
        <v>75</v>
      </c>
      <c r="K473" s="1">
        <v>36.79</v>
      </c>
      <c r="L473" s="1" cm="1">
        <f t="array" ref="L473">_xlfn.IFS(Tabla13[[#This Row],[Cuentas_Pagadas]]="COBRADA",K473,Tabla13[[#This Row],[Cuentas_Pagadas]]="NO COBRADA","-")</f>
        <v>36.79</v>
      </c>
      <c r="M473" s="1" t="s">
        <v>95</v>
      </c>
      <c r="N473" s="1">
        <v>472</v>
      </c>
      <c r="O473" s="1" t="s">
        <v>104</v>
      </c>
      <c r="P473" s="1" t="s">
        <v>817</v>
      </c>
      <c r="Q473" s="19">
        <v>0.1</v>
      </c>
      <c r="R473" s="25">
        <f>Tabla13[[#This Row],[Monto Total]]*Tabla13[[#This Row],[IVA (%)]]</f>
        <v>11.4</v>
      </c>
      <c r="S473" s="26">
        <f>SUMIF(Tabla1[Número de Orden],Tabla13[[#This Row],[Número_Orden]],Tabla1[Total del Pedido])</f>
        <v>114</v>
      </c>
      <c r="T473" s="26" cm="1">
        <f t="array" ref="T473">_xlfn.IFS(Tabla13[[#This Row],[Cuentas_Pagadas]]="COBRADA",Tabla13[[#This Row],[Monto Total]]+Tabla13[[#This Row],[Propina]],Tabla13[[#This Row],[Cuentas_Pagadas]]="NO COBRADA",0)</f>
        <v>150.79</v>
      </c>
      <c r="U473" s="26">
        <f>SUMIF(Tabla1[Número de Orden],Tabla13[[#This Row],[Número_Orden]],Tabla1[Ganancia Bruta])</f>
        <v>46</v>
      </c>
      <c r="V473" s="26">
        <f>IF(Tabla13[[#This Row],[Ganancia Bruta]]&gt;0,Tabla13[[#This Row],[Ganancia Bruta]]-Tabla13[[#This Row],[IVA]],"-")</f>
        <v>34.6</v>
      </c>
      <c r="W473" s="7">
        <f>SUMIF(Tabla1[Número de Orden],Tabla13[[#This Row],[Número_Orden]],Tabla1[Tiempo_Preparación])</f>
        <v>5.0694444444444445E-2</v>
      </c>
      <c r="X473" s="7">
        <f>Tabla13[[#This Row],[Tiempo_Sala]]-Tabla13[[#This Row],[Tiempo_Preparación]]</f>
        <v>8.1250000003233749E-2</v>
      </c>
      <c r="Y473" s="1" t="str">
        <f>IF(Tabla13[[#This Row],[TS-TP]]&gt;0,"COBRADA","NO COBRADA")</f>
        <v>COBRADA</v>
      </c>
    </row>
    <row r="474" spans="1:25" x14ac:dyDescent="0.25">
      <c r="A474" s="1">
        <v>13</v>
      </c>
      <c r="B474" s="1" t="s">
        <v>818</v>
      </c>
      <c r="C474" s="1">
        <v>4</v>
      </c>
      <c r="D474" s="13">
        <v>45022.15</v>
      </c>
      <c r="E474" s="13">
        <v>45022.294444444444</v>
      </c>
      <c r="F474" s="7">
        <f>IF(Tabla13[[#This Row],[Estado_Mesa]]="Ocupada",Tabla13[[#This Row],[Hora_Salida]]-Tabla13[[#This Row],[Hora_Llegada]]+TIME(0,15,0),Tabla13[[#This Row],[Hora_Salida]]-Tabla13[[#This Row],[Hora_Llegada]])</f>
        <v>0.15486111110900916</v>
      </c>
      <c r="G474" s="7" t="str">
        <f>TEXT(Tabla13[[#This Row],[Hora_Salida]],"dddd,dd,mm,aaaa")</f>
        <v>jueves,06,04,2023</v>
      </c>
      <c r="H474" s="1" t="s">
        <v>79</v>
      </c>
      <c r="I474" s="1" t="s">
        <v>67</v>
      </c>
      <c r="J474" s="1" t="s">
        <v>68</v>
      </c>
      <c r="K474" s="1">
        <v>15.63</v>
      </c>
      <c r="L474" s="1" cm="1">
        <f t="array" ref="L474">_xlfn.IFS(Tabla13[[#This Row],[Cuentas_Pagadas]]="COBRADA",K474,Tabla13[[#This Row],[Cuentas_Pagadas]]="NO COBRADA","-")</f>
        <v>15.63</v>
      </c>
      <c r="M474" s="1" t="s">
        <v>95</v>
      </c>
      <c r="N474" s="1">
        <v>473</v>
      </c>
      <c r="O474" s="1" t="s">
        <v>86</v>
      </c>
      <c r="P474" s="1" t="s">
        <v>819</v>
      </c>
      <c r="Q474" s="19">
        <v>0.1</v>
      </c>
      <c r="R474" s="25">
        <f>Tabla13[[#This Row],[Monto Total]]*Tabla13[[#This Row],[IVA (%)]]</f>
        <v>7.9</v>
      </c>
      <c r="S474" s="26">
        <f>SUMIF(Tabla1[Número de Orden],Tabla13[[#This Row],[Número_Orden]],Tabla1[Total del Pedido])</f>
        <v>79</v>
      </c>
      <c r="T474" s="26" cm="1">
        <f t="array" ref="T474">_xlfn.IFS(Tabla13[[#This Row],[Cuentas_Pagadas]]="COBRADA",Tabla13[[#This Row],[Monto Total]]+Tabla13[[#This Row],[Propina]],Tabla13[[#This Row],[Cuentas_Pagadas]]="NO COBRADA",0)</f>
        <v>94.63</v>
      </c>
      <c r="U474" s="26">
        <f>SUMIF(Tabla1[Número de Orden],Tabla13[[#This Row],[Número_Orden]],Tabla1[Ganancia Bruta])</f>
        <v>32</v>
      </c>
      <c r="V474" s="26">
        <f>IF(Tabla13[[#This Row],[Ganancia Bruta]]&gt;0,Tabla13[[#This Row],[Ganancia Bruta]]-Tabla13[[#This Row],[IVA]],"-")</f>
        <v>24.1</v>
      </c>
      <c r="W474" s="7">
        <f>SUMIF(Tabla1[Número de Orden],Tabla13[[#This Row],[Número_Orden]],Tabla1[Tiempo_Preparación])</f>
        <v>4.2361111111111113E-2</v>
      </c>
      <c r="X474" s="7">
        <f>Tabla13[[#This Row],[Tiempo_Sala]]-Tabla13[[#This Row],[Tiempo_Preparación]]</f>
        <v>0.11249999999789805</v>
      </c>
      <c r="Y474" s="1" t="str">
        <f>IF(Tabla13[[#This Row],[TS-TP]]&gt;0,"COBRADA","NO COBRADA")</f>
        <v>COBRADA</v>
      </c>
    </row>
    <row r="475" spans="1:25" x14ac:dyDescent="0.25">
      <c r="A475" s="1">
        <v>2</v>
      </c>
      <c r="B475" s="1" t="s">
        <v>820</v>
      </c>
      <c r="C475" s="1">
        <v>6</v>
      </c>
      <c r="D475" s="13">
        <v>45022.077777777777</v>
      </c>
      <c r="E475" s="13">
        <v>45022.147222222222</v>
      </c>
      <c r="F475" s="7">
        <f>IF(Tabla13[[#This Row],[Estado_Mesa]]="Ocupada",Tabla13[[#This Row],[Hora_Salida]]-Tabla13[[#This Row],[Hora_Llegada]]+TIME(0,15,0),Tabla13[[#This Row],[Hora_Salida]]-Tabla13[[#This Row],[Hora_Llegada]])</f>
        <v>6.9444444445252884E-2</v>
      </c>
      <c r="G475" s="7" t="str">
        <f>TEXT(Tabla13[[#This Row],[Hora_Salida]],"dddd,dd,mm,aaaa")</f>
        <v>jueves,06,04,2023</v>
      </c>
      <c r="H475" s="1" t="s">
        <v>89</v>
      </c>
      <c r="I475" s="1" t="s">
        <v>67</v>
      </c>
      <c r="J475" s="1" t="s">
        <v>80</v>
      </c>
      <c r="K475" s="1">
        <v>21.66</v>
      </c>
      <c r="L475" s="1" t="str" cm="1">
        <f t="array" ref="L475">_xlfn.IFS(Tabla13[[#This Row],[Cuentas_Pagadas]]="COBRADA",K475,Tabla13[[#This Row],[Cuentas_Pagadas]]="NO COBRADA","-")</f>
        <v>-</v>
      </c>
      <c r="M475" s="1" t="s">
        <v>81</v>
      </c>
      <c r="N475" s="1">
        <v>474</v>
      </c>
      <c r="O475" s="1" t="s">
        <v>90</v>
      </c>
      <c r="P475" s="1" t="s">
        <v>821</v>
      </c>
      <c r="Q475" s="19">
        <v>0.1</v>
      </c>
      <c r="R475" s="25">
        <f>Tabla13[[#This Row],[Monto Total]]*Tabla13[[#This Row],[IVA (%)]]</f>
        <v>17.8</v>
      </c>
      <c r="S475" s="26">
        <f>SUMIF(Tabla1[Número de Orden],Tabla13[[#This Row],[Número_Orden]],Tabla1[Total del Pedido])</f>
        <v>178</v>
      </c>
      <c r="T475" s="26" cm="1">
        <f t="array" ref="T475">_xlfn.IFS(Tabla13[[#This Row],[Cuentas_Pagadas]]="COBRADA",Tabla13[[#This Row],[Monto Total]]+Tabla13[[#This Row],[Propina]],Tabla13[[#This Row],[Cuentas_Pagadas]]="NO COBRADA",0)</f>
        <v>0</v>
      </c>
      <c r="U475" s="26">
        <v>0</v>
      </c>
      <c r="V475" s="27" t="str">
        <f>IF(Tabla13[[#This Row],[Ganancia Bruta]]&gt;0,Tabla13[[#This Row],[Ganancia Bruta]]-Tabla13[[#This Row],[IVA]],"-")</f>
        <v>-</v>
      </c>
      <c r="W475" s="7">
        <f>SUMIF(Tabla1[Número de Orden],Tabla13[[#This Row],[Número_Orden]],Tabla1[Tiempo_Preparación])</f>
        <v>0.11180555555555555</v>
      </c>
      <c r="X475" s="7">
        <f>Tabla13[[#This Row],[Tiempo_Sala]]-Tabla13[[#This Row],[Tiempo_Preparación]]</f>
        <v>-4.2361111110302663E-2</v>
      </c>
      <c r="Y475" s="1" t="str">
        <f>IF(Tabla13[[#This Row],[TS-TP]]&gt;0,"COBRADA","NO COBRADA")</f>
        <v>NO COBRADA</v>
      </c>
    </row>
    <row r="476" spans="1:25" x14ac:dyDescent="0.25">
      <c r="A476" s="1">
        <v>18</v>
      </c>
      <c r="B476" s="1" t="s">
        <v>649</v>
      </c>
      <c r="C476" s="1">
        <v>4</v>
      </c>
      <c r="D476" s="13">
        <v>45022.136805555558</v>
      </c>
      <c r="E476" s="13">
        <v>45022.243055555555</v>
      </c>
      <c r="F476" s="7">
        <f>IF(Tabla13[[#This Row],[Estado_Mesa]]="Ocupada",Tabla13[[#This Row],[Hora_Salida]]-Tabla13[[#This Row],[Hora_Llegada]]+TIME(0,15,0),Tabla13[[#This Row],[Hora_Salida]]-Tabla13[[#This Row],[Hora_Llegada]])</f>
        <v>0.11666666666375629</v>
      </c>
      <c r="G476" s="7" t="str">
        <f>TEXT(Tabla13[[#This Row],[Hora_Salida]],"dddd,dd,mm,aaaa")</f>
        <v>jueves,06,04,2023</v>
      </c>
      <c r="H476" s="1" t="s">
        <v>85</v>
      </c>
      <c r="I476" s="1" t="s">
        <v>93</v>
      </c>
      <c r="J476" s="1" t="s">
        <v>68</v>
      </c>
      <c r="K476" s="1">
        <v>19.55</v>
      </c>
      <c r="L476" s="1" cm="1">
        <f t="array" ref="L476">_xlfn.IFS(Tabla13[[#This Row],[Cuentas_Pagadas]]="COBRADA",K476,Tabla13[[#This Row],[Cuentas_Pagadas]]="NO COBRADA","-")</f>
        <v>19.55</v>
      </c>
      <c r="M476" s="1" t="s">
        <v>95</v>
      </c>
      <c r="N476" s="1">
        <v>475</v>
      </c>
      <c r="O476" s="1" t="s">
        <v>86</v>
      </c>
      <c r="P476" s="1" t="s">
        <v>822</v>
      </c>
      <c r="Q476" s="19">
        <v>0.1</v>
      </c>
      <c r="R476" s="25">
        <f>Tabla13[[#This Row],[Monto Total]]*Tabla13[[#This Row],[IVA (%)]]</f>
        <v>17.400000000000002</v>
      </c>
      <c r="S476" s="26">
        <f>SUMIF(Tabla1[Número de Orden],Tabla13[[#This Row],[Número_Orden]],Tabla1[Total del Pedido])</f>
        <v>174</v>
      </c>
      <c r="T476" s="26" cm="1">
        <f t="array" ref="T476">_xlfn.IFS(Tabla13[[#This Row],[Cuentas_Pagadas]]="COBRADA",Tabla13[[#This Row],[Monto Total]]+Tabla13[[#This Row],[Propina]],Tabla13[[#This Row],[Cuentas_Pagadas]]="NO COBRADA",0)</f>
        <v>193.55</v>
      </c>
      <c r="U476" s="26">
        <f>SUMIF(Tabla1[Número de Orden],Tabla13[[#This Row],[Número_Orden]],Tabla1[Ganancia Bruta])</f>
        <v>72</v>
      </c>
      <c r="V476" s="26">
        <f>IF(Tabla13[[#This Row],[Ganancia Bruta]]&gt;0,Tabla13[[#This Row],[Ganancia Bruta]]-Tabla13[[#This Row],[IVA]],"-")</f>
        <v>54.599999999999994</v>
      </c>
      <c r="W476" s="7">
        <f>SUMIF(Tabla1[Número de Orden],Tabla13[[#This Row],[Número_Orden]],Tabla1[Tiempo_Preparación])</f>
        <v>2.4305555555555556E-2</v>
      </c>
      <c r="X476" s="7">
        <f>Tabla13[[#This Row],[Tiempo_Sala]]-Tabla13[[#This Row],[Tiempo_Preparación]]</f>
        <v>9.2361111108200736E-2</v>
      </c>
      <c r="Y476" s="1" t="str">
        <f>IF(Tabla13[[#This Row],[TS-TP]]&gt;0,"COBRADA","NO COBRADA")</f>
        <v>COBRADA</v>
      </c>
    </row>
    <row r="477" spans="1:25" x14ac:dyDescent="0.25">
      <c r="A477" s="1">
        <v>13</v>
      </c>
      <c r="B477" s="1" t="s">
        <v>823</v>
      </c>
      <c r="C477" s="1">
        <v>2</v>
      </c>
      <c r="D477" s="13">
        <v>45022.002083333333</v>
      </c>
      <c r="E477" s="13">
        <v>45022.074305555558</v>
      </c>
      <c r="F477" s="7">
        <f>IF(Tabla13[[#This Row],[Estado_Mesa]]="Ocupada",Tabla13[[#This Row],[Hora_Salida]]-Tabla13[[#This Row],[Hora_Llegada]]+TIME(0,15,0),Tabla13[[#This Row],[Hora_Salida]]-Tabla13[[#This Row],[Hora_Llegada]])</f>
        <v>8.2638888891475901E-2</v>
      </c>
      <c r="G477" s="7" t="str">
        <f>TEXT(Tabla13[[#This Row],[Hora_Salida]],"dddd,dd,mm,aaaa")</f>
        <v>jueves,06,04,2023</v>
      </c>
      <c r="H477" s="1" t="s">
        <v>66</v>
      </c>
      <c r="I477" s="1" t="s">
        <v>74</v>
      </c>
      <c r="J477" s="1" t="s">
        <v>68</v>
      </c>
      <c r="K477" s="1">
        <v>43.53</v>
      </c>
      <c r="L477" s="1" cm="1">
        <f t="array" ref="L477">_xlfn.IFS(Tabla13[[#This Row],[Cuentas_Pagadas]]="COBRADA",K477,Tabla13[[#This Row],[Cuentas_Pagadas]]="NO COBRADA","-")</f>
        <v>43.53</v>
      </c>
      <c r="M477" s="1" t="s">
        <v>95</v>
      </c>
      <c r="N477" s="1">
        <v>476</v>
      </c>
      <c r="O477" s="1" t="s">
        <v>86</v>
      </c>
      <c r="P477" s="1" t="s">
        <v>824</v>
      </c>
      <c r="Q477" s="19">
        <v>0.1</v>
      </c>
      <c r="R477" s="25">
        <f>Tabla13[[#This Row],[Monto Total]]*Tabla13[[#This Row],[IVA (%)]]</f>
        <v>21.8</v>
      </c>
      <c r="S477" s="26">
        <f>SUMIF(Tabla1[Número de Orden],Tabla13[[#This Row],[Número_Orden]],Tabla1[Total del Pedido])</f>
        <v>218</v>
      </c>
      <c r="T477" s="26" cm="1">
        <f t="array" ref="T477">_xlfn.IFS(Tabla13[[#This Row],[Cuentas_Pagadas]]="COBRADA",Tabla13[[#This Row],[Monto Total]]+Tabla13[[#This Row],[Propina]],Tabla13[[#This Row],[Cuentas_Pagadas]]="NO COBRADA",0)</f>
        <v>261.52999999999997</v>
      </c>
      <c r="U477" s="26">
        <f>SUMIF(Tabla1[Número de Orden],Tabla13[[#This Row],[Número_Orden]],Tabla1[Ganancia Bruta])</f>
        <v>88</v>
      </c>
      <c r="V477" s="26">
        <f>IF(Tabla13[[#This Row],[Ganancia Bruta]]&gt;0,Tabla13[[#This Row],[Ganancia Bruta]]-Tabla13[[#This Row],[IVA]],"-")</f>
        <v>66.2</v>
      </c>
      <c r="W477" s="7">
        <f>SUMIF(Tabla1[Número de Orden],Tabla13[[#This Row],[Número_Orden]],Tabla1[Tiempo_Preparación])</f>
        <v>7.9861111111111119E-2</v>
      </c>
      <c r="X477" s="7">
        <f>Tabla13[[#This Row],[Tiempo_Sala]]-Tabla13[[#This Row],[Tiempo_Preparación]]</f>
        <v>2.7777777803647818E-3</v>
      </c>
      <c r="Y477" s="1" t="str">
        <f>IF(Tabla13[[#This Row],[TS-TP]]&gt;0,"COBRADA","NO COBRADA")</f>
        <v>COBRADA</v>
      </c>
    </row>
    <row r="478" spans="1:25" x14ac:dyDescent="0.25">
      <c r="A478" s="1">
        <v>8</v>
      </c>
      <c r="B478" s="1" t="s">
        <v>825</v>
      </c>
      <c r="C478" s="1">
        <v>6</v>
      </c>
      <c r="D478" s="13">
        <v>45022.068749999999</v>
      </c>
      <c r="E478" s="13">
        <v>45022.123611111114</v>
      </c>
      <c r="F478" s="7">
        <f>IF(Tabla13[[#This Row],[Estado_Mesa]]="Ocupada",Tabla13[[#This Row],[Hora_Salida]]-Tabla13[[#This Row],[Hora_Llegada]]+TIME(0,15,0),Tabla13[[#This Row],[Hora_Salida]]-Tabla13[[#This Row],[Hora_Llegada]])</f>
        <v>5.4861111115314998E-2</v>
      </c>
      <c r="G478" s="7" t="str">
        <f>TEXT(Tabla13[[#This Row],[Hora_Salida]],"dddd,dd,mm,aaaa")</f>
        <v>jueves,06,04,2023</v>
      </c>
      <c r="H478" s="1" t="s">
        <v>89</v>
      </c>
      <c r="I478" s="1" t="s">
        <v>74</v>
      </c>
      <c r="J478" s="1" t="s">
        <v>80</v>
      </c>
      <c r="K478" s="1">
        <v>33.85</v>
      </c>
      <c r="L478" s="1" t="str" cm="1">
        <f t="array" ref="L478">_xlfn.IFS(Tabla13[[#This Row],[Cuentas_Pagadas]]="COBRADA",K478,Tabla13[[#This Row],[Cuentas_Pagadas]]="NO COBRADA","-")</f>
        <v>-</v>
      </c>
      <c r="M478" s="1" t="s">
        <v>69</v>
      </c>
      <c r="N478" s="1">
        <v>477</v>
      </c>
      <c r="O478" s="1" t="s">
        <v>76</v>
      </c>
      <c r="P478" s="1" t="s">
        <v>826</v>
      </c>
      <c r="Q478" s="19">
        <v>0.1</v>
      </c>
      <c r="R478" s="25">
        <f>Tabla13[[#This Row],[Monto Total]]*Tabla13[[#This Row],[IVA (%)]]</f>
        <v>20.400000000000002</v>
      </c>
      <c r="S478" s="26">
        <f>SUMIF(Tabla1[Número de Orden],Tabla13[[#This Row],[Número_Orden]],Tabla1[Total del Pedido])</f>
        <v>204</v>
      </c>
      <c r="T478" s="26" cm="1">
        <f t="array" ref="T478">_xlfn.IFS(Tabla13[[#This Row],[Cuentas_Pagadas]]="COBRADA",Tabla13[[#This Row],[Monto Total]]+Tabla13[[#This Row],[Propina]],Tabla13[[#This Row],[Cuentas_Pagadas]]="NO COBRADA",0)</f>
        <v>0</v>
      </c>
      <c r="U478" s="26">
        <v>0</v>
      </c>
      <c r="V478" s="27" t="str">
        <f>IF(Tabla13[[#This Row],[Ganancia Bruta]]&gt;0,Tabla13[[#This Row],[Ganancia Bruta]]-Tabla13[[#This Row],[IVA]],"-")</f>
        <v>-</v>
      </c>
      <c r="W478" s="7">
        <f>SUMIF(Tabla1[Número de Orden],Tabla13[[#This Row],[Número_Orden]],Tabla1[Tiempo_Preparación])</f>
        <v>7.9861111111111105E-2</v>
      </c>
      <c r="X478" s="7">
        <f>Tabla13[[#This Row],[Tiempo_Sala]]-Tabla13[[#This Row],[Tiempo_Preparación]]</f>
        <v>-2.4999999995796107E-2</v>
      </c>
      <c r="Y478" s="1" t="str">
        <f>IF(Tabla13[[#This Row],[TS-TP]]&gt;0,"COBRADA","NO COBRADA")</f>
        <v>NO COBRADA</v>
      </c>
    </row>
    <row r="479" spans="1:25" x14ac:dyDescent="0.25">
      <c r="A479" s="1">
        <v>7</v>
      </c>
      <c r="B479" s="1" t="s">
        <v>263</v>
      </c>
      <c r="C479" s="1">
        <v>5</v>
      </c>
      <c r="D479" s="13">
        <v>45022.000694444447</v>
      </c>
      <c r="E479" s="13">
        <v>45022.144444444442</v>
      </c>
      <c r="F479" s="7">
        <f>IF(Tabla13[[#This Row],[Estado_Mesa]]="Ocupada",Tabla13[[#This Row],[Hora_Salida]]-Tabla13[[#This Row],[Hora_Llegada]]+TIME(0,15,0),Tabla13[[#This Row],[Hora_Salida]]-Tabla13[[#This Row],[Hora_Llegada]])</f>
        <v>0.15416666666230108</v>
      </c>
      <c r="G479" s="7" t="str">
        <f>TEXT(Tabla13[[#This Row],[Hora_Salida]],"dddd,dd,mm,aaaa")</f>
        <v>jueves,06,04,2023</v>
      </c>
      <c r="H479" s="1" t="s">
        <v>73</v>
      </c>
      <c r="I479" s="1" t="s">
        <v>67</v>
      </c>
      <c r="J479" s="1" t="s">
        <v>75</v>
      </c>
      <c r="K479" s="1">
        <v>32.78</v>
      </c>
      <c r="L479" s="1" cm="1">
        <f t="array" ref="L479">_xlfn.IFS(Tabla13[[#This Row],[Cuentas_Pagadas]]="COBRADA",K479,Tabla13[[#This Row],[Cuentas_Pagadas]]="NO COBRADA","-")</f>
        <v>32.78</v>
      </c>
      <c r="M479" s="1" t="s">
        <v>95</v>
      </c>
      <c r="N479" s="1">
        <v>478</v>
      </c>
      <c r="O479" s="1" t="s">
        <v>101</v>
      </c>
      <c r="P479" s="1" t="s">
        <v>827</v>
      </c>
      <c r="Q479" s="19">
        <v>0.1</v>
      </c>
      <c r="R479" s="25">
        <f>Tabla13[[#This Row],[Monto Total]]*Tabla13[[#This Row],[IVA (%)]]</f>
        <v>11.8</v>
      </c>
      <c r="S479" s="26">
        <f>SUMIF(Tabla1[Número de Orden],Tabla13[[#This Row],[Número_Orden]],Tabla1[Total del Pedido])</f>
        <v>118</v>
      </c>
      <c r="T479" s="26" cm="1">
        <f t="array" ref="T479">_xlfn.IFS(Tabla13[[#This Row],[Cuentas_Pagadas]]="COBRADA",Tabla13[[#This Row],[Monto Total]]+Tabla13[[#This Row],[Propina]],Tabla13[[#This Row],[Cuentas_Pagadas]]="NO COBRADA",0)</f>
        <v>150.78</v>
      </c>
      <c r="U479" s="26">
        <f>SUMIF(Tabla1[Número de Orden],Tabla13[[#This Row],[Número_Orden]],Tabla1[Ganancia Bruta])</f>
        <v>48</v>
      </c>
      <c r="V479" s="26">
        <f>IF(Tabla13[[#This Row],[Ganancia Bruta]]&gt;0,Tabla13[[#This Row],[Ganancia Bruta]]-Tabla13[[#This Row],[IVA]],"-")</f>
        <v>36.200000000000003</v>
      </c>
      <c r="W479" s="7">
        <f>SUMIF(Tabla1[Número de Orden],Tabla13[[#This Row],[Número_Orden]],Tabla1[Tiempo_Preparación])</f>
        <v>6.25E-2</v>
      </c>
      <c r="X479" s="7">
        <f>Tabla13[[#This Row],[Tiempo_Sala]]-Tabla13[[#This Row],[Tiempo_Preparación]]</f>
        <v>9.1666666662301083E-2</v>
      </c>
      <c r="Y479" s="1" t="str">
        <f>IF(Tabla13[[#This Row],[TS-TP]]&gt;0,"COBRADA","NO COBRADA")</f>
        <v>COBRADA</v>
      </c>
    </row>
    <row r="480" spans="1:25" x14ac:dyDescent="0.25">
      <c r="A480" s="1">
        <v>1</v>
      </c>
      <c r="B480" s="1" t="s">
        <v>178</v>
      </c>
      <c r="C480" s="1">
        <v>3</v>
      </c>
      <c r="D480" s="13">
        <v>45022.029166666667</v>
      </c>
      <c r="E480" s="13">
        <v>45022.1875</v>
      </c>
      <c r="F480" s="7">
        <f>IF(Tabla13[[#This Row],[Estado_Mesa]]="Ocupada",Tabla13[[#This Row],[Hora_Salida]]-Tabla13[[#This Row],[Hora_Llegada]]+TIME(0,15,0),Tabla13[[#This Row],[Hora_Salida]]-Tabla13[[#This Row],[Hora_Llegada]])</f>
        <v>0.15833333333284827</v>
      </c>
      <c r="G480" s="7" t="str">
        <f>TEXT(Tabla13[[#This Row],[Hora_Salida]],"dddd,dd,mm,aaaa")</f>
        <v>jueves,06,04,2023</v>
      </c>
      <c r="H480" s="1" t="s">
        <v>66</v>
      </c>
      <c r="I480" s="1" t="s">
        <v>67</v>
      </c>
      <c r="J480" s="1" t="s">
        <v>68</v>
      </c>
      <c r="K480" s="1">
        <v>39.58</v>
      </c>
      <c r="L480" s="1" cm="1">
        <f t="array" ref="L480">_xlfn.IFS(Tabla13[[#This Row],[Cuentas_Pagadas]]="COBRADA",K480,Tabla13[[#This Row],[Cuentas_Pagadas]]="NO COBRADA","-")</f>
        <v>39.58</v>
      </c>
      <c r="M480" s="1" t="s">
        <v>69</v>
      </c>
      <c r="N480" s="1">
        <v>479</v>
      </c>
      <c r="O480" s="1" t="s">
        <v>139</v>
      </c>
      <c r="P480" s="1" t="s">
        <v>828</v>
      </c>
      <c r="Q480" s="19">
        <v>0.1</v>
      </c>
      <c r="R480" s="25">
        <f>Tabla13[[#This Row],[Monto Total]]*Tabla13[[#This Row],[IVA (%)]]</f>
        <v>5.2</v>
      </c>
      <c r="S480" s="26">
        <f>SUMIF(Tabla1[Número de Orden],Tabla13[[#This Row],[Número_Orden]],Tabla1[Total del Pedido])</f>
        <v>52</v>
      </c>
      <c r="T480" s="26" cm="1">
        <f t="array" ref="T480">_xlfn.IFS(Tabla13[[#This Row],[Cuentas_Pagadas]]="COBRADA",Tabla13[[#This Row],[Monto Total]]+Tabla13[[#This Row],[Propina]],Tabla13[[#This Row],[Cuentas_Pagadas]]="NO COBRADA",0)</f>
        <v>91.58</v>
      </c>
      <c r="U480" s="26">
        <f>SUMIF(Tabla1[Número de Orden],Tabla13[[#This Row],[Número_Orden]],Tabla1[Ganancia Bruta])</f>
        <v>22</v>
      </c>
      <c r="V480" s="26">
        <f>IF(Tabla13[[#This Row],[Ganancia Bruta]]&gt;0,Tabla13[[#This Row],[Ganancia Bruta]]-Tabla13[[#This Row],[IVA]],"-")</f>
        <v>16.8</v>
      </c>
      <c r="W480" s="7">
        <f>SUMIF(Tabla1[Número de Orden],Tabla13[[#This Row],[Número_Orden]],Tabla1[Tiempo_Preparación])</f>
        <v>5.7638888888888892E-2</v>
      </c>
      <c r="X480" s="7">
        <f>Tabla13[[#This Row],[Tiempo_Sala]]-Tabla13[[#This Row],[Tiempo_Preparación]]</f>
        <v>0.10069444444395938</v>
      </c>
      <c r="Y480" s="1" t="str">
        <f>IF(Tabla13[[#This Row],[TS-TP]]&gt;0,"COBRADA","NO COBRADA")</f>
        <v>COBRADA</v>
      </c>
    </row>
    <row r="481" spans="1:25" x14ac:dyDescent="0.25">
      <c r="A481" s="1">
        <v>1</v>
      </c>
      <c r="B481" s="1" t="s">
        <v>829</v>
      </c>
      <c r="C481" s="1">
        <v>5</v>
      </c>
      <c r="D481" s="13">
        <v>45022.143055555556</v>
      </c>
      <c r="E481" s="13">
        <v>45022.304861111108</v>
      </c>
      <c r="F481" s="7">
        <f>IF(Tabla13[[#This Row],[Estado_Mesa]]="Ocupada",Tabla13[[#This Row],[Hora_Salida]]-Tabla13[[#This Row],[Hora_Llegada]]+TIME(0,15,0),Tabla13[[#This Row],[Hora_Salida]]-Tabla13[[#This Row],[Hora_Llegada]])</f>
        <v>0.16180555555183673</v>
      </c>
      <c r="G481" s="7" t="str">
        <f>TEXT(Tabla13[[#This Row],[Hora_Salida]],"dddd,dd,mm,aaaa")</f>
        <v>jueves,06,04,2023</v>
      </c>
      <c r="H481" s="1" t="s">
        <v>85</v>
      </c>
      <c r="I481" s="1" t="s">
        <v>74</v>
      </c>
      <c r="J481" s="1" t="s">
        <v>75</v>
      </c>
      <c r="K481" s="1">
        <v>18.63</v>
      </c>
      <c r="L481" s="1" cm="1">
        <f t="array" ref="L481">_xlfn.IFS(Tabla13[[#This Row],[Cuentas_Pagadas]]="COBRADA",K481,Tabla13[[#This Row],[Cuentas_Pagadas]]="NO COBRADA","-")</f>
        <v>18.63</v>
      </c>
      <c r="M481" s="1" t="s">
        <v>69</v>
      </c>
      <c r="N481" s="1">
        <v>480</v>
      </c>
      <c r="O481" s="1" t="s">
        <v>104</v>
      </c>
      <c r="P481" s="1" t="s">
        <v>830</v>
      </c>
      <c r="Q481" s="19">
        <v>0.1</v>
      </c>
      <c r="R481" s="25">
        <f>Tabla13[[#This Row],[Monto Total]]*Tabla13[[#This Row],[IVA (%)]]</f>
        <v>15.9</v>
      </c>
      <c r="S481" s="26">
        <f>SUMIF(Tabla1[Número de Orden],Tabla13[[#This Row],[Número_Orden]],Tabla1[Total del Pedido])</f>
        <v>159</v>
      </c>
      <c r="T481" s="26" cm="1">
        <f t="array" ref="T481">_xlfn.IFS(Tabla13[[#This Row],[Cuentas_Pagadas]]="COBRADA",Tabla13[[#This Row],[Monto Total]]+Tabla13[[#This Row],[Propina]],Tabla13[[#This Row],[Cuentas_Pagadas]]="NO COBRADA",0)</f>
        <v>177.63</v>
      </c>
      <c r="U481" s="26">
        <f>SUMIF(Tabla1[Número de Orden],Tabla13[[#This Row],[Número_Orden]],Tabla1[Ganancia Bruta])</f>
        <v>64</v>
      </c>
      <c r="V481" s="26">
        <f>IF(Tabla13[[#This Row],[Ganancia Bruta]]&gt;0,Tabla13[[#This Row],[Ganancia Bruta]]-Tabla13[[#This Row],[IVA]],"-")</f>
        <v>48.1</v>
      </c>
      <c r="W481" s="7">
        <f>SUMIF(Tabla1[Número de Orden],Tabla13[[#This Row],[Número_Orden]],Tabla1[Tiempo_Preparación])</f>
        <v>4.5138888888888888E-2</v>
      </c>
      <c r="X481" s="7">
        <f>Tabla13[[#This Row],[Tiempo_Sala]]-Tabla13[[#This Row],[Tiempo_Preparación]]</f>
        <v>0.11666666666294784</v>
      </c>
      <c r="Y481" s="1" t="str">
        <f>IF(Tabla13[[#This Row],[TS-TP]]&gt;0,"COBRADA","NO COBRADA")</f>
        <v>COBRADA</v>
      </c>
    </row>
    <row r="482" spans="1:25" x14ac:dyDescent="0.25">
      <c r="A482" s="1">
        <v>9</v>
      </c>
      <c r="B482" s="1" t="s">
        <v>831</v>
      </c>
      <c r="C482" s="1">
        <v>4</v>
      </c>
      <c r="D482" s="13">
        <v>45022.081250000003</v>
      </c>
      <c r="E482" s="13">
        <v>45022.196527777778</v>
      </c>
      <c r="F482" s="7">
        <f>IF(Tabla13[[#This Row],[Estado_Mesa]]="Ocupada",Tabla13[[#This Row],[Hora_Salida]]-Tabla13[[#This Row],[Hora_Llegada]]+TIME(0,15,0),Tabla13[[#This Row],[Hora_Salida]]-Tabla13[[#This Row],[Hora_Llegada]])</f>
        <v>0.11527777777519077</v>
      </c>
      <c r="G482" s="7" t="str">
        <f>TEXT(Tabla13[[#This Row],[Hora_Salida]],"dddd,dd,mm,aaaa")</f>
        <v>jueves,06,04,2023</v>
      </c>
      <c r="H482" s="1" t="s">
        <v>73</v>
      </c>
      <c r="I482" s="1" t="s">
        <v>67</v>
      </c>
      <c r="J482" s="1" t="s">
        <v>80</v>
      </c>
      <c r="K482" s="1">
        <v>42.02</v>
      </c>
      <c r="L482" s="1" cm="1">
        <f t="array" ref="L482">_xlfn.IFS(Tabla13[[#This Row],[Cuentas_Pagadas]]="COBRADA",K482,Tabla13[[#This Row],[Cuentas_Pagadas]]="NO COBRADA","-")</f>
        <v>42.02</v>
      </c>
      <c r="M482" s="1" t="s">
        <v>69</v>
      </c>
      <c r="N482" s="1">
        <v>481</v>
      </c>
      <c r="O482" s="1" t="s">
        <v>90</v>
      </c>
      <c r="P482" s="1" t="s">
        <v>22</v>
      </c>
      <c r="Q482" s="19">
        <v>0.1</v>
      </c>
      <c r="R482" s="25">
        <f>Tabla13[[#This Row],[Monto Total]]*Tabla13[[#This Row],[IVA (%)]]</f>
        <v>5.2</v>
      </c>
      <c r="S482" s="26">
        <f>SUMIF(Tabla1[Número de Orden],Tabla13[[#This Row],[Número_Orden]],Tabla1[Total del Pedido])</f>
        <v>52</v>
      </c>
      <c r="T482" s="26" cm="1">
        <f t="array" ref="T482">_xlfn.IFS(Tabla13[[#This Row],[Cuentas_Pagadas]]="COBRADA",Tabla13[[#This Row],[Monto Total]]+Tabla13[[#This Row],[Propina]],Tabla13[[#This Row],[Cuentas_Pagadas]]="NO COBRADA",0)</f>
        <v>94.02000000000001</v>
      </c>
      <c r="U482" s="26">
        <f>SUMIF(Tabla1[Número de Orden],Tabla13[[#This Row],[Número_Orden]],Tabla1[Ganancia Bruta])</f>
        <v>22</v>
      </c>
      <c r="V482" s="26">
        <f>IF(Tabla13[[#This Row],[Ganancia Bruta]]&gt;0,Tabla13[[#This Row],[Ganancia Bruta]]-Tabla13[[#This Row],[IVA]],"-")</f>
        <v>16.8</v>
      </c>
      <c r="W482" s="7">
        <f>SUMIF(Tabla1[Número de Orden],Tabla13[[#This Row],[Número_Orden]],Tabla1[Tiempo_Preparación])</f>
        <v>4.027777777777778E-2</v>
      </c>
      <c r="X482" s="7">
        <f>Tabla13[[#This Row],[Tiempo_Sala]]-Tabla13[[#This Row],[Tiempo_Preparación]]</f>
        <v>7.4999999997412997E-2</v>
      </c>
      <c r="Y482" s="1" t="str">
        <f>IF(Tabla13[[#This Row],[TS-TP]]&gt;0,"COBRADA","NO COBRADA")</f>
        <v>COBRADA</v>
      </c>
    </row>
    <row r="483" spans="1:25" x14ac:dyDescent="0.25">
      <c r="A483" s="1">
        <v>9</v>
      </c>
      <c r="B483" s="1" t="s">
        <v>361</v>
      </c>
      <c r="C483" s="1">
        <v>4</v>
      </c>
      <c r="D483" s="13">
        <v>45022.02847222222</v>
      </c>
      <c r="E483" s="13">
        <v>45022.124305555553</v>
      </c>
      <c r="F483" s="7">
        <f>IF(Tabla13[[#This Row],[Estado_Mesa]]="Ocupada",Tabla13[[#This Row],[Hora_Salida]]-Tabla13[[#This Row],[Hora_Llegada]]+TIME(0,15,0),Tabla13[[#This Row],[Hora_Salida]]-Tabla13[[#This Row],[Hora_Llegada]])</f>
        <v>9.5833333332848269E-2</v>
      </c>
      <c r="G483" s="7" t="str">
        <f>TEXT(Tabla13[[#This Row],[Hora_Salida]],"dddd,dd,mm,aaaa")</f>
        <v>jueves,06,04,2023</v>
      </c>
      <c r="H483" s="1" t="s">
        <v>66</v>
      </c>
      <c r="I483" s="1" t="s">
        <v>74</v>
      </c>
      <c r="J483" s="1" t="s">
        <v>80</v>
      </c>
      <c r="K483" s="1">
        <v>18.84</v>
      </c>
      <c r="L483" s="1" cm="1">
        <f t="array" ref="L483">_xlfn.IFS(Tabla13[[#This Row],[Cuentas_Pagadas]]="COBRADA",K483,Tabla13[[#This Row],[Cuentas_Pagadas]]="NO COBRADA","-")</f>
        <v>18.84</v>
      </c>
      <c r="M483" s="1" t="s">
        <v>81</v>
      </c>
      <c r="N483" s="1">
        <v>482</v>
      </c>
      <c r="O483" s="1" t="s">
        <v>76</v>
      </c>
      <c r="P483" s="1" t="s">
        <v>20</v>
      </c>
      <c r="Q483" s="19">
        <v>0.1</v>
      </c>
      <c r="R483" s="25">
        <f>Tabla13[[#This Row],[Monto Total]]*Tabla13[[#This Row],[IVA (%)]]</f>
        <v>6.3000000000000007</v>
      </c>
      <c r="S483" s="26">
        <f>SUMIF(Tabla1[Número de Orden],Tabla13[[#This Row],[Número_Orden]],Tabla1[Total del Pedido])</f>
        <v>63</v>
      </c>
      <c r="T483" s="26" cm="1">
        <f t="array" ref="T483">_xlfn.IFS(Tabla13[[#This Row],[Cuentas_Pagadas]]="COBRADA",Tabla13[[#This Row],[Monto Total]]+Tabla13[[#This Row],[Propina]],Tabla13[[#This Row],[Cuentas_Pagadas]]="NO COBRADA",0)</f>
        <v>81.84</v>
      </c>
      <c r="U483" s="26">
        <f>SUMIF(Tabla1[Número de Orden],Tabla13[[#This Row],[Número_Orden]],Tabla1[Ganancia Bruta])</f>
        <v>24</v>
      </c>
      <c r="V483" s="26">
        <f>IF(Tabla13[[#This Row],[Ganancia Bruta]]&gt;0,Tabla13[[#This Row],[Ganancia Bruta]]-Tabla13[[#This Row],[IVA]],"-")</f>
        <v>17.7</v>
      </c>
      <c r="W483" s="7">
        <f>SUMIF(Tabla1[Número de Orden],Tabla13[[#This Row],[Número_Orden]],Tabla1[Tiempo_Preparación])</f>
        <v>1.4583333333333334E-2</v>
      </c>
      <c r="X483" s="7">
        <f>Tabla13[[#This Row],[Tiempo_Sala]]-Tabla13[[#This Row],[Tiempo_Preparación]]</f>
        <v>8.1249999999514932E-2</v>
      </c>
      <c r="Y483" s="1" t="str">
        <f>IF(Tabla13[[#This Row],[TS-TP]]&gt;0,"COBRADA","NO COBRADA")</f>
        <v>COBRADA</v>
      </c>
    </row>
    <row r="484" spans="1:25" x14ac:dyDescent="0.25">
      <c r="A484" s="1">
        <v>2</v>
      </c>
      <c r="B484" s="1" t="s">
        <v>832</v>
      </c>
      <c r="C484" s="1">
        <v>4</v>
      </c>
      <c r="D484" s="13">
        <v>45022.159722222219</v>
      </c>
      <c r="E484" s="13">
        <v>45022.292361111111</v>
      </c>
      <c r="F484" s="7">
        <f>IF(Tabla13[[#This Row],[Estado_Mesa]]="Ocupada",Tabla13[[#This Row],[Hora_Salida]]-Tabla13[[#This Row],[Hora_Llegada]]+TIME(0,15,0),Tabla13[[#This Row],[Hora_Salida]]-Tabla13[[#This Row],[Hora_Llegada]])</f>
        <v>0.13263888889196096</v>
      </c>
      <c r="G484" s="7" t="str">
        <f>TEXT(Tabla13[[#This Row],[Hora_Salida]],"dddd,dd,mm,aaaa")</f>
        <v>jueves,06,04,2023</v>
      </c>
      <c r="H484" s="1" t="s">
        <v>73</v>
      </c>
      <c r="I484" s="1" t="s">
        <v>67</v>
      </c>
      <c r="J484" s="1" t="s">
        <v>80</v>
      </c>
      <c r="K484" s="1">
        <v>12.74</v>
      </c>
      <c r="L484" s="1" cm="1">
        <f t="array" ref="L484">_xlfn.IFS(Tabla13[[#This Row],[Cuentas_Pagadas]]="COBRADA",K484,Tabla13[[#This Row],[Cuentas_Pagadas]]="NO COBRADA","-")</f>
        <v>12.74</v>
      </c>
      <c r="M484" s="1" t="s">
        <v>69</v>
      </c>
      <c r="N484" s="1">
        <v>483</v>
      </c>
      <c r="O484" s="1" t="s">
        <v>117</v>
      </c>
      <c r="P484" s="1" t="s">
        <v>7</v>
      </c>
      <c r="Q484" s="19">
        <v>0.1</v>
      </c>
      <c r="R484" s="25">
        <f>Tabla13[[#This Row],[Monto Total]]*Tabla13[[#This Row],[IVA (%)]]</f>
        <v>8.1</v>
      </c>
      <c r="S484" s="26">
        <f>SUMIF(Tabla1[Número de Orden],Tabla13[[#This Row],[Número_Orden]],Tabla1[Total del Pedido])</f>
        <v>81</v>
      </c>
      <c r="T484" s="26" cm="1">
        <f t="array" ref="T484">_xlfn.IFS(Tabla13[[#This Row],[Cuentas_Pagadas]]="COBRADA",Tabla13[[#This Row],[Monto Total]]+Tabla13[[#This Row],[Propina]],Tabla13[[#This Row],[Cuentas_Pagadas]]="NO COBRADA",0)</f>
        <v>93.74</v>
      </c>
      <c r="U484" s="26">
        <f>SUMIF(Tabla1[Número de Orden],Tabla13[[#This Row],[Número_Orden]],Tabla1[Ganancia Bruta])</f>
        <v>33</v>
      </c>
      <c r="V484" s="26">
        <f>IF(Tabla13[[#This Row],[Ganancia Bruta]]&gt;0,Tabla13[[#This Row],[Ganancia Bruta]]-Tabla13[[#This Row],[IVA]],"-")</f>
        <v>24.9</v>
      </c>
      <c r="W484" s="7">
        <f>SUMIF(Tabla1[Número de Orden],Tabla13[[#This Row],[Número_Orden]],Tabla1[Tiempo_Preparación])</f>
        <v>3.6805555555555557E-2</v>
      </c>
      <c r="X484" s="7">
        <f>Tabla13[[#This Row],[Tiempo_Sala]]-Tabla13[[#This Row],[Tiempo_Preparación]]</f>
        <v>9.5833333336405396E-2</v>
      </c>
      <c r="Y484" s="1" t="str">
        <f>IF(Tabla13[[#This Row],[TS-TP]]&gt;0,"COBRADA","NO COBRADA")</f>
        <v>COBRADA</v>
      </c>
    </row>
    <row r="485" spans="1:25" x14ac:dyDescent="0.25">
      <c r="A485" s="1">
        <v>18</v>
      </c>
      <c r="B485" s="1" t="s">
        <v>833</v>
      </c>
      <c r="C485" s="1">
        <v>2</v>
      </c>
      <c r="D485" s="13">
        <v>45022.064583333333</v>
      </c>
      <c r="E485" s="13">
        <v>45022.188194444447</v>
      </c>
      <c r="F485" s="7">
        <f>IF(Tabla13[[#This Row],[Estado_Mesa]]="Ocupada",Tabla13[[#This Row],[Hora_Salida]]-Tabla13[[#This Row],[Hora_Llegada]]+TIME(0,15,0),Tabla13[[#This Row],[Hora_Salida]]-Tabla13[[#This Row],[Hora_Llegada]])</f>
        <v>0.12361111111385981</v>
      </c>
      <c r="G485" s="7" t="str">
        <f>TEXT(Tabla13[[#This Row],[Hora_Salida]],"dddd,dd,mm,aaaa")</f>
        <v>jueves,06,04,2023</v>
      </c>
      <c r="H485" s="1" t="s">
        <v>89</v>
      </c>
      <c r="I485" s="1" t="s">
        <v>67</v>
      </c>
      <c r="J485" s="1" t="s">
        <v>80</v>
      </c>
      <c r="K485" s="1">
        <v>22.76</v>
      </c>
      <c r="L485" s="1" cm="1">
        <f t="array" ref="L485">_xlfn.IFS(Tabla13[[#This Row],[Cuentas_Pagadas]]="COBRADA",K485,Tabla13[[#This Row],[Cuentas_Pagadas]]="NO COBRADA","-")</f>
        <v>22.76</v>
      </c>
      <c r="M485" s="1" t="s">
        <v>81</v>
      </c>
      <c r="N485" s="1">
        <v>484</v>
      </c>
      <c r="O485" s="1" t="s">
        <v>122</v>
      </c>
      <c r="P485" s="1" t="s">
        <v>23</v>
      </c>
      <c r="Q485" s="19">
        <v>0.1</v>
      </c>
      <c r="R485" s="25">
        <f>Tabla13[[#This Row],[Monto Total]]*Tabla13[[#This Row],[IVA (%)]]</f>
        <v>7.5</v>
      </c>
      <c r="S485" s="26">
        <f>SUMIF(Tabla1[Número de Orden],Tabla13[[#This Row],[Número_Orden]],Tabla1[Total del Pedido])</f>
        <v>75</v>
      </c>
      <c r="T485" s="26" cm="1">
        <f t="array" ref="T485">_xlfn.IFS(Tabla13[[#This Row],[Cuentas_Pagadas]]="COBRADA",Tabla13[[#This Row],[Monto Total]]+Tabla13[[#This Row],[Propina]],Tabla13[[#This Row],[Cuentas_Pagadas]]="NO COBRADA",0)</f>
        <v>97.76</v>
      </c>
      <c r="U485" s="26">
        <f>SUMIF(Tabla1[Número de Orden],Tabla13[[#This Row],[Número_Orden]],Tabla1[Ganancia Bruta])</f>
        <v>30</v>
      </c>
      <c r="V485" s="26">
        <f>IF(Tabla13[[#This Row],[Ganancia Bruta]]&gt;0,Tabla13[[#This Row],[Ganancia Bruta]]-Tabla13[[#This Row],[IVA]],"-")</f>
        <v>22.5</v>
      </c>
      <c r="W485" s="7">
        <f>SUMIF(Tabla1[Número de Orden],Tabla13[[#This Row],[Número_Orden]],Tabla1[Tiempo_Preparación])</f>
        <v>2.361111111111111E-2</v>
      </c>
      <c r="X485" s="7">
        <f>Tabla13[[#This Row],[Tiempo_Sala]]-Tabla13[[#This Row],[Tiempo_Preparación]]</f>
        <v>0.1000000000027487</v>
      </c>
      <c r="Y485" s="1" t="str">
        <f>IF(Tabla13[[#This Row],[TS-TP]]&gt;0,"COBRADA","NO COBRADA")</f>
        <v>COBRADA</v>
      </c>
    </row>
    <row r="486" spans="1:25" x14ac:dyDescent="0.25">
      <c r="A486" s="1">
        <v>6</v>
      </c>
      <c r="B486" s="1" t="s">
        <v>631</v>
      </c>
      <c r="C486" s="1">
        <v>5</v>
      </c>
      <c r="D486" s="13">
        <v>45022.041666666664</v>
      </c>
      <c r="E486" s="13">
        <v>45022.119444444441</v>
      </c>
      <c r="F486" s="7">
        <f>IF(Tabla13[[#This Row],[Estado_Mesa]]="Ocupada",Tabla13[[#This Row],[Hora_Salida]]-Tabla13[[#This Row],[Hora_Llegada]]+TIME(0,15,0),Tabla13[[#This Row],[Hora_Salida]]-Tabla13[[#This Row],[Hora_Llegada]])</f>
        <v>7.7777777776645962E-2</v>
      </c>
      <c r="G486" s="7" t="str">
        <f>TEXT(Tabla13[[#This Row],[Hora_Salida]],"dddd,dd,mm,aaaa")</f>
        <v>jueves,06,04,2023</v>
      </c>
      <c r="H486" s="1" t="s">
        <v>85</v>
      </c>
      <c r="I486" s="1" t="s">
        <v>93</v>
      </c>
      <c r="J486" s="1" t="s">
        <v>80</v>
      </c>
      <c r="K486" s="1">
        <v>39.07</v>
      </c>
      <c r="L486" s="1" cm="1">
        <f t="array" ref="L486">_xlfn.IFS(Tabla13[[#This Row],[Cuentas_Pagadas]]="COBRADA",K486,Tabla13[[#This Row],[Cuentas_Pagadas]]="NO COBRADA","-")</f>
        <v>39.07</v>
      </c>
      <c r="M486" s="1" t="s">
        <v>69</v>
      </c>
      <c r="N486" s="1">
        <v>485</v>
      </c>
      <c r="O486" s="1" t="s">
        <v>101</v>
      </c>
      <c r="P486" s="1" t="s">
        <v>834</v>
      </c>
      <c r="Q486" s="19">
        <v>0.1</v>
      </c>
      <c r="R486" s="25">
        <f>Tabla13[[#This Row],[Monto Total]]*Tabla13[[#This Row],[IVA (%)]]</f>
        <v>14.4</v>
      </c>
      <c r="S486" s="26">
        <f>SUMIF(Tabla1[Número de Orden],Tabla13[[#This Row],[Número_Orden]],Tabla1[Total del Pedido])</f>
        <v>144</v>
      </c>
      <c r="T486" s="26" cm="1">
        <f t="array" ref="T486">_xlfn.IFS(Tabla13[[#This Row],[Cuentas_Pagadas]]="COBRADA",Tabla13[[#This Row],[Monto Total]]+Tabla13[[#This Row],[Propina]],Tabla13[[#This Row],[Cuentas_Pagadas]]="NO COBRADA",0)</f>
        <v>183.07</v>
      </c>
      <c r="U486" s="26">
        <f>SUMIF(Tabla1[Número de Orden],Tabla13[[#This Row],[Número_Orden]],Tabla1[Ganancia Bruta])</f>
        <v>58</v>
      </c>
      <c r="V486" s="26">
        <f>IF(Tabla13[[#This Row],[Ganancia Bruta]]&gt;0,Tabla13[[#This Row],[Ganancia Bruta]]-Tabla13[[#This Row],[IVA]],"-")</f>
        <v>43.6</v>
      </c>
      <c r="W486" s="7">
        <f>SUMIF(Tabla1[Número de Orden],Tabla13[[#This Row],[Número_Orden]],Tabla1[Tiempo_Preparación])</f>
        <v>5.486111111111111E-2</v>
      </c>
      <c r="X486" s="7">
        <f>Tabla13[[#This Row],[Tiempo_Sala]]-Tabla13[[#This Row],[Tiempo_Preparación]]</f>
        <v>2.2916666665534852E-2</v>
      </c>
      <c r="Y486" s="1" t="str">
        <f>IF(Tabla13[[#This Row],[TS-TP]]&gt;0,"COBRADA","NO COBRADA")</f>
        <v>COBRADA</v>
      </c>
    </row>
    <row r="487" spans="1:25" x14ac:dyDescent="0.25">
      <c r="A487" s="1">
        <v>15</v>
      </c>
      <c r="B487" s="1" t="s">
        <v>835</v>
      </c>
      <c r="C487" s="1">
        <v>3</v>
      </c>
      <c r="D487" s="13">
        <v>45022.115972222222</v>
      </c>
      <c r="E487" s="13">
        <v>45022.258333333331</v>
      </c>
      <c r="F487" s="7">
        <f>IF(Tabla13[[#This Row],[Estado_Mesa]]="Ocupada",Tabla13[[#This Row],[Hora_Salida]]-Tabla13[[#This Row],[Hora_Llegada]]+TIME(0,15,0),Tabla13[[#This Row],[Hora_Salida]]-Tabla13[[#This Row],[Hora_Llegada]])</f>
        <v>0.15277777777616089</v>
      </c>
      <c r="G487" s="7" t="str">
        <f>TEXT(Tabla13[[#This Row],[Hora_Salida]],"dddd,dd,mm,aaaa")</f>
        <v>jueves,06,04,2023</v>
      </c>
      <c r="H487" s="1" t="s">
        <v>73</v>
      </c>
      <c r="I487" s="1" t="s">
        <v>74</v>
      </c>
      <c r="J487" s="1" t="s">
        <v>68</v>
      </c>
      <c r="K487" s="1">
        <v>12.66</v>
      </c>
      <c r="L487" s="1" cm="1">
        <f t="array" ref="L487">_xlfn.IFS(Tabla13[[#This Row],[Cuentas_Pagadas]]="COBRADA",K487,Tabla13[[#This Row],[Cuentas_Pagadas]]="NO COBRADA","-")</f>
        <v>12.66</v>
      </c>
      <c r="M487" s="1" t="s">
        <v>95</v>
      </c>
      <c r="N487" s="1">
        <v>486</v>
      </c>
      <c r="O487" s="1" t="s">
        <v>76</v>
      </c>
      <c r="P487" s="1" t="s">
        <v>836</v>
      </c>
      <c r="Q487" s="19">
        <v>0.1</v>
      </c>
      <c r="R487" s="25">
        <f>Tabla13[[#This Row],[Monto Total]]*Tabla13[[#This Row],[IVA (%)]]</f>
        <v>15</v>
      </c>
      <c r="S487" s="26">
        <f>SUMIF(Tabla1[Número de Orden],Tabla13[[#This Row],[Número_Orden]],Tabla1[Total del Pedido])</f>
        <v>150</v>
      </c>
      <c r="T487" s="26" cm="1">
        <f t="array" ref="T487">_xlfn.IFS(Tabla13[[#This Row],[Cuentas_Pagadas]]="COBRADA",Tabla13[[#This Row],[Monto Total]]+Tabla13[[#This Row],[Propina]],Tabla13[[#This Row],[Cuentas_Pagadas]]="NO COBRADA",0)</f>
        <v>162.66</v>
      </c>
      <c r="U487" s="26">
        <f>SUMIF(Tabla1[Número de Orden],Tabla13[[#This Row],[Número_Orden]],Tabla1[Ganancia Bruta])</f>
        <v>60</v>
      </c>
      <c r="V487" s="26">
        <f>IF(Tabla13[[#This Row],[Ganancia Bruta]]&gt;0,Tabla13[[#This Row],[Ganancia Bruta]]-Tabla13[[#This Row],[IVA]],"-")</f>
        <v>45</v>
      </c>
      <c r="W487" s="7">
        <f>SUMIF(Tabla1[Número de Orden],Tabla13[[#This Row],[Número_Orden]],Tabla1[Tiempo_Preparación])</f>
        <v>4.0972222222222215E-2</v>
      </c>
      <c r="X487" s="7">
        <f>Tabla13[[#This Row],[Tiempo_Sala]]-Tabla13[[#This Row],[Tiempo_Preparación]]</f>
        <v>0.11180555555393867</v>
      </c>
      <c r="Y487" s="1" t="str">
        <f>IF(Tabla13[[#This Row],[TS-TP]]&gt;0,"COBRADA","NO COBRADA")</f>
        <v>COBRADA</v>
      </c>
    </row>
    <row r="488" spans="1:25" x14ac:dyDescent="0.25">
      <c r="A488" s="1">
        <v>17</v>
      </c>
      <c r="B488" s="1" t="s">
        <v>205</v>
      </c>
      <c r="C488" s="1">
        <v>1</v>
      </c>
      <c r="D488" s="13">
        <v>45022.06527777778</v>
      </c>
      <c r="E488" s="13">
        <v>45022.159722222219</v>
      </c>
      <c r="F488" s="7">
        <f>IF(Tabla13[[#This Row],[Estado_Mesa]]="Ocupada",Tabla13[[#This Row],[Hora_Salida]]-Tabla13[[#This Row],[Hora_Llegada]]+TIME(0,15,0),Tabla13[[#This Row],[Hora_Salida]]-Tabla13[[#This Row],[Hora_Llegada]])</f>
        <v>0.10486111110609879</v>
      </c>
      <c r="G488" s="7" t="str">
        <f>TEXT(Tabla13[[#This Row],[Hora_Salida]],"dddd,dd,mm,aaaa")</f>
        <v>jueves,06,04,2023</v>
      </c>
      <c r="H488" s="1" t="s">
        <v>73</v>
      </c>
      <c r="I488" s="1" t="s">
        <v>67</v>
      </c>
      <c r="J488" s="1" t="s">
        <v>80</v>
      </c>
      <c r="K488" s="1">
        <v>45.76</v>
      </c>
      <c r="L488" s="1" cm="1">
        <f t="array" ref="L488">_xlfn.IFS(Tabla13[[#This Row],[Cuentas_Pagadas]]="COBRADA",K488,Tabla13[[#This Row],[Cuentas_Pagadas]]="NO COBRADA","-")</f>
        <v>45.76</v>
      </c>
      <c r="M488" s="1" t="s">
        <v>95</v>
      </c>
      <c r="N488" s="1">
        <v>487</v>
      </c>
      <c r="O488" s="1" t="s">
        <v>86</v>
      </c>
      <c r="P488" s="1" t="s">
        <v>837</v>
      </c>
      <c r="Q488" s="19">
        <v>0.1</v>
      </c>
      <c r="R488" s="25">
        <f>Tabla13[[#This Row],[Monto Total]]*Tabla13[[#This Row],[IVA (%)]]</f>
        <v>15.200000000000001</v>
      </c>
      <c r="S488" s="26">
        <f>SUMIF(Tabla1[Número de Orden],Tabla13[[#This Row],[Número_Orden]],Tabla1[Total del Pedido])</f>
        <v>152</v>
      </c>
      <c r="T488" s="26" cm="1">
        <f t="array" ref="T488">_xlfn.IFS(Tabla13[[#This Row],[Cuentas_Pagadas]]="COBRADA",Tabla13[[#This Row],[Monto Total]]+Tabla13[[#This Row],[Propina]],Tabla13[[#This Row],[Cuentas_Pagadas]]="NO COBRADA",0)</f>
        <v>197.76</v>
      </c>
      <c r="U488" s="26">
        <f>SUMIF(Tabla1[Número de Orden],Tabla13[[#This Row],[Número_Orden]],Tabla1[Ganancia Bruta])</f>
        <v>61</v>
      </c>
      <c r="V488" s="26">
        <f>IF(Tabla13[[#This Row],[Ganancia Bruta]]&gt;0,Tabla13[[#This Row],[Ganancia Bruta]]-Tabla13[[#This Row],[IVA]],"-")</f>
        <v>45.8</v>
      </c>
      <c r="W488" s="7">
        <f>SUMIF(Tabla1[Número de Orden],Tabla13[[#This Row],[Número_Orden]],Tabla1[Tiempo_Preparación])</f>
        <v>6.3888888888888898E-2</v>
      </c>
      <c r="X488" s="7">
        <f>Tabla13[[#This Row],[Tiempo_Sala]]-Tabla13[[#This Row],[Tiempo_Preparación]]</f>
        <v>4.0972222217209892E-2</v>
      </c>
      <c r="Y488" s="1" t="str">
        <f>IF(Tabla13[[#This Row],[TS-TP]]&gt;0,"COBRADA","NO COBRADA")</f>
        <v>COBRADA</v>
      </c>
    </row>
    <row r="489" spans="1:25" x14ac:dyDescent="0.25">
      <c r="A489" s="1">
        <v>10</v>
      </c>
      <c r="B489" s="1" t="s">
        <v>838</v>
      </c>
      <c r="C489" s="1">
        <v>4</v>
      </c>
      <c r="D489" s="13">
        <v>45022</v>
      </c>
      <c r="E489" s="13">
        <v>45022.081944444442</v>
      </c>
      <c r="F489" s="7">
        <f>IF(Tabla13[[#This Row],[Estado_Mesa]]="Ocupada",Tabla13[[#This Row],[Hora_Salida]]-Tabla13[[#This Row],[Hora_Llegada]]+TIME(0,15,0),Tabla13[[#This Row],[Hora_Salida]]-Tabla13[[#This Row],[Hora_Llegada]])</f>
        <v>8.1944444442342501E-2</v>
      </c>
      <c r="G489" s="7" t="str">
        <f>TEXT(Tabla13[[#This Row],[Hora_Salida]],"dddd,dd,mm,aaaa")</f>
        <v>jueves,06,04,2023</v>
      </c>
      <c r="H489" s="1" t="s">
        <v>66</v>
      </c>
      <c r="I489" s="1" t="s">
        <v>67</v>
      </c>
      <c r="J489" s="1" t="s">
        <v>68</v>
      </c>
      <c r="K489" s="1">
        <v>37.380000000000003</v>
      </c>
      <c r="L489" s="1" t="str" cm="1">
        <f t="array" ref="L489">_xlfn.IFS(Tabla13[[#This Row],[Cuentas_Pagadas]]="COBRADA",K489,Tabla13[[#This Row],[Cuentas_Pagadas]]="NO COBRADA","-")</f>
        <v>-</v>
      </c>
      <c r="M489" s="1" t="s">
        <v>81</v>
      </c>
      <c r="N489" s="1">
        <v>488</v>
      </c>
      <c r="O489" s="1" t="s">
        <v>139</v>
      </c>
      <c r="P489" s="1" t="s">
        <v>839</v>
      </c>
      <c r="Q489" s="19">
        <v>0.1</v>
      </c>
      <c r="R489" s="25">
        <f>Tabla13[[#This Row],[Monto Total]]*Tabla13[[#This Row],[IVA (%)]]</f>
        <v>18.5</v>
      </c>
      <c r="S489" s="26">
        <f>SUMIF(Tabla1[Número de Orden],Tabla13[[#This Row],[Número_Orden]],Tabla1[Total del Pedido])</f>
        <v>185</v>
      </c>
      <c r="T489" s="26" cm="1">
        <f t="array" ref="T489">_xlfn.IFS(Tabla13[[#This Row],[Cuentas_Pagadas]]="COBRADA",Tabla13[[#This Row],[Monto Total]]+Tabla13[[#This Row],[Propina]],Tabla13[[#This Row],[Cuentas_Pagadas]]="NO COBRADA",0)</f>
        <v>0</v>
      </c>
      <c r="U489" s="26">
        <v>0</v>
      </c>
      <c r="V489" s="27" t="str">
        <f>IF(Tabla13[[#This Row],[Ganancia Bruta]]&gt;0,Tabla13[[#This Row],[Ganancia Bruta]]-Tabla13[[#This Row],[IVA]],"-")</f>
        <v>-</v>
      </c>
      <c r="W489" s="7">
        <f>SUMIF(Tabla1[Número de Orden],Tabla13[[#This Row],[Número_Orden]],Tabla1[Tiempo_Preparación])</f>
        <v>8.6111111111111097E-2</v>
      </c>
      <c r="X489" s="7">
        <f>Tabla13[[#This Row],[Tiempo_Sala]]-Tabla13[[#This Row],[Tiempo_Preparación]]</f>
        <v>-4.1666666687685955E-3</v>
      </c>
      <c r="Y489" s="1" t="str">
        <f>IF(Tabla13[[#This Row],[TS-TP]]&gt;0,"COBRADA","NO COBRADA")</f>
        <v>NO COBRADA</v>
      </c>
    </row>
    <row r="490" spans="1:25" x14ac:dyDescent="0.25">
      <c r="A490" s="1">
        <v>3</v>
      </c>
      <c r="B490" s="1" t="s">
        <v>840</v>
      </c>
      <c r="C490" s="1">
        <v>1</v>
      </c>
      <c r="D490" s="13">
        <v>45022.122916666667</v>
      </c>
      <c r="E490" s="13">
        <v>45022.227083333331</v>
      </c>
      <c r="F490" s="7">
        <f>IF(Tabla13[[#This Row],[Estado_Mesa]]="Ocupada",Tabla13[[#This Row],[Hora_Salida]]-Tabla13[[#This Row],[Hora_Llegada]]+TIME(0,15,0),Tabla13[[#This Row],[Hora_Salida]]-Tabla13[[#This Row],[Hora_Llegada]])</f>
        <v>0.11458333333090802</v>
      </c>
      <c r="G490" s="7" t="str">
        <f>TEXT(Tabla13[[#This Row],[Hora_Salida]],"dddd,dd,mm,aaaa")</f>
        <v>jueves,06,04,2023</v>
      </c>
      <c r="H490" s="1" t="s">
        <v>66</v>
      </c>
      <c r="I490" s="1" t="s">
        <v>74</v>
      </c>
      <c r="J490" s="1" t="s">
        <v>80</v>
      </c>
      <c r="K490" s="1">
        <v>22.27</v>
      </c>
      <c r="L490" s="1" cm="1">
        <f t="array" ref="L490">_xlfn.IFS(Tabla13[[#This Row],[Cuentas_Pagadas]]="COBRADA",K490,Tabla13[[#This Row],[Cuentas_Pagadas]]="NO COBRADA","-")</f>
        <v>22.27</v>
      </c>
      <c r="M490" s="1" t="s">
        <v>95</v>
      </c>
      <c r="N490" s="1">
        <v>489</v>
      </c>
      <c r="O490" s="1" t="s">
        <v>139</v>
      </c>
      <c r="P490" s="1" t="s">
        <v>225</v>
      </c>
      <c r="Q490" s="19">
        <v>0.1</v>
      </c>
      <c r="R490" s="25">
        <f>Tabla13[[#This Row],[Monto Total]]*Tabla13[[#This Row],[IVA (%)]]</f>
        <v>14.9</v>
      </c>
      <c r="S490" s="26">
        <f>SUMIF(Tabla1[Número de Orden],Tabla13[[#This Row],[Número_Orden]],Tabla1[Total del Pedido])</f>
        <v>149</v>
      </c>
      <c r="T490" s="26" cm="1">
        <f t="array" ref="T490">_xlfn.IFS(Tabla13[[#This Row],[Cuentas_Pagadas]]="COBRADA",Tabla13[[#This Row],[Monto Total]]+Tabla13[[#This Row],[Propina]],Tabla13[[#This Row],[Cuentas_Pagadas]]="NO COBRADA",0)</f>
        <v>171.27</v>
      </c>
      <c r="U490" s="26">
        <f>SUMIF(Tabla1[Número de Orden],Tabla13[[#This Row],[Número_Orden]],Tabla1[Ganancia Bruta])</f>
        <v>57</v>
      </c>
      <c r="V490" s="26">
        <f>IF(Tabla13[[#This Row],[Ganancia Bruta]]&gt;0,Tabla13[[#This Row],[Ganancia Bruta]]-Tabla13[[#This Row],[IVA]],"-")</f>
        <v>42.1</v>
      </c>
      <c r="W490" s="7">
        <f>SUMIF(Tabla1[Número de Orden],Tabla13[[#This Row],[Número_Orden]],Tabla1[Tiempo_Preparación])</f>
        <v>2.361111111111111E-2</v>
      </c>
      <c r="X490" s="7">
        <f>Tabla13[[#This Row],[Tiempo_Sala]]-Tabla13[[#This Row],[Tiempo_Preparación]]</f>
        <v>9.0972222219796908E-2</v>
      </c>
      <c r="Y490" s="1" t="str">
        <f>IF(Tabla13[[#This Row],[TS-TP]]&gt;0,"COBRADA","NO COBRADA")</f>
        <v>COBRADA</v>
      </c>
    </row>
    <row r="491" spans="1:25" x14ac:dyDescent="0.25">
      <c r="A491" s="1">
        <v>1</v>
      </c>
      <c r="B491" s="1" t="s">
        <v>801</v>
      </c>
      <c r="C491" s="1">
        <v>2</v>
      </c>
      <c r="D491" s="13">
        <v>45022.138888888891</v>
      </c>
      <c r="E491" s="13">
        <v>45022.206250000003</v>
      </c>
      <c r="F491" s="7">
        <f>IF(Tabla13[[#This Row],[Estado_Mesa]]="Ocupada",Tabla13[[#This Row],[Hora_Salida]]-Tabla13[[#This Row],[Hora_Llegada]]+TIME(0,15,0),Tabla13[[#This Row],[Hora_Salida]]-Tabla13[[#This Row],[Hora_Llegada]])</f>
        <v>6.7361111112404615E-2</v>
      </c>
      <c r="G491" s="7" t="str">
        <f>TEXT(Tabla13[[#This Row],[Hora_Salida]],"dddd,dd,mm,aaaa")</f>
        <v>jueves,06,04,2023</v>
      </c>
      <c r="H491" s="1" t="s">
        <v>85</v>
      </c>
      <c r="I491" s="1" t="s">
        <v>67</v>
      </c>
      <c r="J491" s="1" t="s">
        <v>80</v>
      </c>
      <c r="K491" s="1">
        <v>26.79</v>
      </c>
      <c r="L491" s="1" t="str" cm="1">
        <f t="array" ref="L491">_xlfn.IFS(Tabla13[[#This Row],[Cuentas_Pagadas]]="COBRADA",K491,Tabla13[[#This Row],[Cuentas_Pagadas]]="NO COBRADA","-")</f>
        <v>-</v>
      </c>
      <c r="M491" s="1" t="s">
        <v>81</v>
      </c>
      <c r="N491" s="1">
        <v>490</v>
      </c>
      <c r="O491" s="1" t="s">
        <v>76</v>
      </c>
      <c r="P491" s="1" t="s">
        <v>841</v>
      </c>
      <c r="Q491" s="19">
        <v>0.1</v>
      </c>
      <c r="R491" s="25">
        <f>Tabla13[[#This Row],[Monto Total]]*Tabla13[[#This Row],[IVA (%)]]</f>
        <v>21.200000000000003</v>
      </c>
      <c r="S491" s="26">
        <f>SUMIF(Tabla1[Número de Orden],Tabla13[[#This Row],[Número_Orden]],Tabla1[Total del Pedido])</f>
        <v>212</v>
      </c>
      <c r="T491" s="26" cm="1">
        <f t="array" ref="T491">_xlfn.IFS(Tabla13[[#This Row],[Cuentas_Pagadas]]="COBRADA",Tabla13[[#This Row],[Monto Total]]+Tabla13[[#This Row],[Propina]],Tabla13[[#This Row],[Cuentas_Pagadas]]="NO COBRADA",0)</f>
        <v>0</v>
      </c>
      <c r="U491" s="26">
        <v>0</v>
      </c>
      <c r="V491" s="27" t="str">
        <f>IF(Tabla13[[#This Row],[Ganancia Bruta]]&gt;0,Tabla13[[#This Row],[Ganancia Bruta]]-Tabla13[[#This Row],[IVA]],"-")</f>
        <v>-</v>
      </c>
      <c r="W491" s="7">
        <f>SUMIF(Tabla1[Número de Orden],Tabla13[[#This Row],[Número_Orden]],Tabla1[Tiempo_Preparación])</f>
        <v>9.0972222222222232E-2</v>
      </c>
      <c r="X491" s="7">
        <f>Tabla13[[#This Row],[Tiempo_Sala]]-Tabla13[[#This Row],[Tiempo_Preparación]]</f>
        <v>-2.3611111109817617E-2</v>
      </c>
      <c r="Y491" s="1" t="str">
        <f>IF(Tabla13[[#This Row],[TS-TP]]&gt;0,"COBRADA","NO COBRADA")</f>
        <v>NO COBRADA</v>
      </c>
    </row>
    <row r="492" spans="1:25" x14ac:dyDescent="0.25">
      <c r="A492" s="1">
        <v>7</v>
      </c>
      <c r="B492" s="1" t="s">
        <v>747</v>
      </c>
      <c r="C492" s="1">
        <v>4</v>
      </c>
      <c r="D492" s="13">
        <v>45022.004861111112</v>
      </c>
      <c r="E492" s="13">
        <v>45022.109027777777</v>
      </c>
      <c r="F492" s="7">
        <f>IF(Tabla13[[#This Row],[Estado_Mesa]]="Ocupada",Tabla13[[#This Row],[Hora_Salida]]-Tabla13[[#This Row],[Hora_Llegada]]+TIME(0,15,0),Tabla13[[#This Row],[Hora_Salida]]-Tabla13[[#This Row],[Hora_Llegada]])</f>
        <v>0.11458333333090802</v>
      </c>
      <c r="G492" s="7" t="str">
        <f>TEXT(Tabla13[[#This Row],[Hora_Salida]],"dddd,dd,mm,aaaa")</f>
        <v>jueves,06,04,2023</v>
      </c>
      <c r="H492" s="1" t="s">
        <v>89</v>
      </c>
      <c r="I492" s="1" t="s">
        <v>74</v>
      </c>
      <c r="J492" s="1" t="s">
        <v>80</v>
      </c>
      <c r="K492" s="1">
        <v>34.68</v>
      </c>
      <c r="L492" s="1" cm="1">
        <f t="array" ref="L492">_xlfn.IFS(Tabla13[[#This Row],[Cuentas_Pagadas]]="COBRADA",K492,Tabla13[[#This Row],[Cuentas_Pagadas]]="NO COBRADA","-")</f>
        <v>34.68</v>
      </c>
      <c r="M492" s="1" t="s">
        <v>95</v>
      </c>
      <c r="N492" s="1">
        <v>491</v>
      </c>
      <c r="O492" s="1" t="s">
        <v>70</v>
      </c>
      <c r="P492" s="1" t="s">
        <v>842</v>
      </c>
      <c r="Q492" s="19">
        <v>0.1</v>
      </c>
      <c r="R492" s="25">
        <f>Tabla13[[#This Row],[Monto Total]]*Tabla13[[#This Row],[IVA (%)]]</f>
        <v>11.8</v>
      </c>
      <c r="S492" s="26">
        <f>SUMIF(Tabla1[Número de Orden],Tabla13[[#This Row],[Número_Orden]],Tabla1[Total del Pedido])</f>
        <v>118</v>
      </c>
      <c r="T492" s="26" cm="1">
        <f t="array" ref="T492">_xlfn.IFS(Tabla13[[#This Row],[Cuentas_Pagadas]]="COBRADA",Tabla13[[#This Row],[Monto Total]]+Tabla13[[#This Row],[Propina]],Tabla13[[#This Row],[Cuentas_Pagadas]]="NO COBRADA",0)</f>
        <v>152.68</v>
      </c>
      <c r="U492" s="26">
        <f>SUMIF(Tabla1[Número de Orden],Tabla13[[#This Row],[Número_Orden]],Tabla1[Ganancia Bruta])</f>
        <v>48</v>
      </c>
      <c r="V492" s="26">
        <f>IF(Tabla13[[#This Row],[Ganancia Bruta]]&gt;0,Tabla13[[#This Row],[Ganancia Bruta]]-Tabla13[[#This Row],[IVA]],"-")</f>
        <v>36.200000000000003</v>
      </c>
      <c r="W492" s="7">
        <f>SUMIF(Tabla1[Número de Orden],Tabla13[[#This Row],[Número_Orden]],Tabla1[Tiempo_Preparación])</f>
        <v>2.8472222222222222E-2</v>
      </c>
      <c r="X492" s="7">
        <f>Tabla13[[#This Row],[Tiempo_Sala]]-Tabla13[[#This Row],[Tiempo_Preparación]]</f>
        <v>8.6111111108685801E-2</v>
      </c>
      <c r="Y492" s="1" t="str">
        <f>IF(Tabla13[[#This Row],[TS-TP]]&gt;0,"COBRADA","NO COBRADA")</f>
        <v>COBRADA</v>
      </c>
    </row>
    <row r="493" spans="1:25" x14ac:dyDescent="0.25">
      <c r="A493" s="1">
        <v>4</v>
      </c>
      <c r="B493" s="1" t="s">
        <v>843</v>
      </c>
      <c r="C493" s="1">
        <v>4</v>
      </c>
      <c r="D493" s="13">
        <v>45022.043749999997</v>
      </c>
      <c r="E493" s="13">
        <v>45022.191666666666</v>
      </c>
      <c r="F493" s="7">
        <f>IF(Tabla13[[#This Row],[Estado_Mesa]]="Ocupada",Tabla13[[#This Row],[Hora_Salida]]-Tabla13[[#This Row],[Hora_Llegada]]+TIME(0,15,0),Tabla13[[#This Row],[Hora_Salida]]-Tabla13[[#This Row],[Hora_Llegada]])</f>
        <v>0.14791666666860692</v>
      </c>
      <c r="G493" s="7" t="str">
        <f>TEXT(Tabla13[[#This Row],[Hora_Salida]],"dddd,dd,mm,aaaa")</f>
        <v>jueves,06,04,2023</v>
      </c>
      <c r="H493" s="1" t="s">
        <v>73</v>
      </c>
      <c r="I493" s="1" t="s">
        <v>67</v>
      </c>
      <c r="J493" s="1" t="s">
        <v>80</v>
      </c>
      <c r="K493" s="1">
        <v>16.62</v>
      </c>
      <c r="L493" s="1" cm="1">
        <f t="array" ref="L493">_xlfn.IFS(Tabla13[[#This Row],[Cuentas_Pagadas]]="COBRADA",K493,Tabla13[[#This Row],[Cuentas_Pagadas]]="NO COBRADA","-")</f>
        <v>16.62</v>
      </c>
      <c r="M493" s="1" t="s">
        <v>69</v>
      </c>
      <c r="N493" s="1">
        <v>492</v>
      </c>
      <c r="O493" s="1" t="s">
        <v>76</v>
      </c>
      <c r="P493" s="1" t="s">
        <v>844</v>
      </c>
      <c r="Q493" s="19">
        <v>0.1</v>
      </c>
      <c r="R493" s="25">
        <f>Tabla13[[#This Row],[Monto Total]]*Tabla13[[#This Row],[IVA (%)]]</f>
        <v>21</v>
      </c>
      <c r="S493" s="26">
        <f>SUMIF(Tabla1[Número de Orden],Tabla13[[#This Row],[Número_Orden]],Tabla1[Total del Pedido])</f>
        <v>210</v>
      </c>
      <c r="T493" s="26" cm="1">
        <f t="array" ref="T493">_xlfn.IFS(Tabla13[[#This Row],[Cuentas_Pagadas]]="COBRADA",Tabla13[[#This Row],[Monto Total]]+Tabla13[[#This Row],[Propina]],Tabla13[[#This Row],[Cuentas_Pagadas]]="NO COBRADA",0)</f>
        <v>226.62</v>
      </c>
      <c r="U493" s="26">
        <f>SUMIF(Tabla1[Número de Orden],Tabla13[[#This Row],[Número_Orden]],Tabla1[Ganancia Bruta])</f>
        <v>83</v>
      </c>
      <c r="V493" s="26">
        <f>IF(Tabla13[[#This Row],[Ganancia Bruta]]&gt;0,Tabla13[[#This Row],[Ganancia Bruta]]-Tabla13[[#This Row],[IVA]],"-")</f>
        <v>62</v>
      </c>
      <c r="W493" s="7">
        <f>SUMIF(Tabla1[Número de Orden],Tabla13[[#This Row],[Número_Orden]],Tabla1[Tiempo_Preparación])</f>
        <v>3.4027777777777775E-2</v>
      </c>
      <c r="X493" s="7">
        <f>Tabla13[[#This Row],[Tiempo_Sala]]-Tabla13[[#This Row],[Tiempo_Preparación]]</f>
        <v>0.11388888889082915</v>
      </c>
      <c r="Y493" s="1" t="str">
        <f>IF(Tabla13[[#This Row],[TS-TP]]&gt;0,"COBRADA","NO COBRADA")</f>
        <v>COBRADA</v>
      </c>
    </row>
    <row r="494" spans="1:25" x14ac:dyDescent="0.25">
      <c r="A494" s="1">
        <v>2</v>
      </c>
      <c r="B494" s="1" t="s">
        <v>296</v>
      </c>
      <c r="C494" s="1">
        <v>2</v>
      </c>
      <c r="D494" s="13">
        <v>45022.021527777775</v>
      </c>
      <c r="E494" s="13">
        <v>45022.073611111111</v>
      </c>
      <c r="F494" s="7">
        <f>IF(Tabla13[[#This Row],[Estado_Mesa]]="Ocupada",Tabla13[[#This Row],[Hora_Salida]]-Tabla13[[#This Row],[Hora_Llegada]]+TIME(0,15,0),Tabla13[[#This Row],[Hora_Salida]]-Tabla13[[#This Row],[Hora_Llegada]])</f>
        <v>6.2500000002425324E-2</v>
      </c>
      <c r="G494" s="7" t="str">
        <f>TEXT(Tabla13[[#This Row],[Hora_Salida]],"dddd,dd,mm,aaaa")</f>
        <v>jueves,06,04,2023</v>
      </c>
      <c r="H494" s="1" t="s">
        <v>85</v>
      </c>
      <c r="I494" s="1" t="s">
        <v>67</v>
      </c>
      <c r="J494" s="1" t="s">
        <v>80</v>
      </c>
      <c r="K494" s="1">
        <v>32.67</v>
      </c>
      <c r="L494" s="1" cm="1">
        <f t="array" ref="L494">_xlfn.IFS(Tabla13[[#This Row],[Cuentas_Pagadas]]="COBRADA",K494,Tabla13[[#This Row],[Cuentas_Pagadas]]="NO COBRADA","-")</f>
        <v>32.67</v>
      </c>
      <c r="M494" s="1" t="s">
        <v>95</v>
      </c>
      <c r="N494" s="1">
        <v>493</v>
      </c>
      <c r="O494" s="1" t="s">
        <v>90</v>
      </c>
      <c r="P494" s="1" t="s">
        <v>21</v>
      </c>
      <c r="Q494" s="19">
        <v>0.1</v>
      </c>
      <c r="R494" s="25">
        <f>Tabla13[[#This Row],[Monto Total]]*Tabla13[[#This Row],[IVA (%)]]</f>
        <v>5.4</v>
      </c>
      <c r="S494" s="26">
        <f>SUMIF(Tabla1[Número de Orden],Tabla13[[#This Row],[Número_Orden]],Tabla1[Total del Pedido])</f>
        <v>54</v>
      </c>
      <c r="T494" s="26" cm="1">
        <f t="array" ref="T494">_xlfn.IFS(Tabla13[[#This Row],[Cuentas_Pagadas]]="COBRADA",Tabla13[[#This Row],[Monto Total]]+Tabla13[[#This Row],[Propina]],Tabla13[[#This Row],[Cuentas_Pagadas]]="NO COBRADA",0)</f>
        <v>86.67</v>
      </c>
      <c r="U494" s="26">
        <f>SUMIF(Tabla1[Número de Orden],Tabla13[[#This Row],[Número_Orden]],Tabla1[Ganancia Bruta])</f>
        <v>24</v>
      </c>
      <c r="V494" s="26">
        <f>IF(Tabla13[[#This Row],[Ganancia Bruta]]&gt;0,Tabla13[[#This Row],[Ganancia Bruta]]-Tabla13[[#This Row],[IVA]],"-")</f>
        <v>18.600000000000001</v>
      </c>
      <c r="W494" s="7">
        <f>SUMIF(Tabla1[Número de Orden],Tabla13[[#This Row],[Número_Orden]],Tabla1[Tiempo_Preparación])</f>
        <v>5.5555555555555558E-3</v>
      </c>
      <c r="X494" s="7">
        <f>Tabla13[[#This Row],[Tiempo_Sala]]-Tabla13[[#This Row],[Tiempo_Preparación]]</f>
        <v>5.6944444446869767E-2</v>
      </c>
      <c r="Y494" s="1" t="str">
        <f>IF(Tabla13[[#This Row],[TS-TP]]&gt;0,"COBRADA","NO COBRADA")</f>
        <v>COBRADA</v>
      </c>
    </row>
    <row r="495" spans="1:25" x14ac:dyDescent="0.25">
      <c r="A495" s="1">
        <v>20</v>
      </c>
      <c r="B495" s="1" t="s">
        <v>629</v>
      </c>
      <c r="C495" s="1">
        <v>5</v>
      </c>
      <c r="D495" s="13">
        <v>45022.061111111114</v>
      </c>
      <c r="E495" s="13">
        <v>45022.200694444444</v>
      </c>
      <c r="F495" s="7">
        <f>IF(Tabla13[[#This Row],[Estado_Mesa]]="Ocupada",Tabla13[[#This Row],[Hora_Salida]]-Tabla13[[#This Row],[Hora_Llegada]]+TIME(0,15,0),Tabla13[[#This Row],[Hora_Salida]]-Tabla13[[#This Row],[Hora_Llegada]])</f>
        <v>0.13958333332993789</v>
      </c>
      <c r="G495" s="7" t="str">
        <f>TEXT(Tabla13[[#This Row],[Hora_Salida]],"dddd,dd,mm,aaaa")</f>
        <v>jueves,06,04,2023</v>
      </c>
      <c r="H495" s="1" t="s">
        <v>73</v>
      </c>
      <c r="I495" s="1" t="s">
        <v>74</v>
      </c>
      <c r="J495" s="1" t="s">
        <v>80</v>
      </c>
      <c r="K495" s="1">
        <v>11.85</v>
      </c>
      <c r="L495" s="1" cm="1">
        <f t="array" ref="L495">_xlfn.IFS(Tabla13[[#This Row],[Cuentas_Pagadas]]="COBRADA",K495,Tabla13[[#This Row],[Cuentas_Pagadas]]="NO COBRADA","-")</f>
        <v>11.85</v>
      </c>
      <c r="M495" s="1" t="s">
        <v>69</v>
      </c>
      <c r="N495" s="1">
        <v>494</v>
      </c>
      <c r="O495" s="1" t="s">
        <v>86</v>
      </c>
      <c r="P495" s="1" t="s">
        <v>97</v>
      </c>
      <c r="Q495" s="19">
        <v>0.1</v>
      </c>
      <c r="R495" s="25">
        <f>Tabla13[[#This Row],[Monto Total]]*Tabla13[[#This Row],[IVA (%)]]</f>
        <v>17.2</v>
      </c>
      <c r="S495" s="26">
        <f>SUMIF(Tabla1[Número de Orden],Tabla13[[#This Row],[Número_Orden]],Tabla1[Total del Pedido])</f>
        <v>172</v>
      </c>
      <c r="T495" s="26" cm="1">
        <f t="array" ref="T495">_xlfn.IFS(Tabla13[[#This Row],[Cuentas_Pagadas]]="COBRADA",Tabla13[[#This Row],[Monto Total]]+Tabla13[[#This Row],[Propina]],Tabla13[[#This Row],[Cuentas_Pagadas]]="NO COBRADA",0)</f>
        <v>183.85</v>
      </c>
      <c r="U495" s="26">
        <f>SUMIF(Tabla1[Número de Orden],Tabla13[[#This Row],[Número_Orden]],Tabla1[Ganancia Bruta])</f>
        <v>68</v>
      </c>
      <c r="V495" s="26">
        <f>IF(Tabla13[[#This Row],[Ganancia Bruta]]&gt;0,Tabla13[[#This Row],[Ganancia Bruta]]-Tabla13[[#This Row],[IVA]],"-")</f>
        <v>50.8</v>
      </c>
      <c r="W495" s="7">
        <f>SUMIF(Tabla1[Número de Orden],Tabla13[[#This Row],[Número_Orden]],Tabla1[Tiempo_Preparación])</f>
        <v>2.1527777777777778E-2</v>
      </c>
      <c r="X495" s="7">
        <f>Tabla13[[#This Row],[Tiempo_Sala]]-Tabla13[[#This Row],[Tiempo_Preparación]]</f>
        <v>0.1180555555521601</v>
      </c>
      <c r="Y495" s="1" t="str">
        <f>IF(Tabla13[[#This Row],[TS-TP]]&gt;0,"COBRADA","NO COBRADA")</f>
        <v>COBRADA</v>
      </c>
    </row>
    <row r="496" spans="1:25" x14ac:dyDescent="0.25">
      <c r="A496" s="1">
        <v>11</v>
      </c>
      <c r="B496" s="1" t="s">
        <v>845</v>
      </c>
      <c r="C496" s="1">
        <v>6</v>
      </c>
      <c r="D496" s="13">
        <v>45022.125694444447</v>
      </c>
      <c r="E496" s="13">
        <v>45022.284722222219</v>
      </c>
      <c r="F496" s="7">
        <f>IF(Tabla13[[#This Row],[Estado_Mesa]]="Ocupada",Tabla13[[#This Row],[Hora_Salida]]-Tabla13[[#This Row],[Hora_Llegada]]+TIME(0,15,0),Tabla13[[#This Row],[Hora_Salida]]-Tabla13[[#This Row],[Hora_Llegada]])</f>
        <v>0.15902777777228039</v>
      </c>
      <c r="G496" s="7" t="str">
        <f>TEXT(Tabla13[[#This Row],[Hora_Salida]],"dddd,dd,mm,aaaa")</f>
        <v>jueves,06,04,2023</v>
      </c>
      <c r="H496" s="1" t="s">
        <v>79</v>
      </c>
      <c r="I496" s="1" t="s">
        <v>74</v>
      </c>
      <c r="J496" s="1" t="s">
        <v>80</v>
      </c>
      <c r="K496" s="1">
        <v>33.96</v>
      </c>
      <c r="L496" s="1" cm="1">
        <f t="array" ref="L496">_xlfn.IFS(Tabla13[[#This Row],[Cuentas_Pagadas]]="COBRADA",K496,Tabla13[[#This Row],[Cuentas_Pagadas]]="NO COBRADA","-")</f>
        <v>33.96</v>
      </c>
      <c r="M496" s="1" t="s">
        <v>81</v>
      </c>
      <c r="N496" s="1">
        <v>495</v>
      </c>
      <c r="O496" s="1" t="s">
        <v>96</v>
      </c>
      <c r="P496" s="1" t="s">
        <v>846</v>
      </c>
      <c r="Q496" s="19">
        <v>0.1</v>
      </c>
      <c r="R496" s="25">
        <f>Tabla13[[#This Row],[Monto Total]]*Tabla13[[#This Row],[IVA (%)]]</f>
        <v>26.3</v>
      </c>
      <c r="S496" s="26">
        <f>SUMIF(Tabla1[Número de Orden],Tabla13[[#This Row],[Número_Orden]],Tabla1[Total del Pedido])</f>
        <v>263</v>
      </c>
      <c r="T496" s="26" cm="1">
        <f t="array" ref="T496">_xlfn.IFS(Tabla13[[#This Row],[Cuentas_Pagadas]]="COBRADA",Tabla13[[#This Row],[Monto Total]]+Tabla13[[#This Row],[Propina]],Tabla13[[#This Row],[Cuentas_Pagadas]]="NO COBRADA",0)</f>
        <v>296.95999999999998</v>
      </c>
      <c r="U496" s="26">
        <f>SUMIF(Tabla1[Número de Orden],Tabla13[[#This Row],[Número_Orden]],Tabla1[Ganancia Bruta])</f>
        <v>104</v>
      </c>
      <c r="V496" s="26">
        <f>IF(Tabla13[[#This Row],[Ganancia Bruta]]&gt;0,Tabla13[[#This Row],[Ganancia Bruta]]-Tabla13[[#This Row],[IVA]],"-")</f>
        <v>77.7</v>
      </c>
      <c r="W496" s="7">
        <f>SUMIF(Tabla1[Número de Orden],Tabla13[[#This Row],[Número_Orden]],Tabla1[Tiempo_Preparación])</f>
        <v>7.0833333333333331E-2</v>
      </c>
      <c r="X496" s="7">
        <f>Tabla13[[#This Row],[Tiempo_Sala]]-Tabla13[[#This Row],[Tiempo_Preparación]]</f>
        <v>8.8194444438947056E-2</v>
      </c>
      <c r="Y496" s="1" t="str">
        <f>IF(Tabla13[[#This Row],[TS-TP]]&gt;0,"COBRADA","NO COBRADA")</f>
        <v>COBRADA</v>
      </c>
    </row>
    <row r="497" spans="1:25" x14ac:dyDescent="0.25">
      <c r="A497" s="1">
        <v>1</v>
      </c>
      <c r="B497" s="1" t="s">
        <v>344</v>
      </c>
      <c r="C497" s="1">
        <v>3</v>
      </c>
      <c r="D497" s="13">
        <v>45022.106944444444</v>
      </c>
      <c r="E497" s="13">
        <v>45022.265277777777</v>
      </c>
      <c r="F497" s="7">
        <f>IF(Tabla13[[#This Row],[Estado_Mesa]]="Ocupada",Tabla13[[#This Row],[Hora_Salida]]-Tabla13[[#This Row],[Hora_Llegada]]+TIME(0,15,0),Tabla13[[#This Row],[Hora_Salida]]-Tabla13[[#This Row],[Hora_Llegada]])</f>
        <v>0.15833333333284827</v>
      </c>
      <c r="G497" s="7" t="str">
        <f>TEXT(Tabla13[[#This Row],[Hora_Salida]],"dddd,dd,mm,aaaa")</f>
        <v>jueves,06,04,2023</v>
      </c>
      <c r="H497" s="1" t="s">
        <v>73</v>
      </c>
      <c r="I497" s="1" t="s">
        <v>67</v>
      </c>
      <c r="J497" s="1" t="s">
        <v>80</v>
      </c>
      <c r="K497" s="1">
        <v>39.42</v>
      </c>
      <c r="L497" s="1" cm="1">
        <f t="array" ref="L497">_xlfn.IFS(Tabla13[[#This Row],[Cuentas_Pagadas]]="COBRADA",K497,Tabla13[[#This Row],[Cuentas_Pagadas]]="NO COBRADA","-")</f>
        <v>39.42</v>
      </c>
      <c r="M497" s="1" t="s">
        <v>69</v>
      </c>
      <c r="N497" s="1">
        <v>496</v>
      </c>
      <c r="O497" s="1" t="s">
        <v>139</v>
      </c>
      <c r="P497" s="1" t="s">
        <v>847</v>
      </c>
      <c r="Q497" s="19">
        <v>0.1</v>
      </c>
      <c r="R497" s="25">
        <f>Tabla13[[#This Row],[Monto Total]]*Tabla13[[#This Row],[IVA (%)]]</f>
        <v>22.3</v>
      </c>
      <c r="S497" s="26">
        <f>SUMIF(Tabla1[Número de Orden],Tabla13[[#This Row],[Número_Orden]],Tabla1[Total del Pedido])</f>
        <v>223</v>
      </c>
      <c r="T497" s="26" cm="1">
        <f t="array" ref="T497">_xlfn.IFS(Tabla13[[#This Row],[Cuentas_Pagadas]]="COBRADA",Tabla13[[#This Row],[Monto Total]]+Tabla13[[#This Row],[Propina]],Tabla13[[#This Row],[Cuentas_Pagadas]]="NO COBRADA",0)</f>
        <v>262.42</v>
      </c>
      <c r="U497" s="26">
        <f>SUMIF(Tabla1[Número de Orden],Tabla13[[#This Row],[Número_Orden]],Tabla1[Ganancia Bruta])</f>
        <v>91</v>
      </c>
      <c r="V497" s="26">
        <f>IF(Tabla13[[#This Row],[Ganancia Bruta]]&gt;0,Tabla13[[#This Row],[Ganancia Bruta]]-Tabla13[[#This Row],[IVA]],"-")</f>
        <v>68.7</v>
      </c>
      <c r="W497" s="7">
        <f>SUMIF(Tabla1[Número de Orden],Tabla13[[#This Row],[Número_Orden]],Tabla1[Tiempo_Preparación])</f>
        <v>9.2361111111111102E-2</v>
      </c>
      <c r="X497" s="7">
        <f>Tabla13[[#This Row],[Tiempo_Sala]]-Tabla13[[#This Row],[Tiempo_Preparación]]</f>
        <v>6.5972222221737167E-2</v>
      </c>
      <c r="Y497" s="1" t="str">
        <f>IF(Tabla13[[#This Row],[TS-TP]]&gt;0,"COBRADA","NO COBRADA")</f>
        <v>COBRADA</v>
      </c>
    </row>
    <row r="498" spans="1:25" x14ac:dyDescent="0.25">
      <c r="A498" s="1">
        <v>13</v>
      </c>
      <c r="B498" s="1" t="s">
        <v>211</v>
      </c>
      <c r="C498" s="1">
        <v>6</v>
      </c>
      <c r="D498" s="13">
        <v>45022.145833333336</v>
      </c>
      <c r="E498" s="13">
        <v>45022.290277777778</v>
      </c>
      <c r="F498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498" s="7" t="str">
        <f>TEXT(Tabla13[[#This Row],[Hora_Salida]],"dddd,dd,mm,aaaa")</f>
        <v>jueves,06,04,2023</v>
      </c>
      <c r="H498" s="1" t="s">
        <v>66</v>
      </c>
      <c r="I498" s="1" t="s">
        <v>67</v>
      </c>
      <c r="J498" s="1" t="s">
        <v>68</v>
      </c>
      <c r="K498" s="1">
        <v>29.93</v>
      </c>
      <c r="L498" s="1" cm="1">
        <f t="array" ref="L498">_xlfn.IFS(Tabla13[[#This Row],[Cuentas_Pagadas]]="COBRADA",K498,Tabla13[[#This Row],[Cuentas_Pagadas]]="NO COBRADA","-")</f>
        <v>29.93</v>
      </c>
      <c r="M498" s="1" t="s">
        <v>69</v>
      </c>
      <c r="N498" s="1">
        <v>497</v>
      </c>
      <c r="O498" s="1" t="s">
        <v>139</v>
      </c>
      <c r="P498" s="1" t="s">
        <v>848</v>
      </c>
      <c r="Q498" s="19">
        <v>0.1</v>
      </c>
      <c r="R498" s="25">
        <f>Tabla13[[#This Row],[Monto Total]]*Tabla13[[#This Row],[IVA (%)]]</f>
        <v>15</v>
      </c>
      <c r="S498" s="26">
        <f>SUMIF(Tabla1[Número de Orden],Tabla13[[#This Row],[Número_Orden]],Tabla1[Total del Pedido])</f>
        <v>150</v>
      </c>
      <c r="T498" s="26" cm="1">
        <f t="array" ref="T498">_xlfn.IFS(Tabla13[[#This Row],[Cuentas_Pagadas]]="COBRADA",Tabla13[[#This Row],[Monto Total]]+Tabla13[[#This Row],[Propina]],Tabla13[[#This Row],[Cuentas_Pagadas]]="NO COBRADA",0)</f>
        <v>179.93</v>
      </c>
      <c r="U498" s="26">
        <f>SUMIF(Tabla1[Número de Orden],Tabla13[[#This Row],[Número_Orden]],Tabla1[Ganancia Bruta])</f>
        <v>57</v>
      </c>
      <c r="V498" s="26">
        <f>IF(Tabla13[[#This Row],[Ganancia Bruta]]&gt;0,Tabla13[[#This Row],[Ganancia Bruta]]-Tabla13[[#This Row],[IVA]],"-")</f>
        <v>42</v>
      </c>
      <c r="W498" s="7">
        <f>SUMIF(Tabla1[Número de Orden],Tabla13[[#This Row],[Número_Orden]],Tabla1[Tiempo_Preparación])</f>
        <v>2.6388888888888889E-2</v>
      </c>
      <c r="X498" s="7">
        <f>Tabla13[[#This Row],[Tiempo_Sala]]-Tabla13[[#This Row],[Tiempo_Preparación]]</f>
        <v>0.11805555555345361</v>
      </c>
      <c r="Y498" s="1" t="str">
        <f>IF(Tabla13[[#This Row],[TS-TP]]&gt;0,"COBRADA","NO COBRADA")</f>
        <v>COBRADA</v>
      </c>
    </row>
    <row r="499" spans="1:25" x14ac:dyDescent="0.25">
      <c r="A499" s="1">
        <v>20</v>
      </c>
      <c r="B499" s="1" t="s">
        <v>761</v>
      </c>
      <c r="C499" s="1">
        <v>3</v>
      </c>
      <c r="D499" s="13">
        <v>45022.011805555558</v>
      </c>
      <c r="E499" s="13">
        <v>45022.156944444447</v>
      </c>
      <c r="F499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499" s="7" t="str">
        <f>TEXT(Tabla13[[#This Row],[Hora_Salida]],"dddd,dd,mm,aaaa")</f>
        <v>jueves,06,04,2023</v>
      </c>
      <c r="H499" s="1" t="s">
        <v>66</v>
      </c>
      <c r="I499" s="1" t="s">
        <v>67</v>
      </c>
      <c r="J499" s="1" t="s">
        <v>80</v>
      </c>
      <c r="K499" s="1">
        <v>21.99</v>
      </c>
      <c r="L499" s="1" cm="1">
        <f t="array" ref="L499">_xlfn.IFS(Tabla13[[#This Row],[Cuentas_Pagadas]]="COBRADA",K499,Tabla13[[#This Row],[Cuentas_Pagadas]]="NO COBRADA","-")</f>
        <v>21.99</v>
      </c>
      <c r="M499" s="1" t="s">
        <v>81</v>
      </c>
      <c r="N499" s="1">
        <v>498</v>
      </c>
      <c r="O499" s="1" t="s">
        <v>70</v>
      </c>
      <c r="P499" s="1" t="s">
        <v>13</v>
      </c>
      <c r="Q499" s="19">
        <v>0.1</v>
      </c>
      <c r="R499" s="25">
        <f>Tabla13[[#This Row],[Monto Total]]*Tabla13[[#This Row],[IVA (%)]]</f>
        <v>1.9000000000000001</v>
      </c>
      <c r="S499" s="26">
        <f>SUMIF(Tabla1[Número de Orden],Tabla13[[#This Row],[Número_Orden]],Tabla1[Total del Pedido])</f>
        <v>19</v>
      </c>
      <c r="T499" s="26" cm="1">
        <f t="array" ref="T499">_xlfn.IFS(Tabla13[[#This Row],[Cuentas_Pagadas]]="COBRADA",Tabla13[[#This Row],[Monto Total]]+Tabla13[[#This Row],[Propina]],Tabla13[[#This Row],[Cuentas_Pagadas]]="NO COBRADA",0)</f>
        <v>40.989999999999995</v>
      </c>
      <c r="U499" s="26">
        <f>SUMIF(Tabla1[Número de Orden],Tabla13[[#This Row],[Número_Orden]],Tabla1[Ganancia Bruta])</f>
        <v>8</v>
      </c>
      <c r="V499" s="26">
        <f>IF(Tabla13[[#This Row],[Ganancia Bruta]]&gt;0,Tabla13[[#This Row],[Ganancia Bruta]]-Tabla13[[#This Row],[IVA]],"-")</f>
        <v>6.1</v>
      </c>
      <c r="W499" s="7">
        <f>SUMIF(Tabla1[Número de Orden],Tabla13[[#This Row],[Número_Orden]],Tabla1[Tiempo_Preparación])</f>
        <v>2.2222222222222223E-2</v>
      </c>
      <c r="X499" s="7">
        <f>Tabla13[[#This Row],[Tiempo_Sala]]-Tabla13[[#This Row],[Tiempo_Preparación]]</f>
        <v>0.12291666666682835</v>
      </c>
      <c r="Y499" s="1" t="str">
        <f>IF(Tabla13[[#This Row],[TS-TP]]&gt;0,"COBRADA","NO COBRADA")</f>
        <v>COBRADA</v>
      </c>
    </row>
    <row r="500" spans="1:25" x14ac:dyDescent="0.25">
      <c r="A500" s="1">
        <v>5</v>
      </c>
      <c r="B500" s="1" t="s">
        <v>737</v>
      </c>
      <c r="C500" s="1">
        <v>5</v>
      </c>
      <c r="D500" s="13">
        <v>45022.056250000001</v>
      </c>
      <c r="E500" s="13">
        <v>45022.186111111114</v>
      </c>
      <c r="F500" s="7">
        <f>IF(Tabla13[[#This Row],[Estado_Mesa]]="Ocupada",Tabla13[[#This Row],[Hora_Salida]]-Tabla13[[#This Row],[Hora_Llegada]]+TIME(0,15,0),Tabla13[[#This Row],[Hora_Salida]]-Tabla13[[#This Row],[Hora_Llegada]])</f>
        <v>0.12986111111240461</v>
      </c>
      <c r="G500" s="7" t="str">
        <f>TEXT(Tabla13[[#This Row],[Hora_Salida]],"dddd,dd,mm,aaaa")</f>
        <v>jueves,06,04,2023</v>
      </c>
      <c r="H500" s="1" t="s">
        <v>79</v>
      </c>
      <c r="I500" s="1" t="s">
        <v>93</v>
      </c>
      <c r="J500" s="1" t="s">
        <v>68</v>
      </c>
      <c r="K500" s="1">
        <v>22.69</v>
      </c>
      <c r="L500" s="1" cm="1">
        <f t="array" ref="L500">_xlfn.IFS(Tabla13[[#This Row],[Cuentas_Pagadas]]="COBRADA",K500,Tabla13[[#This Row],[Cuentas_Pagadas]]="NO COBRADA","-")</f>
        <v>22.69</v>
      </c>
      <c r="M500" s="1" t="s">
        <v>69</v>
      </c>
      <c r="N500" s="1">
        <v>499</v>
      </c>
      <c r="O500" s="1" t="s">
        <v>82</v>
      </c>
      <c r="P500" s="1" t="s">
        <v>849</v>
      </c>
      <c r="Q500" s="19">
        <v>0.1</v>
      </c>
      <c r="R500" s="25">
        <f>Tabla13[[#This Row],[Monto Total]]*Tabla13[[#This Row],[IVA (%)]]</f>
        <v>15.8</v>
      </c>
      <c r="S500" s="26">
        <f>SUMIF(Tabla1[Número de Orden],Tabla13[[#This Row],[Número_Orden]],Tabla1[Total del Pedido])</f>
        <v>158</v>
      </c>
      <c r="T500" s="26" cm="1">
        <f t="array" ref="T500">_xlfn.IFS(Tabla13[[#This Row],[Cuentas_Pagadas]]="COBRADA",Tabla13[[#This Row],[Monto Total]]+Tabla13[[#This Row],[Propina]],Tabla13[[#This Row],[Cuentas_Pagadas]]="NO COBRADA",0)</f>
        <v>180.69</v>
      </c>
      <c r="U500" s="26">
        <f>SUMIF(Tabla1[Número de Orden],Tabla13[[#This Row],[Número_Orden]],Tabla1[Ganancia Bruta])</f>
        <v>65</v>
      </c>
      <c r="V500" s="26">
        <f>IF(Tabla13[[#This Row],[Ganancia Bruta]]&gt;0,Tabla13[[#This Row],[Ganancia Bruta]]-Tabla13[[#This Row],[IVA]],"-")</f>
        <v>49.2</v>
      </c>
      <c r="W500" s="7">
        <f>SUMIF(Tabla1[Número de Orden],Tabla13[[#This Row],[Número_Orden]],Tabla1[Tiempo_Preparación])</f>
        <v>9.0277777777777776E-2</v>
      </c>
      <c r="X500" s="7">
        <f>Tabla13[[#This Row],[Tiempo_Sala]]-Tabla13[[#This Row],[Tiempo_Preparación]]</f>
        <v>3.9583333334626838E-2</v>
      </c>
      <c r="Y500" s="1" t="str">
        <f>IF(Tabla13[[#This Row],[TS-TP]]&gt;0,"COBRADA","NO COBRADA")</f>
        <v>COBRADA</v>
      </c>
    </row>
    <row r="501" spans="1:25" x14ac:dyDescent="0.25">
      <c r="A501" s="1">
        <v>4</v>
      </c>
      <c r="B501" s="1" t="s">
        <v>840</v>
      </c>
      <c r="C501" s="1">
        <v>5</v>
      </c>
      <c r="D501" s="13">
        <v>45022.053472222222</v>
      </c>
      <c r="E501" s="13">
        <v>45022.21875</v>
      </c>
      <c r="F501" s="7">
        <f>IF(Tabla13[[#This Row],[Estado_Mesa]]="Ocupada",Tabla13[[#This Row],[Hora_Salida]]-Tabla13[[#This Row],[Hora_Llegada]]+TIME(0,15,0),Tabla13[[#This Row],[Hora_Salida]]-Tabla13[[#This Row],[Hora_Llegada]])</f>
        <v>0.17569444444476781</v>
      </c>
      <c r="G501" s="7" t="str">
        <f>TEXT(Tabla13[[#This Row],[Hora_Salida]],"dddd,dd,mm,aaaa")</f>
        <v>jueves,06,04,2023</v>
      </c>
      <c r="H501" s="1" t="s">
        <v>89</v>
      </c>
      <c r="I501" s="1" t="s">
        <v>74</v>
      </c>
      <c r="J501" s="1" t="s">
        <v>68</v>
      </c>
      <c r="K501" s="1">
        <v>37.619999999999997</v>
      </c>
      <c r="L501" s="1" cm="1">
        <f t="array" ref="L501">_xlfn.IFS(Tabla13[[#This Row],[Cuentas_Pagadas]]="COBRADA",K501,Tabla13[[#This Row],[Cuentas_Pagadas]]="NO COBRADA","-")</f>
        <v>37.619999999999997</v>
      </c>
      <c r="M501" s="1" t="s">
        <v>95</v>
      </c>
      <c r="N501" s="1">
        <v>500</v>
      </c>
      <c r="O501" s="1" t="s">
        <v>139</v>
      </c>
      <c r="P501" s="1" t="s">
        <v>850</v>
      </c>
      <c r="Q501" s="19">
        <v>0.1</v>
      </c>
      <c r="R501" s="25">
        <f>Tabla13[[#This Row],[Monto Total]]*Tabla13[[#This Row],[IVA (%)]]</f>
        <v>9.3000000000000007</v>
      </c>
      <c r="S501" s="26">
        <f>SUMIF(Tabla1[Número de Orden],Tabla13[[#This Row],[Número_Orden]],Tabla1[Total del Pedido])</f>
        <v>93</v>
      </c>
      <c r="T501" s="26" cm="1">
        <f t="array" ref="T501">_xlfn.IFS(Tabla13[[#This Row],[Cuentas_Pagadas]]="COBRADA",Tabla13[[#This Row],[Monto Total]]+Tabla13[[#This Row],[Propina]],Tabla13[[#This Row],[Cuentas_Pagadas]]="NO COBRADA",0)</f>
        <v>130.62</v>
      </c>
      <c r="U501" s="26">
        <f>SUMIF(Tabla1[Número de Orden],Tabla13[[#This Row],[Número_Orden]],Tabla1[Ganancia Bruta])</f>
        <v>38</v>
      </c>
      <c r="V501" s="26">
        <f>IF(Tabla13[[#This Row],[Ganancia Bruta]]&gt;0,Tabla13[[#This Row],[Ganancia Bruta]]-Tabla13[[#This Row],[IVA]],"-")</f>
        <v>28.7</v>
      </c>
      <c r="W501" s="7">
        <f>SUMIF(Tabla1[Número de Orden],Tabla13[[#This Row],[Número_Orden]],Tabla1[Tiempo_Preparación])</f>
        <v>2.9166666666666667E-2</v>
      </c>
      <c r="X501" s="7">
        <f>Tabla13[[#This Row],[Tiempo_Sala]]-Tabla13[[#This Row],[Tiempo_Preparación]]</f>
        <v>0.14652777777810114</v>
      </c>
      <c r="Y501" s="1" t="str">
        <f>IF(Tabla13[[#This Row],[TS-TP]]&gt;0,"COBRADA","NO COBRADA")</f>
        <v>COBRADA</v>
      </c>
    </row>
    <row r="502" spans="1:25" x14ac:dyDescent="0.25">
      <c r="A502" s="1">
        <v>7</v>
      </c>
      <c r="B502" s="1" t="s">
        <v>851</v>
      </c>
      <c r="C502" s="1">
        <v>1</v>
      </c>
      <c r="D502" s="13">
        <v>45022.155555555553</v>
      </c>
      <c r="E502" s="13">
        <v>45022.271527777775</v>
      </c>
      <c r="F502" s="7">
        <f>IF(Tabla13[[#This Row],[Estado_Mesa]]="Ocupada",Tabla13[[#This Row],[Hora_Salida]]-Tabla13[[#This Row],[Hora_Llegada]]+TIME(0,15,0),Tabla13[[#This Row],[Hora_Salida]]-Tabla13[[#This Row],[Hora_Llegada]])</f>
        <v>0.1263888888885655</v>
      </c>
      <c r="G502" s="7" t="str">
        <f>TEXT(Tabla13[[#This Row],[Hora_Salida]],"dddd,dd,mm,aaaa")</f>
        <v>jueves,06,04,2023</v>
      </c>
      <c r="H502" s="1" t="s">
        <v>73</v>
      </c>
      <c r="I502" s="1" t="s">
        <v>93</v>
      </c>
      <c r="J502" s="1" t="s">
        <v>80</v>
      </c>
      <c r="K502" s="1">
        <v>28.38</v>
      </c>
      <c r="L502" s="1" cm="1">
        <f t="array" ref="L502">_xlfn.IFS(Tabla13[[#This Row],[Cuentas_Pagadas]]="COBRADA",K502,Tabla13[[#This Row],[Cuentas_Pagadas]]="NO COBRADA","-")</f>
        <v>28.38</v>
      </c>
      <c r="M502" s="1" t="s">
        <v>95</v>
      </c>
      <c r="N502" s="1">
        <v>501</v>
      </c>
      <c r="O502" s="1" t="s">
        <v>96</v>
      </c>
      <c r="P502" s="1" t="s">
        <v>852</v>
      </c>
      <c r="Q502" s="19">
        <v>0.1</v>
      </c>
      <c r="R502" s="25">
        <f>Tabla13[[#This Row],[Monto Total]]*Tabla13[[#This Row],[IVA (%)]]</f>
        <v>13.8</v>
      </c>
      <c r="S502" s="26">
        <f>SUMIF(Tabla1[Número de Orden],Tabla13[[#This Row],[Número_Orden]],Tabla1[Total del Pedido])</f>
        <v>138</v>
      </c>
      <c r="T502" s="26" cm="1">
        <f t="array" ref="T502">_xlfn.IFS(Tabla13[[#This Row],[Cuentas_Pagadas]]="COBRADA",Tabla13[[#This Row],[Monto Total]]+Tabla13[[#This Row],[Propina]],Tabla13[[#This Row],[Cuentas_Pagadas]]="NO COBRADA",0)</f>
        <v>166.38</v>
      </c>
      <c r="U502" s="26">
        <f>SUMIF(Tabla1[Número de Orden],Tabla13[[#This Row],[Número_Orden]],Tabla1[Ganancia Bruta])</f>
        <v>55</v>
      </c>
      <c r="V502" s="26">
        <f>IF(Tabla13[[#This Row],[Ganancia Bruta]]&gt;0,Tabla13[[#This Row],[Ganancia Bruta]]-Tabla13[[#This Row],[IVA]],"-")</f>
        <v>41.2</v>
      </c>
      <c r="W502" s="7">
        <f>SUMIF(Tabla1[Número de Orden],Tabla13[[#This Row],[Número_Orden]],Tabla1[Tiempo_Preparación])</f>
        <v>2.7083333333333334E-2</v>
      </c>
      <c r="X502" s="7">
        <f>Tabla13[[#This Row],[Tiempo_Sala]]-Tabla13[[#This Row],[Tiempo_Preparación]]</f>
        <v>9.9305555555232169E-2</v>
      </c>
      <c r="Y502" s="1" t="str">
        <f>IF(Tabla13[[#This Row],[TS-TP]]&gt;0,"COBRADA","NO COBRADA")</f>
        <v>COBRADA</v>
      </c>
    </row>
    <row r="503" spans="1:25" x14ac:dyDescent="0.25">
      <c r="A503" s="1">
        <v>5</v>
      </c>
      <c r="B503" s="1" t="s">
        <v>457</v>
      </c>
      <c r="C503" s="1">
        <v>2</v>
      </c>
      <c r="D503" s="13">
        <v>45022.03125</v>
      </c>
      <c r="E503" s="13">
        <v>45022.081250000003</v>
      </c>
      <c r="F503" s="7">
        <f>IF(Tabla13[[#This Row],[Estado_Mesa]]="Ocupada",Tabla13[[#This Row],[Hora_Salida]]-Tabla13[[#This Row],[Hora_Llegada]]+TIME(0,15,0),Tabla13[[#This Row],[Hora_Salida]]-Tabla13[[#This Row],[Hora_Llegada]])</f>
        <v>5.0000000002910383E-2</v>
      </c>
      <c r="G503" s="7" t="str">
        <f>TEXT(Tabla13[[#This Row],[Hora_Salida]],"dddd,dd,mm,aaaa")</f>
        <v>jueves,06,04,2023</v>
      </c>
      <c r="H503" s="1" t="s">
        <v>85</v>
      </c>
      <c r="I503" s="1" t="s">
        <v>67</v>
      </c>
      <c r="J503" s="1" t="s">
        <v>80</v>
      </c>
      <c r="K503" s="1">
        <v>32.9</v>
      </c>
      <c r="L503" s="1" t="str" cm="1">
        <f t="array" ref="L503">_xlfn.IFS(Tabla13[[#This Row],[Cuentas_Pagadas]]="COBRADA",K503,Tabla13[[#This Row],[Cuentas_Pagadas]]="NO COBRADA","-")</f>
        <v>-</v>
      </c>
      <c r="M503" s="1" t="s">
        <v>69</v>
      </c>
      <c r="N503" s="1">
        <v>502</v>
      </c>
      <c r="O503" s="1" t="s">
        <v>101</v>
      </c>
      <c r="P503" s="1" t="s">
        <v>853</v>
      </c>
      <c r="Q503" s="19">
        <v>0.1</v>
      </c>
      <c r="R503" s="25">
        <f>Tabla13[[#This Row],[Monto Total]]*Tabla13[[#This Row],[IVA (%)]]</f>
        <v>13.9</v>
      </c>
      <c r="S503" s="26">
        <f>SUMIF(Tabla1[Número de Orden],Tabla13[[#This Row],[Número_Orden]],Tabla1[Total del Pedido])</f>
        <v>139</v>
      </c>
      <c r="T503" s="26" cm="1">
        <f t="array" ref="T503">_xlfn.IFS(Tabla13[[#This Row],[Cuentas_Pagadas]]="COBRADA",Tabla13[[#This Row],[Monto Total]]+Tabla13[[#This Row],[Propina]],Tabla13[[#This Row],[Cuentas_Pagadas]]="NO COBRADA",0)</f>
        <v>0</v>
      </c>
      <c r="U503" s="26">
        <v>0</v>
      </c>
      <c r="V503" s="27" t="str">
        <f>IF(Tabla13[[#This Row],[Ganancia Bruta]]&gt;0,Tabla13[[#This Row],[Ganancia Bruta]]-Tabla13[[#This Row],[IVA]],"-")</f>
        <v>-</v>
      </c>
      <c r="W503" s="7">
        <f>SUMIF(Tabla1[Número de Orden],Tabla13[[#This Row],[Número_Orden]],Tabla1[Tiempo_Preparación])</f>
        <v>5.0694444444444445E-2</v>
      </c>
      <c r="X503" s="7">
        <f>Tabla13[[#This Row],[Tiempo_Sala]]-Tabla13[[#This Row],[Tiempo_Preparación]]</f>
        <v>-6.9444444153406171E-4</v>
      </c>
      <c r="Y503" s="1" t="str">
        <f>IF(Tabla13[[#This Row],[TS-TP]]&gt;0,"COBRADA","NO COBRADA")</f>
        <v>NO COBRADA</v>
      </c>
    </row>
    <row r="504" spans="1:25" x14ac:dyDescent="0.25">
      <c r="A504" s="1">
        <v>3</v>
      </c>
      <c r="B504" s="1" t="s">
        <v>854</v>
      </c>
      <c r="C504" s="1">
        <v>1</v>
      </c>
      <c r="D504" s="13">
        <v>45022.097222222219</v>
      </c>
      <c r="E504" s="13">
        <v>45022.168055555558</v>
      </c>
      <c r="F504" s="7">
        <f>IF(Tabla13[[#This Row],[Estado_Mesa]]="Ocupada",Tabla13[[#This Row],[Hora_Salida]]-Tabla13[[#This Row],[Hora_Llegada]]+TIME(0,15,0),Tabla13[[#This Row],[Hora_Salida]]-Tabla13[[#This Row],[Hora_Llegada]])</f>
        <v>7.0833333338669036E-2</v>
      </c>
      <c r="G504" s="7" t="str">
        <f>TEXT(Tabla13[[#This Row],[Hora_Salida]],"dddd,dd,mm,aaaa")</f>
        <v>jueves,06,04,2023</v>
      </c>
      <c r="H504" s="1" t="s">
        <v>66</v>
      </c>
      <c r="I504" s="1" t="s">
        <v>67</v>
      </c>
      <c r="J504" s="1" t="s">
        <v>80</v>
      </c>
      <c r="K504" s="1">
        <v>35.840000000000003</v>
      </c>
      <c r="L504" s="1" cm="1">
        <f t="array" ref="L504">_xlfn.IFS(Tabla13[[#This Row],[Cuentas_Pagadas]]="COBRADA",K504,Tabla13[[#This Row],[Cuentas_Pagadas]]="NO COBRADA","-")</f>
        <v>35.840000000000003</v>
      </c>
      <c r="M504" s="1" t="s">
        <v>69</v>
      </c>
      <c r="N504" s="1">
        <v>503</v>
      </c>
      <c r="O504" s="1" t="s">
        <v>70</v>
      </c>
      <c r="P504" s="1" t="s">
        <v>493</v>
      </c>
      <c r="Q504" s="19">
        <v>0.1</v>
      </c>
      <c r="R504" s="25">
        <f>Tabla13[[#This Row],[Monto Total]]*Tabla13[[#This Row],[IVA (%)]]</f>
        <v>13.700000000000001</v>
      </c>
      <c r="S504" s="26">
        <f>SUMIF(Tabla1[Número de Orden],Tabla13[[#This Row],[Número_Orden]],Tabla1[Total del Pedido])</f>
        <v>137</v>
      </c>
      <c r="T504" s="26" cm="1">
        <f t="array" ref="T504">_xlfn.IFS(Tabla13[[#This Row],[Cuentas_Pagadas]]="COBRADA",Tabla13[[#This Row],[Monto Total]]+Tabla13[[#This Row],[Propina]],Tabla13[[#This Row],[Cuentas_Pagadas]]="NO COBRADA",0)</f>
        <v>172.84</v>
      </c>
      <c r="U504" s="26">
        <f>SUMIF(Tabla1[Número de Orden],Tabla13[[#This Row],[Número_Orden]],Tabla1[Ganancia Bruta])</f>
        <v>54</v>
      </c>
      <c r="V504" s="26">
        <f>IF(Tabla13[[#This Row],[Ganancia Bruta]]&gt;0,Tabla13[[#This Row],[Ganancia Bruta]]-Tabla13[[#This Row],[IVA]],"-")</f>
        <v>40.299999999999997</v>
      </c>
      <c r="W504" s="7">
        <f>SUMIF(Tabla1[Número de Orden],Tabla13[[#This Row],[Número_Orden]],Tabla1[Tiempo_Preparación])</f>
        <v>5.9027777777777776E-2</v>
      </c>
      <c r="X504" s="7">
        <f>Tabla13[[#This Row],[Tiempo_Sala]]-Tabla13[[#This Row],[Tiempo_Preparación]]</f>
        <v>1.1805555560891259E-2</v>
      </c>
      <c r="Y504" s="1" t="str">
        <f>IF(Tabla13[[#This Row],[TS-TP]]&gt;0,"COBRADA","NO COBRADA")</f>
        <v>COBRADA</v>
      </c>
    </row>
    <row r="505" spans="1:25" x14ac:dyDescent="0.25">
      <c r="A505" s="1">
        <v>2</v>
      </c>
      <c r="B505" s="1" t="s">
        <v>855</v>
      </c>
      <c r="C505" s="1">
        <v>5</v>
      </c>
      <c r="D505" s="13">
        <v>45022.090277777781</v>
      </c>
      <c r="E505" s="13">
        <v>45022.2</v>
      </c>
      <c r="F505" s="7">
        <f>IF(Tabla13[[#This Row],[Estado_Mesa]]="Ocupada",Tabla13[[#This Row],[Hora_Salida]]-Tabla13[[#This Row],[Hora_Llegada]]+TIME(0,15,0),Tabla13[[#This Row],[Hora_Salida]]-Tabla13[[#This Row],[Hora_Llegada]])</f>
        <v>0.10972222221607808</v>
      </c>
      <c r="G505" s="7" t="str">
        <f>TEXT(Tabla13[[#This Row],[Hora_Salida]],"dddd,dd,mm,aaaa")</f>
        <v>jueves,06,04,2023</v>
      </c>
      <c r="H505" s="1" t="s">
        <v>85</v>
      </c>
      <c r="I505" s="1" t="s">
        <v>93</v>
      </c>
      <c r="J505" s="1" t="s">
        <v>75</v>
      </c>
      <c r="K505" s="1">
        <v>31.31</v>
      </c>
      <c r="L505" s="1" cm="1">
        <f t="array" ref="L505">_xlfn.IFS(Tabla13[[#This Row],[Cuentas_Pagadas]]="COBRADA",K505,Tabla13[[#This Row],[Cuentas_Pagadas]]="NO COBRADA","-")</f>
        <v>31.31</v>
      </c>
      <c r="M505" s="1" t="s">
        <v>69</v>
      </c>
      <c r="N505" s="1">
        <v>504</v>
      </c>
      <c r="O505" s="1" t="s">
        <v>82</v>
      </c>
      <c r="P505" s="1" t="s">
        <v>7</v>
      </c>
      <c r="Q505" s="19">
        <v>0.1</v>
      </c>
      <c r="R505" s="25">
        <f>Tabla13[[#This Row],[Monto Total]]*Tabla13[[#This Row],[IVA (%)]]</f>
        <v>5.4</v>
      </c>
      <c r="S505" s="26">
        <f>SUMIF(Tabla1[Número de Orden],Tabla13[[#This Row],[Número_Orden]],Tabla1[Total del Pedido])</f>
        <v>54</v>
      </c>
      <c r="T505" s="26" cm="1">
        <f t="array" ref="T505">_xlfn.IFS(Tabla13[[#This Row],[Cuentas_Pagadas]]="COBRADA",Tabla13[[#This Row],[Monto Total]]+Tabla13[[#This Row],[Propina]],Tabla13[[#This Row],[Cuentas_Pagadas]]="NO COBRADA",0)</f>
        <v>85.31</v>
      </c>
      <c r="U505" s="26">
        <f>SUMIF(Tabla1[Número de Orden],Tabla13[[#This Row],[Número_Orden]],Tabla1[Ganancia Bruta])</f>
        <v>22</v>
      </c>
      <c r="V505" s="26">
        <f>IF(Tabla13[[#This Row],[Ganancia Bruta]]&gt;0,Tabla13[[#This Row],[Ganancia Bruta]]-Tabla13[[#This Row],[IVA]],"-")</f>
        <v>16.600000000000001</v>
      </c>
      <c r="W505" s="7">
        <f>SUMIF(Tabla1[Número de Orden],Tabla13[[#This Row],[Número_Orden]],Tabla1[Tiempo_Preparación])</f>
        <v>1.3194444444444444E-2</v>
      </c>
      <c r="X505" s="7">
        <f>Tabla13[[#This Row],[Tiempo_Sala]]-Tabla13[[#This Row],[Tiempo_Preparación]]</f>
        <v>9.6527777771633641E-2</v>
      </c>
      <c r="Y505" s="1" t="str">
        <f>IF(Tabla13[[#This Row],[TS-TP]]&gt;0,"COBRADA","NO COBRADA")</f>
        <v>COBRADA</v>
      </c>
    </row>
    <row r="506" spans="1:25" x14ac:dyDescent="0.25">
      <c r="A506" s="1">
        <v>5</v>
      </c>
      <c r="B506" s="1" t="s">
        <v>856</v>
      </c>
      <c r="C506" s="1">
        <v>1</v>
      </c>
      <c r="D506" s="13">
        <v>45022.109722222223</v>
      </c>
      <c r="E506" s="13">
        <v>45022.254861111112</v>
      </c>
      <c r="F506" s="7">
        <f>IF(Tabla13[[#This Row],[Estado_Mesa]]="Ocupada",Tabla13[[#This Row],[Hora_Salida]]-Tabla13[[#This Row],[Hora_Llegada]]+TIME(0,15,0),Tabla13[[#This Row],[Hora_Salida]]-Tabla13[[#This Row],[Hora_Llegada]])</f>
        <v>0.14513888888905058</v>
      </c>
      <c r="G506" s="7" t="str">
        <f>TEXT(Tabla13[[#This Row],[Hora_Salida]],"dddd,dd,mm,aaaa")</f>
        <v>jueves,06,04,2023</v>
      </c>
      <c r="H506" s="1" t="s">
        <v>79</v>
      </c>
      <c r="I506" s="1" t="s">
        <v>93</v>
      </c>
      <c r="J506" s="1" t="s">
        <v>80</v>
      </c>
      <c r="K506" s="1">
        <v>25.76</v>
      </c>
      <c r="L506" s="1" cm="1">
        <f t="array" ref="L506">_xlfn.IFS(Tabla13[[#This Row],[Cuentas_Pagadas]]="COBRADA",K506,Tabla13[[#This Row],[Cuentas_Pagadas]]="NO COBRADA","-")</f>
        <v>25.76</v>
      </c>
      <c r="M506" s="1" t="s">
        <v>69</v>
      </c>
      <c r="N506" s="1">
        <v>505</v>
      </c>
      <c r="O506" s="1" t="s">
        <v>76</v>
      </c>
      <c r="P506" s="1" t="s">
        <v>857</v>
      </c>
      <c r="Q506" s="19">
        <v>0.1</v>
      </c>
      <c r="R506" s="25">
        <f>Tabla13[[#This Row],[Monto Total]]*Tabla13[[#This Row],[IVA (%)]]</f>
        <v>15.5</v>
      </c>
      <c r="S506" s="26">
        <f>SUMIF(Tabla1[Número de Orden],Tabla13[[#This Row],[Número_Orden]],Tabla1[Total del Pedido])</f>
        <v>155</v>
      </c>
      <c r="T506" s="26" cm="1">
        <f t="array" ref="T506">_xlfn.IFS(Tabla13[[#This Row],[Cuentas_Pagadas]]="COBRADA",Tabla13[[#This Row],[Monto Total]]+Tabla13[[#This Row],[Propina]],Tabla13[[#This Row],[Cuentas_Pagadas]]="NO COBRADA",0)</f>
        <v>180.76</v>
      </c>
      <c r="U506" s="26">
        <f>SUMIF(Tabla1[Número de Orden],Tabla13[[#This Row],[Número_Orden]],Tabla1[Ganancia Bruta])</f>
        <v>60</v>
      </c>
      <c r="V506" s="26">
        <f>IF(Tabla13[[#This Row],[Ganancia Bruta]]&gt;0,Tabla13[[#This Row],[Ganancia Bruta]]-Tabla13[[#This Row],[IVA]],"-")</f>
        <v>44.5</v>
      </c>
      <c r="W506" s="7">
        <f>SUMIF(Tabla1[Número de Orden],Tabla13[[#This Row],[Número_Orden]],Tabla1[Tiempo_Preparación])</f>
        <v>7.9861111111111105E-2</v>
      </c>
      <c r="X506" s="7">
        <f>Tabla13[[#This Row],[Tiempo_Sala]]-Tabla13[[#This Row],[Tiempo_Preparación]]</f>
        <v>6.5277777777939472E-2</v>
      </c>
      <c r="Y506" s="1" t="str">
        <f>IF(Tabla13[[#This Row],[TS-TP]]&gt;0,"COBRADA","NO COBRADA")</f>
        <v>COBRADA</v>
      </c>
    </row>
    <row r="507" spans="1:25" x14ac:dyDescent="0.25">
      <c r="A507" s="1">
        <v>18</v>
      </c>
      <c r="B507" s="1" t="s">
        <v>858</v>
      </c>
      <c r="C507" s="1">
        <v>2</v>
      </c>
      <c r="D507" s="13">
        <v>45022.084027777775</v>
      </c>
      <c r="E507" s="13">
        <v>45022.168055555558</v>
      </c>
      <c r="F507" s="7">
        <f>IF(Tabla13[[#This Row],[Estado_Mesa]]="Ocupada",Tabla13[[#This Row],[Hora_Salida]]-Tabla13[[#This Row],[Hora_Llegada]]+TIME(0,15,0),Tabla13[[#This Row],[Hora_Salida]]-Tabla13[[#This Row],[Hora_Llegada]])</f>
        <v>9.44444444491334E-2</v>
      </c>
      <c r="G507" s="7" t="str">
        <f>TEXT(Tabla13[[#This Row],[Hora_Salida]],"dddd,dd,mm,aaaa")</f>
        <v>jueves,06,04,2023</v>
      </c>
      <c r="H507" s="1" t="s">
        <v>66</v>
      </c>
      <c r="I507" s="1" t="s">
        <v>93</v>
      </c>
      <c r="J507" s="1" t="s">
        <v>80</v>
      </c>
      <c r="K507" s="1">
        <v>11.65</v>
      </c>
      <c r="L507" s="1" cm="1">
        <f t="array" ref="L507">_xlfn.IFS(Tabla13[[#This Row],[Cuentas_Pagadas]]="COBRADA",K507,Tabla13[[#This Row],[Cuentas_Pagadas]]="NO COBRADA","-")</f>
        <v>11.65</v>
      </c>
      <c r="M507" s="1" t="s">
        <v>95</v>
      </c>
      <c r="N507" s="1">
        <v>506</v>
      </c>
      <c r="O507" s="1" t="s">
        <v>86</v>
      </c>
      <c r="P507" s="1" t="s">
        <v>14</v>
      </c>
      <c r="Q507" s="19">
        <v>0.1</v>
      </c>
      <c r="R507" s="25">
        <f>Tabla13[[#This Row],[Monto Total]]*Tabla13[[#This Row],[IVA (%)]]</f>
        <v>7</v>
      </c>
      <c r="S507" s="26">
        <f>SUMIF(Tabla1[Número de Orden],Tabla13[[#This Row],[Número_Orden]],Tabla1[Total del Pedido])</f>
        <v>70</v>
      </c>
      <c r="T507" s="26" cm="1">
        <f t="array" ref="T507">_xlfn.IFS(Tabla13[[#This Row],[Cuentas_Pagadas]]="COBRADA",Tabla13[[#This Row],[Monto Total]]+Tabla13[[#This Row],[Propina]],Tabla13[[#This Row],[Cuentas_Pagadas]]="NO COBRADA",0)</f>
        <v>81.650000000000006</v>
      </c>
      <c r="U507" s="26">
        <f>SUMIF(Tabla1[Número de Orden],Tabla13[[#This Row],[Número_Orden]],Tabla1[Ganancia Bruta])</f>
        <v>28</v>
      </c>
      <c r="V507" s="26">
        <f>IF(Tabla13[[#This Row],[Ganancia Bruta]]&gt;0,Tabla13[[#This Row],[Ganancia Bruta]]-Tabla13[[#This Row],[IVA]],"-")</f>
        <v>21</v>
      </c>
      <c r="W507" s="7">
        <f>SUMIF(Tabla1[Número de Orden],Tabla13[[#This Row],[Número_Orden]],Tabla1[Tiempo_Preparación])</f>
        <v>3.472222222222222E-3</v>
      </c>
      <c r="X507" s="7">
        <f>Tabla13[[#This Row],[Tiempo_Sala]]-Tabla13[[#This Row],[Tiempo_Preparación]]</f>
        <v>9.0972222226911176E-2</v>
      </c>
      <c r="Y507" s="1" t="str">
        <f>IF(Tabla13[[#This Row],[TS-TP]]&gt;0,"COBRADA","NO COBRADA")</f>
        <v>COBRADA</v>
      </c>
    </row>
    <row r="508" spans="1:25" x14ac:dyDescent="0.25">
      <c r="A508" s="1">
        <v>18</v>
      </c>
      <c r="B508" s="1" t="s">
        <v>797</v>
      </c>
      <c r="C508" s="1">
        <v>4</v>
      </c>
      <c r="D508" s="13">
        <v>45022.143055555556</v>
      </c>
      <c r="E508" s="13">
        <v>45022.1875</v>
      </c>
      <c r="F508" s="7">
        <f>IF(Tabla13[[#This Row],[Estado_Mesa]]="Ocupada",Tabla13[[#This Row],[Hora_Salida]]-Tabla13[[#This Row],[Hora_Llegada]]+TIME(0,15,0),Tabla13[[#This Row],[Hora_Salida]]-Tabla13[[#This Row],[Hora_Llegada]])</f>
        <v>4.4444444443797693E-2</v>
      </c>
      <c r="G508" s="7" t="str">
        <f>TEXT(Tabla13[[#This Row],[Hora_Salida]],"dddd,dd,mm,aaaa")</f>
        <v>jueves,06,04,2023</v>
      </c>
      <c r="H508" s="1" t="s">
        <v>79</v>
      </c>
      <c r="I508" s="1" t="s">
        <v>74</v>
      </c>
      <c r="J508" s="1" t="s">
        <v>80</v>
      </c>
      <c r="K508" s="1">
        <v>43.42</v>
      </c>
      <c r="L508" s="1" t="str" cm="1">
        <f t="array" ref="L508">_xlfn.IFS(Tabla13[[#This Row],[Cuentas_Pagadas]]="COBRADA",K508,Tabla13[[#This Row],[Cuentas_Pagadas]]="NO COBRADA","-")</f>
        <v>-</v>
      </c>
      <c r="M508" s="1" t="s">
        <v>81</v>
      </c>
      <c r="N508" s="1">
        <v>507</v>
      </c>
      <c r="O508" s="1" t="s">
        <v>101</v>
      </c>
      <c r="P508" s="1" t="s">
        <v>859</v>
      </c>
      <c r="Q508" s="19">
        <v>0.1</v>
      </c>
      <c r="R508" s="25">
        <f>Tabla13[[#This Row],[Monto Total]]*Tabla13[[#This Row],[IVA (%)]]</f>
        <v>21</v>
      </c>
      <c r="S508" s="26">
        <f>SUMIF(Tabla1[Número de Orden],Tabla13[[#This Row],[Número_Orden]],Tabla1[Total del Pedido])</f>
        <v>210</v>
      </c>
      <c r="T508" s="26" cm="1">
        <f t="array" ref="T508">_xlfn.IFS(Tabla13[[#This Row],[Cuentas_Pagadas]]="COBRADA",Tabla13[[#This Row],[Monto Total]]+Tabla13[[#This Row],[Propina]],Tabla13[[#This Row],[Cuentas_Pagadas]]="NO COBRADA",0)</f>
        <v>0</v>
      </c>
      <c r="U508" s="26">
        <v>0</v>
      </c>
      <c r="V508" s="27" t="str">
        <f>IF(Tabla13[[#This Row],[Ganancia Bruta]]&gt;0,Tabla13[[#This Row],[Ganancia Bruta]]-Tabla13[[#This Row],[IVA]],"-")</f>
        <v>-</v>
      </c>
      <c r="W508" s="7">
        <f>SUMIF(Tabla1[Número de Orden],Tabla13[[#This Row],[Número_Orden]],Tabla1[Tiempo_Preparación])</f>
        <v>4.791666666666667E-2</v>
      </c>
      <c r="X508" s="7">
        <f>Tabla13[[#This Row],[Tiempo_Sala]]-Tabla13[[#This Row],[Tiempo_Preparación]]</f>
        <v>-3.4722222228689772E-3</v>
      </c>
      <c r="Y508" s="1" t="str">
        <f>IF(Tabla13[[#This Row],[TS-TP]]&gt;0,"COBRADA","NO COBRADA")</f>
        <v>NO COBRADA</v>
      </c>
    </row>
    <row r="509" spans="1:25" x14ac:dyDescent="0.25">
      <c r="A509" s="1">
        <v>6</v>
      </c>
      <c r="B509" s="1" t="s">
        <v>860</v>
      </c>
      <c r="C509" s="1">
        <v>1</v>
      </c>
      <c r="D509" s="13">
        <v>45022.118055555555</v>
      </c>
      <c r="E509" s="13">
        <v>45022.274305555555</v>
      </c>
      <c r="F509" s="7">
        <f>IF(Tabla13[[#This Row],[Estado_Mesa]]="Ocupada",Tabla13[[#This Row],[Hora_Salida]]-Tabla13[[#This Row],[Hora_Llegada]]+TIME(0,15,0),Tabla13[[#This Row],[Hora_Salida]]-Tabla13[[#This Row],[Hora_Llegada]])</f>
        <v>0.15625</v>
      </c>
      <c r="G509" s="7" t="str">
        <f>TEXT(Tabla13[[#This Row],[Hora_Salida]],"dddd,dd,mm,aaaa")</f>
        <v>jueves,06,04,2023</v>
      </c>
      <c r="H509" s="1" t="s">
        <v>85</v>
      </c>
      <c r="I509" s="1" t="s">
        <v>67</v>
      </c>
      <c r="J509" s="1" t="s">
        <v>80</v>
      </c>
      <c r="K509" s="1">
        <v>42.8</v>
      </c>
      <c r="L509" s="1" cm="1">
        <f t="array" ref="L509">_xlfn.IFS(Tabla13[[#This Row],[Cuentas_Pagadas]]="COBRADA",K509,Tabla13[[#This Row],[Cuentas_Pagadas]]="NO COBRADA","-")</f>
        <v>42.8</v>
      </c>
      <c r="M509" s="1" t="s">
        <v>69</v>
      </c>
      <c r="N509" s="1">
        <v>508</v>
      </c>
      <c r="O509" s="1" t="s">
        <v>82</v>
      </c>
      <c r="P509" s="1" t="s">
        <v>15</v>
      </c>
      <c r="Q509" s="19">
        <v>0.1</v>
      </c>
      <c r="R509" s="25">
        <f>Tabla13[[#This Row],[Monto Total]]*Tabla13[[#This Row],[IVA (%)]]</f>
        <v>3.2</v>
      </c>
      <c r="S509" s="26">
        <f>SUMIF(Tabla1[Número de Orden],Tabla13[[#This Row],[Número_Orden]],Tabla1[Total del Pedido])</f>
        <v>32</v>
      </c>
      <c r="T509" s="26" cm="1">
        <f t="array" ref="T509">_xlfn.IFS(Tabla13[[#This Row],[Cuentas_Pagadas]]="COBRADA",Tabla13[[#This Row],[Monto Total]]+Tabla13[[#This Row],[Propina]],Tabla13[[#This Row],[Cuentas_Pagadas]]="NO COBRADA",0)</f>
        <v>74.8</v>
      </c>
      <c r="U509" s="26">
        <f>SUMIF(Tabla1[Número de Orden],Tabla13[[#This Row],[Número_Orden]],Tabla1[Ganancia Bruta])</f>
        <v>13</v>
      </c>
      <c r="V509" s="26">
        <f>IF(Tabla13[[#This Row],[Ganancia Bruta]]&gt;0,Tabla13[[#This Row],[Ganancia Bruta]]-Tabla13[[#This Row],[IVA]],"-")</f>
        <v>9.8000000000000007</v>
      </c>
      <c r="W509" s="7">
        <f>SUMIF(Tabla1[Número de Orden],Tabla13[[#This Row],[Número_Orden]],Tabla1[Tiempo_Preparación])</f>
        <v>2.361111111111111E-2</v>
      </c>
      <c r="X509" s="7">
        <f>Tabla13[[#This Row],[Tiempo_Sala]]-Tabla13[[#This Row],[Tiempo_Preparación]]</f>
        <v>0.13263888888888889</v>
      </c>
      <c r="Y509" s="1" t="str">
        <f>IF(Tabla13[[#This Row],[TS-TP]]&gt;0,"COBRADA","NO COBRADA")</f>
        <v>COBRADA</v>
      </c>
    </row>
    <row r="510" spans="1:25" x14ac:dyDescent="0.25">
      <c r="A510" s="1">
        <v>5</v>
      </c>
      <c r="B510" s="1" t="s">
        <v>196</v>
      </c>
      <c r="C510" s="1">
        <v>3</v>
      </c>
      <c r="D510" s="13">
        <v>45022.133333333331</v>
      </c>
      <c r="E510" s="13">
        <v>45022.251388888886</v>
      </c>
      <c r="F510" s="7">
        <f>IF(Tabla13[[#This Row],[Estado_Mesa]]="Ocupada",Tabla13[[#This Row],[Hora_Salida]]-Tabla13[[#This Row],[Hora_Llegada]]+TIME(0,15,0),Tabla13[[#This Row],[Hora_Salida]]-Tabla13[[#This Row],[Hora_Llegada]])</f>
        <v>0.12847222222141377</v>
      </c>
      <c r="G510" s="7" t="str">
        <f>TEXT(Tabla13[[#This Row],[Hora_Salida]],"dddd,dd,mm,aaaa")</f>
        <v>jueves,06,04,2023</v>
      </c>
      <c r="H510" s="1" t="s">
        <v>73</v>
      </c>
      <c r="I510" s="1" t="s">
        <v>74</v>
      </c>
      <c r="J510" s="1" t="s">
        <v>80</v>
      </c>
      <c r="K510" s="1">
        <v>16.260000000000002</v>
      </c>
      <c r="L510" s="1" cm="1">
        <f t="array" ref="L510">_xlfn.IFS(Tabla13[[#This Row],[Cuentas_Pagadas]]="COBRADA",K510,Tabla13[[#This Row],[Cuentas_Pagadas]]="NO COBRADA","-")</f>
        <v>16.260000000000002</v>
      </c>
      <c r="M510" s="1" t="s">
        <v>95</v>
      </c>
      <c r="N510" s="1">
        <v>509</v>
      </c>
      <c r="O510" s="1" t="s">
        <v>82</v>
      </c>
      <c r="P510" s="1" t="s">
        <v>8</v>
      </c>
      <c r="Q510" s="19">
        <v>0.1</v>
      </c>
      <c r="R510" s="25">
        <f>Tabla13[[#This Row],[Monto Total]]*Tabla13[[#This Row],[IVA (%)]]</f>
        <v>8</v>
      </c>
      <c r="S510" s="26">
        <f>SUMIF(Tabla1[Número de Orden],Tabla13[[#This Row],[Número_Orden]],Tabla1[Total del Pedido])</f>
        <v>80</v>
      </c>
      <c r="T510" s="26" cm="1">
        <f t="array" ref="T510">_xlfn.IFS(Tabla13[[#This Row],[Cuentas_Pagadas]]="COBRADA",Tabla13[[#This Row],[Monto Total]]+Tabla13[[#This Row],[Propina]],Tabla13[[#This Row],[Cuentas_Pagadas]]="NO COBRADA",0)</f>
        <v>96.26</v>
      </c>
      <c r="U510" s="26">
        <f>SUMIF(Tabla1[Número de Orden],Tabla13[[#This Row],[Número_Orden]],Tabla1[Ganancia Bruta])</f>
        <v>30</v>
      </c>
      <c r="V510" s="26">
        <f>IF(Tabla13[[#This Row],[Ganancia Bruta]]&gt;0,Tabla13[[#This Row],[Ganancia Bruta]]-Tabla13[[#This Row],[IVA]],"-")</f>
        <v>22</v>
      </c>
      <c r="W510" s="7">
        <f>SUMIF(Tabla1[Número de Orden],Tabla13[[#This Row],[Número_Orden]],Tabla1[Tiempo_Preparación])</f>
        <v>3.2638888888888891E-2</v>
      </c>
      <c r="X510" s="7">
        <f>Tabla13[[#This Row],[Tiempo_Sala]]-Tabla13[[#This Row],[Tiempo_Preparación]]</f>
        <v>9.5833333332524889E-2</v>
      </c>
      <c r="Y510" s="1" t="str">
        <f>IF(Tabla13[[#This Row],[TS-TP]]&gt;0,"COBRADA","NO COBRADA")</f>
        <v>COBRADA</v>
      </c>
    </row>
    <row r="511" spans="1:25" x14ac:dyDescent="0.25">
      <c r="A511" s="1">
        <v>6</v>
      </c>
      <c r="B511" s="1" t="s">
        <v>861</v>
      </c>
      <c r="C511" s="1">
        <v>4</v>
      </c>
      <c r="D511" s="13">
        <v>45022.147222222222</v>
      </c>
      <c r="E511" s="13">
        <v>45022.189583333333</v>
      </c>
      <c r="F511" s="7">
        <f>IF(Tabla13[[#This Row],[Estado_Mesa]]="Ocupada",Tabla13[[#This Row],[Hora_Salida]]-Tabla13[[#This Row],[Hora_Llegada]]+TIME(0,15,0),Tabla13[[#This Row],[Hora_Salida]]-Tabla13[[#This Row],[Hora_Llegada]])</f>
        <v>4.2361111110949423E-2</v>
      </c>
      <c r="G511" s="7" t="str">
        <f>TEXT(Tabla13[[#This Row],[Hora_Salida]],"dddd,dd,mm,aaaa")</f>
        <v>jueves,06,04,2023</v>
      </c>
      <c r="H511" s="1" t="s">
        <v>89</v>
      </c>
      <c r="I511" s="1" t="s">
        <v>67</v>
      </c>
      <c r="J511" s="1" t="s">
        <v>80</v>
      </c>
      <c r="K511" s="1">
        <v>14.97</v>
      </c>
      <c r="L511" s="1" cm="1">
        <f t="array" ref="L511">_xlfn.IFS(Tabla13[[#This Row],[Cuentas_Pagadas]]="COBRADA",K511,Tabla13[[#This Row],[Cuentas_Pagadas]]="NO COBRADA","-")</f>
        <v>14.97</v>
      </c>
      <c r="M511" s="1" t="s">
        <v>81</v>
      </c>
      <c r="N511" s="1">
        <v>510</v>
      </c>
      <c r="O511" s="1" t="s">
        <v>86</v>
      </c>
      <c r="P511" s="1" t="s">
        <v>9</v>
      </c>
      <c r="Q511" s="19">
        <v>0.1</v>
      </c>
      <c r="R511" s="25">
        <f>Tabla13[[#This Row],[Monto Total]]*Tabla13[[#This Row],[IVA (%)]]</f>
        <v>3.6</v>
      </c>
      <c r="S511" s="26">
        <f>SUMIF(Tabla1[Número de Orden],Tabla13[[#This Row],[Número_Orden]],Tabla1[Total del Pedido])</f>
        <v>36</v>
      </c>
      <c r="T511" s="26" cm="1">
        <f t="array" ref="T511">_xlfn.IFS(Tabla13[[#This Row],[Cuentas_Pagadas]]="COBRADA",Tabla13[[#This Row],[Monto Total]]+Tabla13[[#This Row],[Propina]],Tabla13[[#This Row],[Cuentas_Pagadas]]="NO COBRADA",0)</f>
        <v>50.97</v>
      </c>
      <c r="U511" s="26">
        <f>SUMIF(Tabla1[Número de Orden],Tabla13[[#This Row],[Número_Orden]],Tabla1[Ganancia Bruta])</f>
        <v>14</v>
      </c>
      <c r="V511" s="26">
        <f>IF(Tabla13[[#This Row],[Ganancia Bruta]]&gt;0,Tabla13[[#This Row],[Ganancia Bruta]]-Tabla13[[#This Row],[IVA]],"-")</f>
        <v>10.4</v>
      </c>
      <c r="W511" s="7">
        <f>SUMIF(Tabla1[Número de Orden],Tabla13[[#This Row],[Número_Orden]],Tabla1[Tiempo_Preparación])</f>
        <v>3.3333333333333333E-2</v>
      </c>
      <c r="X511" s="7">
        <f>Tabla13[[#This Row],[Tiempo_Sala]]-Tabla13[[#This Row],[Tiempo_Preparación]]</f>
        <v>9.0277777776160903E-3</v>
      </c>
      <c r="Y511" s="1" t="str">
        <f>IF(Tabla13[[#This Row],[TS-TP]]&gt;0,"COBRADA","NO COBRADA")</f>
        <v>COBRADA</v>
      </c>
    </row>
    <row r="512" spans="1:25" x14ac:dyDescent="0.25">
      <c r="A512" s="1">
        <v>2</v>
      </c>
      <c r="B512" s="1" t="s">
        <v>862</v>
      </c>
      <c r="C512" s="1">
        <v>1</v>
      </c>
      <c r="D512" s="13">
        <v>45022.068055555559</v>
      </c>
      <c r="E512" s="13">
        <v>45022.140972222223</v>
      </c>
      <c r="F512" s="7">
        <f>IF(Tabla13[[#This Row],[Estado_Mesa]]="Ocupada",Tabla13[[#This Row],[Hora_Salida]]-Tabla13[[#This Row],[Hora_Llegada]]+TIME(0,15,0),Tabla13[[#This Row],[Hora_Salida]]-Tabla13[[#This Row],[Hora_Llegada]])</f>
        <v>7.2916666664241347E-2</v>
      </c>
      <c r="G512" s="7" t="str">
        <f>TEXT(Tabla13[[#This Row],[Hora_Salida]],"dddd,dd,mm,aaaa")</f>
        <v>jueves,06,04,2023</v>
      </c>
      <c r="H512" s="1" t="s">
        <v>73</v>
      </c>
      <c r="I512" s="1" t="s">
        <v>67</v>
      </c>
      <c r="J512" s="1" t="s">
        <v>80</v>
      </c>
      <c r="K512" s="1">
        <v>35.950000000000003</v>
      </c>
      <c r="L512" s="1" cm="1">
        <f t="array" ref="L512">_xlfn.IFS(Tabla13[[#This Row],[Cuentas_Pagadas]]="COBRADA",K512,Tabla13[[#This Row],[Cuentas_Pagadas]]="NO COBRADA","-")</f>
        <v>35.950000000000003</v>
      </c>
      <c r="M512" s="1" t="s">
        <v>81</v>
      </c>
      <c r="N512" s="1">
        <v>511</v>
      </c>
      <c r="O512" s="1" t="s">
        <v>139</v>
      </c>
      <c r="P512" s="1" t="s">
        <v>863</v>
      </c>
      <c r="Q512" s="19">
        <v>0.1</v>
      </c>
      <c r="R512" s="25">
        <f>Tabla13[[#This Row],[Monto Total]]*Tabla13[[#This Row],[IVA (%)]]</f>
        <v>13.700000000000001</v>
      </c>
      <c r="S512" s="26">
        <f>SUMIF(Tabla1[Número de Orden],Tabla13[[#This Row],[Número_Orden]],Tabla1[Total del Pedido])</f>
        <v>137</v>
      </c>
      <c r="T512" s="26" cm="1">
        <f t="array" ref="T512">_xlfn.IFS(Tabla13[[#This Row],[Cuentas_Pagadas]]="COBRADA",Tabla13[[#This Row],[Monto Total]]+Tabla13[[#This Row],[Propina]],Tabla13[[#This Row],[Cuentas_Pagadas]]="NO COBRADA",0)</f>
        <v>172.95</v>
      </c>
      <c r="U512" s="26">
        <f>SUMIF(Tabla1[Número de Orden],Tabla13[[#This Row],[Número_Orden]],Tabla1[Ganancia Bruta])</f>
        <v>55</v>
      </c>
      <c r="V512" s="26">
        <f>IF(Tabla13[[#This Row],[Ganancia Bruta]]&gt;0,Tabla13[[#This Row],[Ganancia Bruta]]-Tabla13[[#This Row],[IVA]],"-")</f>
        <v>41.3</v>
      </c>
      <c r="W512" s="7">
        <f>SUMIF(Tabla1[Número de Orden],Tabla13[[#This Row],[Número_Orden]],Tabla1[Tiempo_Preparación])</f>
        <v>2.6388888888888889E-2</v>
      </c>
      <c r="X512" s="7">
        <f>Tabla13[[#This Row],[Tiempo_Sala]]-Tabla13[[#This Row],[Tiempo_Preparación]]</f>
        <v>4.6527777775352455E-2</v>
      </c>
      <c r="Y512" s="1" t="str">
        <f>IF(Tabla13[[#This Row],[TS-TP]]&gt;0,"COBRADA","NO COBRADA")</f>
        <v>COBRADA</v>
      </c>
    </row>
    <row r="513" spans="1:25" x14ac:dyDescent="0.25">
      <c r="A513" s="1">
        <v>2</v>
      </c>
      <c r="B513" s="1" t="s">
        <v>717</v>
      </c>
      <c r="C513" s="1">
        <v>1</v>
      </c>
      <c r="D513" s="13">
        <v>45022.054861111108</v>
      </c>
      <c r="E513" s="13">
        <v>45022.101388888892</v>
      </c>
      <c r="F513" s="7">
        <f>IF(Tabla13[[#This Row],[Estado_Mesa]]="Ocupada",Tabla13[[#This Row],[Hora_Salida]]-Tabla13[[#This Row],[Hora_Llegada]]+TIME(0,15,0),Tabla13[[#This Row],[Hora_Salida]]-Tabla13[[#This Row],[Hora_Llegada]])</f>
        <v>5.6944444450588584E-2</v>
      </c>
      <c r="G513" s="7" t="str">
        <f>TEXT(Tabla13[[#This Row],[Hora_Salida]],"dddd,dd,mm,aaaa")</f>
        <v>jueves,06,04,2023</v>
      </c>
      <c r="H513" s="1" t="s">
        <v>85</v>
      </c>
      <c r="I513" s="1" t="s">
        <v>67</v>
      </c>
      <c r="J513" s="1" t="s">
        <v>80</v>
      </c>
      <c r="K513" s="1">
        <v>37.369999999999997</v>
      </c>
      <c r="L513" s="1" cm="1">
        <f t="array" ref="L513">_xlfn.IFS(Tabla13[[#This Row],[Cuentas_Pagadas]]="COBRADA",K513,Tabla13[[#This Row],[Cuentas_Pagadas]]="NO COBRADA","-")</f>
        <v>37.369999999999997</v>
      </c>
      <c r="M513" s="1" t="s">
        <v>95</v>
      </c>
      <c r="N513" s="1">
        <v>512</v>
      </c>
      <c r="O513" s="1" t="s">
        <v>70</v>
      </c>
      <c r="P513" s="1" t="s">
        <v>732</v>
      </c>
      <c r="Q513" s="19">
        <v>0.1</v>
      </c>
      <c r="R513" s="25">
        <f>Tabla13[[#This Row],[Monto Total]]*Tabla13[[#This Row],[IVA (%)]]</f>
        <v>12.8</v>
      </c>
      <c r="S513" s="26">
        <f>SUMIF(Tabla1[Número de Orden],Tabla13[[#This Row],[Número_Orden]],Tabla1[Total del Pedido])</f>
        <v>128</v>
      </c>
      <c r="T513" s="26" cm="1">
        <f t="array" ref="T513">_xlfn.IFS(Tabla13[[#This Row],[Cuentas_Pagadas]]="COBRADA",Tabla13[[#This Row],[Monto Total]]+Tabla13[[#This Row],[Propina]],Tabla13[[#This Row],[Cuentas_Pagadas]]="NO COBRADA",0)</f>
        <v>165.37</v>
      </c>
      <c r="U513" s="26">
        <f>SUMIF(Tabla1[Número de Orden],Tabla13[[#This Row],[Número_Orden]],Tabla1[Ganancia Bruta])</f>
        <v>50</v>
      </c>
      <c r="V513" s="26">
        <f>IF(Tabla13[[#This Row],[Ganancia Bruta]]&gt;0,Tabla13[[#This Row],[Ganancia Bruta]]-Tabla13[[#This Row],[IVA]],"-")</f>
        <v>37.200000000000003</v>
      </c>
      <c r="W513" s="7">
        <f>SUMIF(Tabla1[Número de Orden],Tabla13[[#This Row],[Número_Orden]],Tabla1[Tiempo_Preparación])</f>
        <v>4.0972222222222222E-2</v>
      </c>
      <c r="X513" s="7">
        <f>Tabla13[[#This Row],[Tiempo_Sala]]-Tabla13[[#This Row],[Tiempo_Preparación]]</f>
        <v>1.5972222228366362E-2</v>
      </c>
      <c r="Y513" s="1" t="str">
        <f>IF(Tabla13[[#This Row],[TS-TP]]&gt;0,"COBRADA","NO COBRADA")</f>
        <v>COBRADA</v>
      </c>
    </row>
    <row r="514" spans="1:25" x14ac:dyDescent="0.25">
      <c r="A514" s="1">
        <v>8</v>
      </c>
      <c r="B514" s="1" t="s">
        <v>110</v>
      </c>
      <c r="C514" s="1">
        <v>6</v>
      </c>
      <c r="D514" s="13">
        <v>45022.061111111114</v>
      </c>
      <c r="E514" s="13">
        <v>45022.20208333333</v>
      </c>
      <c r="F514" s="7">
        <f>IF(Tabla13[[#This Row],[Estado_Mesa]]="Ocupada",Tabla13[[#This Row],[Hora_Salida]]-Tabla13[[#This Row],[Hora_Llegada]]+TIME(0,15,0),Tabla13[[#This Row],[Hora_Salida]]-Tabla13[[#This Row],[Hora_Llegada]])</f>
        <v>0.15138888888274474</v>
      </c>
      <c r="G514" s="7" t="str">
        <f>TEXT(Tabla13[[#This Row],[Hora_Salida]],"dddd,dd,mm,aaaa")</f>
        <v>jueves,06,04,2023</v>
      </c>
      <c r="H514" s="1" t="s">
        <v>66</v>
      </c>
      <c r="I514" s="1" t="s">
        <v>74</v>
      </c>
      <c r="J514" s="1" t="s">
        <v>80</v>
      </c>
      <c r="K514" s="1">
        <v>22.74</v>
      </c>
      <c r="L514" s="1" cm="1">
        <f t="array" ref="L514">_xlfn.IFS(Tabla13[[#This Row],[Cuentas_Pagadas]]="COBRADA",K514,Tabla13[[#This Row],[Cuentas_Pagadas]]="NO COBRADA","-")</f>
        <v>22.74</v>
      </c>
      <c r="M514" s="1" t="s">
        <v>95</v>
      </c>
      <c r="N514" s="1">
        <v>513</v>
      </c>
      <c r="O514" s="1" t="s">
        <v>101</v>
      </c>
      <c r="P514" s="1" t="s">
        <v>21</v>
      </c>
      <c r="Q514" s="19">
        <v>0.1</v>
      </c>
      <c r="R514" s="25">
        <f>Tabla13[[#This Row],[Monto Total]]*Tabla13[[#This Row],[IVA (%)]]</f>
        <v>5.4</v>
      </c>
      <c r="S514" s="26">
        <f>SUMIF(Tabla1[Número de Orden],Tabla13[[#This Row],[Número_Orden]],Tabla1[Total del Pedido])</f>
        <v>54</v>
      </c>
      <c r="T514" s="26" cm="1">
        <f t="array" ref="T514">_xlfn.IFS(Tabla13[[#This Row],[Cuentas_Pagadas]]="COBRADA",Tabla13[[#This Row],[Monto Total]]+Tabla13[[#This Row],[Propina]],Tabla13[[#This Row],[Cuentas_Pagadas]]="NO COBRADA",0)</f>
        <v>76.739999999999995</v>
      </c>
      <c r="U514" s="26">
        <f>SUMIF(Tabla1[Número de Orden],Tabla13[[#This Row],[Número_Orden]],Tabla1[Ganancia Bruta])</f>
        <v>24</v>
      </c>
      <c r="V514" s="26">
        <f>IF(Tabla13[[#This Row],[Ganancia Bruta]]&gt;0,Tabla13[[#This Row],[Ganancia Bruta]]-Tabla13[[#This Row],[IVA]],"-")</f>
        <v>18.600000000000001</v>
      </c>
      <c r="W514" s="7">
        <f>SUMIF(Tabla1[Número de Orden],Tabla13[[#This Row],[Número_Orden]],Tabla1[Tiempo_Preparación])</f>
        <v>3.888888888888889E-2</v>
      </c>
      <c r="X514" s="7">
        <f>Tabla13[[#This Row],[Tiempo_Sala]]-Tabla13[[#This Row],[Tiempo_Preparación]]</f>
        <v>0.11249999999385585</v>
      </c>
      <c r="Y514" s="1" t="str">
        <f>IF(Tabla13[[#This Row],[TS-TP]]&gt;0,"COBRADA","NO COBRADA")</f>
        <v>COBRADA</v>
      </c>
    </row>
    <row r="515" spans="1:25" x14ac:dyDescent="0.25">
      <c r="A515" s="1">
        <v>18</v>
      </c>
      <c r="B515" s="1" t="s">
        <v>864</v>
      </c>
      <c r="C515" s="1">
        <v>5</v>
      </c>
      <c r="D515" s="13">
        <v>45022.054861111108</v>
      </c>
      <c r="E515" s="13">
        <v>45022.191666666666</v>
      </c>
      <c r="F515" s="7">
        <f>IF(Tabla13[[#This Row],[Estado_Mesa]]="Ocupada",Tabla13[[#This Row],[Hora_Salida]]-Tabla13[[#This Row],[Hora_Llegada]]+TIME(0,15,0),Tabla13[[#This Row],[Hora_Salida]]-Tabla13[[#This Row],[Hora_Llegada]])</f>
        <v>0.1368055555576575</v>
      </c>
      <c r="G515" s="7" t="str">
        <f>TEXT(Tabla13[[#This Row],[Hora_Salida]],"dddd,dd,mm,aaaa")</f>
        <v>jueves,06,04,2023</v>
      </c>
      <c r="H515" s="1" t="s">
        <v>89</v>
      </c>
      <c r="I515" s="1" t="s">
        <v>67</v>
      </c>
      <c r="J515" s="1" t="s">
        <v>80</v>
      </c>
      <c r="K515" s="1">
        <v>38.840000000000003</v>
      </c>
      <c r="L515" s="1" cm="1">
        <f t="array" ref="L515">_xlfn.IFS(Tabla13[[#This Row],[Cuentas_Pagadas]]="COBRADA",K515,Tabla13[[#This Row],[Cuentas_Pagadas]]="NO COBRADA","-")</f>
        <v>38.840000000000003</v>
      </c>
      <c r="M515" s="1" t="s">
        <v>81</v>
      </c>
      <c r="N515" s="1">
        <v>514</v>
      </c>
      <c r="O515" s="1" t="s">
        <v>122</v>
      </c>
      <c r="P515" s="1" t="s">
        <v>865</v>
      </c>
      <c r="Q515" s="19">
        <v>0.1</v>
      </c>
      <c r="R515" s="25">
        <f>Tabla13[[#This Row],[Monto Total]]*Tabla13[[#This Row],[IVA (%)]]</f>
        <v>17.400000000000002</v>
      </c>
      <c r="S515" s="26">
        <f>SUMIF(Tabla1[Número de Orden],Tabla13[[#This Row],[Número_Orden]],Tabla1[Total del Pedido])</f>
        <v>174</v>
      </c>
      <c r="T515" s="26" cm="1">
        <f t="array" ref="T515">_xlfn.IFS(Tabla13[[#This Row],[Cuentas_Pagadas]]="COBRADA",Tabla13[[#This Row],[Monto Total]]+Tabla13[[#This Row],[Propina]],Tabla13[[#This Row],[Cuentas_Pagadas]]="NO COBRADA",0)</f>
        <v>212.84</v>
      </c>
      <c r="U515" s="26">
        <f>SUMIF(Tabla1[Número de Orden],Tabla13[[#This Row],[Número_Orden]],Tabla1[Ganancia Bruta])</f>
        <v>72</v>
      </c>
      <c r="V515" s="26">
        <f>IF(Tabla13[[#This Row],[Ganancia Bruta]]&gt;0,Tabla13[[#This Row],[Ganancia Bruta]]-Tabla13[[#This Row],[IVA]],"-")</f>
        <v>54.599999999999994</v>
      </c>
      <c r="W515" s="7">
        <f>SUMIF(Tabla1[Número de Orden],Tabla13[[#This Row],[Número_Orden]],Tabla1[Tiempo_Preparación])</f>
        <v>7.7777777777777779E-2</v>
      </c>
      <c r="X515" s="7">
        <f>Tabla13[[#This Row],[Tiempo_Sala]]-Tabla13[[#This Row],[Tiempo_Preparación]]</f>
        <v>5.902777777987972E-2</v>
      </c>
      <c r="Y515" s="1" t="str">
        <f>IF(Tabla13[[#This Row],[TS-TP]]&gt;0,"COBRADA","NO COBRADA")</f>
        <v>COBRADA</v>
      </c>
    </row>
    <row r="516" spans="1:25" x14ac:dyDescent="0.25">
      <c r="A516" s="1">
        <v>19</v>
      </c>
      <c r="B516" s="1" t="s">
        <v>626</v>
      </c>
      <c r="C516" s="1">
        <v>2</v>
      </c>
      <c r="D516" s="13">
        <v>45022.040277777778</v>
      </c>
      <c r="E516" s="13">
        <v>45022.085416666669</v>
      </c>
      <c r="F516" s="7">
        <f>IF(Tabla13[[#This Row],[Estado_Mesa]]="Ocupada",Tabla13[[#This Row],[Hora_Salida]]-Tabla13[[#This Row],[Hora_Llegada]]+TIME(0,15,0),Tabla13[[#This Row],[Hora_Salida]]-Tabla13[[#This Row],[Hora_Llegada]])</f>
        <v>5.5555555557172433E-2</v>
      </c>
      <c r="G516" s="7" t="str">
        <f>TEXT(Tabla13[[#This Row],[Hora_Salida]],"dddd,dd,mm,aaaa")</f>
        <v>jueves,06,04,2023</v>
      </c>
      <c r="H516" s="1" t="s">
        <v>79</v>
      </c>
      <c r="I516" s="1" t="s">
        <v>67</v>
      </c>
      <c r="J516" s="1" t="s">
        <v>80</v>
      </c>
      <c r="K516" s="1">
        <v>43.79</v>
      </c>
      <c r="L516" s="1" cm="1">
        <f t="array" ref="L516">_xlfn.IFS(Tabla13[[#This Row],[Cuentas_Pagadas]]="COBRADA",K516,Tabla13[[#This Row],[Cuentas_Pagadas]]="NO COBRADA","-")</f>
        <v>43.79</v>
      </c>
      <c r="M516" s="1" t="s">
        <v>95</v>
      </c>
      <c r="N516" s="1">
        <v>515</v>
      </c>
      <c r="O516" s="1" t="s">
        <v>122</v>
      </c>
      <c r="P516" s="1" t="s">
        <v>21</v>
      </c>
      <c r="Q516" s="19">
        <v>0.1</v>
      </c>
      <c r="R516" s="25">
        <f>Tabla13[[#This Row],[Monto Total]]*Tabla13[[#This Row],[IVA (%)]]</f>
        <v>1.8</v>
      </c>
      <c r="S516" s="26">
        <f>SUMIF(Tabla1[Número de Orden],Tabla13[[#This Row],[Número_Orden]],Tabla1[Total del Pedido])</f>
        <v>18</v>
      </c>
      <c r="T516" s="26" cm="1">
        <f t="array" ref="T516">_xlfn.IFS(Tabla13[[#This Row],[Cuentas_Pagadas]]="COBRADA",Tabla13[[#This Row],[Monto Total]]+Tabla13[[#This Row],[Propina]],Tabla13[[#This Row],[Cuentas_Pagadas]]="NO COBRADA",0)</f>
        <v>61.79</v>
      </c>
      <c r="U516" s="26">
        <f>SUMIF(Tabla1[Número de Orden],Tabla13[[#This Row],[Número_Orden]],Tabla1[Ganancia Bruta])</f>
        <v>8</v>
      </c>
      <c r="V516" s="26">
        <f>IF(Tabla13[[#This Row],[Ganancia Bruta]]&gt;0,Tabla13[[#This Row],[Ganancia Bruta]]-Tabla13[[#This Row],[IVA]],"-")</f>
        <v>6.2</v>
      </c>
      <c r="W516" s="7">
        <f>SUMIF(Tabla1[Número de Orden],Tabla13[[#This Row],[Número_Orden]],Tabla1[Tiempo_Preparación])</f>
        <v>9.0277777777777769E-3</v>
      </c>
      <c r="X516" s="7">
        <f>Tabla13[[#This Row],[Tiempo_Sala]]-Tabla13[[#This Row],[Tiempo_Preparación]]</f>
        <v>4.6527777779394652E-2</v>
      </c>
      <c r="Y516" s="1" t="str">
        <f>IF(Tabla13[[#This Row],[TS-TP]]&gt;0,"COBRADA","NO COBRADA")</f>
        <v>COBRADA</v>
      </c>
    </row>
    <row r="517" spans="1:25" x14ac:dyDescent="0.25">
      <c r="A517" s="1">
        <v>7</v>
      </c>
      <c r="B517" s="1" t="s">
        <v>866</v>
      </c>
      <c r="C517" s="1">
        <v>2</v>
      </c>
      <c r="D517" s="13">
        <v>45022.163194444445</v>
      </c>
      <c r="E517" s="13">
        <v>45022.207638888889</v>
      </c>
      <c r="F517" s="7">
        <f>IF(Tabla13[[#This Row],[Estado_Mesa]]="Ocupada",Tabla13[[#This Row],[Hora_Salida]]-Tabla13[[#This Row],[Hora_Llegada]]+TIME(0,15,0),Tabla13[[#This Row],[Hora_Salida]]-Tabla13[[#This Row],[Hora_Llegada]])</f>
        <v>4.4444444443797693E-2</v>
      </c>
      <c r="G517" s="7" t="str">
        <f>TEXT(Tabla13[[#This Row],[Hora_Salida]],"dddd,dd,mm,aaaa")</f>
        <v>jueves,06,04,2023</v>
      </c>
      <c r="H517" s="1" t="s">
        <v>89</v>
      </c>
      <c r="I517" s="1" t="s">
        <v>67</v>
      </c>
      <c r="J517" s="1" t="s">
        <v>80</v>
      </c>
      <c r="K517" s="1">
        <v>20.85</v>
      </c>
      <c r="L517" s="1" t="str" cm="1">
        <f t="array" ref="L517">_xlfn.IFS(Tabla13[[#This Row],[Cuentas_Pagadas]]="COBRADA",K517,Tabla13[[#This Row],[Cuentas_Pagadas]]="NO COBRADA","-")</f>
        <v>-</v>
      </c>
      <c r="M517" s="1" t="s">
        <v>69</v>
      </c>
      <c r="N517" s="1">
        <v>516</v>
      </c>
      <c r="O517" s="1" t="s">
        <v>86</v>
      </c>
      <c r="P517" s="1" t="s">
        <v>867</v>
      </c>
      <c r="Q517" s="19">
        <v>0.1</v>
      </c>
      <c r="R517" s="25">
        <f>Tabla13[[#This Row],[Monto Total]]*Tabla13[[#This Row],[IVA (%)]]</f>
        <v>14.600000000000001</v>
      </c>
      <c r="S517" s="26">
        <f>SUMIF(Tabla1[Número de Orden],Tabla13[[#This Row],[Número_Orden]],Tabla1[Total del Pedido])</f>
        <v>146</v>
      </c>
      <c r="T517" s="26" cm="1">
        <f t="array" ref="T517">_xlfn.IFS(Tabla13[[#This Row],[Cuentas_Pagadas]]="COBRADA",Tabla13[[#This Row],[Monto Total]]+Tabla13[[#This Row],[Propina]],Tabla13[[#This Row],[Cuentas_Pagadas]]="NO COBRADA",0)</f>
        <v>0</v>
      </c>
      <c r="U517" s="26">
        <v>0</v>
      </c>
      <c r="V517" s="27" t="str">
        <f>IF(Tabla13[[#This Row],[Ganancia Bruta]]&gt;0,Tabla13[[#This Row],[Ganancia Bruta]]-Tabla13[[#This Row],[IVA]],"-")</f>
        <v>-</v>
      </c>
      <c r="W517" s="7">
        <f>SUMIF(Tabla1[Número de Orden],Tabla13[[#This Row],[Número_Orden]],Tabla1[Tiempo_Preparación])</f>
        <v>6.7361111111111122E-2</v>
      </c>
      <c r="X517" s="7">
        <f>Tabla13[[#This Row],[Tiempo_Sala]]-Tabla13[[#This Row],[Tiempo_Preparación]]</f>
        <v>-2.2916666667313429E-2</v>
      </c>
      <c r="Y517" s="1" t="str">
        <f>IF(Tabla13[[#This Row],[TS-TP]]&gt;0,"COBRADA","NO COBRADA")</f>
        <v>NO COBRADA</v>
      </c>
    </row>
    <row r="518" spans="1:25" x14ac:dyDescent="0.25">
      <c r="A518" s="1">
        <v>4</v>
      </c>
      <c r="B518" s="1" t="s">
        <v>700</v>
      </c>
      <c r="C518" s="1">
        <v>5</v>
      </c>
      <c r="D518" s="13">
        <v>45022.065972222219</v>
      </c>
      <c r="E518" s="13">
        <v>45022.229166666664</v>
      </c>
      <c r="F518" s="7">
        <f>IF(Tabla13[[#This Row],[Estado_Mesa]]="Ocupada",Tabla13[[#This Row],[Hora_Salida]]-Tabla13[[#This Row],[Hora_Llegada]]+TIME(0,15,0),Tabla13[[#This Row],[Hora_Salida]]-Tabla13[[#This Row],[Hora_Llegada]])</f>
        <v>0.16319444444525288</v>
      </c>
      <c r="G518" s="7" t="str">
        <f>TEXT(Tabla13[[#This Row],[Hora_Salida]],"dddd,dd,mm,aaaa")</f>
        <v>jueves,06,04,2023</v>
      </c>
      <c r="H518" s="1" t="s">
        <v>89</v>
      </c>
      <c r="I518" s="1" t="s">
        <v>67</v>
      </c>
      <c r="J518" s="1" t="s">
        <v>75</v>
      </c>
      <c r="K518" s="1">
        <v>23.92</v>
      </c>
      <c r="L518" s="1" cm="1">
        <f t="array" ref="L518">_xlfn.IFS(Tabla13[[#This Row],[Cuentas_Pagadas]]="COBRADA",K518,Tabla13[[#This Row],[Cuentas_Pagadas]]="NO COBRADA","-")</f>
        <v>23.92</v>
      </c>
      <c r="M518" s="1" t="s">
        <v>69</v>
      </c>
      <c r="N518" s="1">
        <v>517</v>
      </c>
      <c r="O518" s="1" t="s">
        <v>117</v>
      </c>
      <c r="P518" s="1" t="s">
        <v>868</v>
      </c>
      <c r="Q518" s="19">
        <v>0.1</v>
      </c>
      <c r="R518" s="25">
        <f>Tabla13[[#This Row],[Monto Total]]*Tabla13[[#This Row],[IVA (%)]]</f>
        <v>10.3</v>
      </c>
      <c r="S518" s="26">
        <f>SUMIF(Tabla1[Número de Orden],Tabla13[[#This Row],[Número_Orden]],Tabla1[Total del Pedido])</f>
        <v>103</v>
      </c>
      <c r="T518" s="26" cm="1">
        <f t="array" ref="T518">_xlfn.IFS(Tabla13[[#This Row],[Cuentas_Pagadas]]="COBRADA",Tabla13[[#This Row],[Monto Total]]+Tabla13[[#This Row],[Propina]],Tabla13[[#This Row],[Cuentas_Pagadas]]="NO COBRADA",0)</f>
        <v>126.92</v>
      </c>
      <c r="U518" s="26">
        <f>SUMIF(Tabla1[Número de Orden],Tabla13[[#This Row],[Número_Orden]],Tabla1[Ganancia Bruta])</f>
        <v>43</v>
      </c>
      <c r="V518" s="26">
        <f>IF(Tabla13[[#This Row],[Ganancia Bruta]]&gt;0,Tabla13[[#This Row],[Ganancia Bruta]]-Tabla13[[#This Row],[IVA]],"-")</f>
        <v>32.700000000000003</v>
      </c>
      <c r="W518" s="7">
        <f>SUMIF(Tabla1[Número de Orden],Tabla13[[#This Row],[Número_Orden]],Tabla1[Tiempo_Preparación])</f>
        <v>4.5138888888888888E-2</v>
      </c>
      <c r="X518" s="7">
        <f>Tabla13[[#This Row],[Tiempo_Sala]]-Tabla13[[#This Row],[Tiempo_Preparación]]</f>
        <v>0.11805555555636399</v>
      </c>
      <c r="Y518" s="1" t="str">
        <f>IF(Tabla13[[#This Row],[TS-TP]]&gt;0,"COBRADA","NO COBRADA")</f>
        <v>COBRADA</v>
      </c>
    </row>
    <row r="519" spans="1:25" x14ac:dyDescent="0.25">
      <c r="A519" s="1">
        <v>5</v>
      </c>
      <c r="B519" s="1" t="s">
        <v>312</v>
      </c>
      <c r="C519" s="1">
        <v>6</v>
      </c>
      <c r="D519" s="13">
        <v>45022.088888888888</v>
      </c>
      <c r="E519" s="13">
        <v>45022.251388888886</v>
      </c>
      <c r="F519" s="7">
        <f>IF(Tabla13[[#This Row],[Estado_Mesa]]="Ocupada",Tabla13[[#This Row],[Hora_Salida]]-Tabla13[[#This Row],[Hora_Llegada]]+TIME(0,15,0),Tabla13[[#This Row],[Hora_Salida]]-Tabla13[[#This Row],[Hora_Llegada]])</f>
        <v>0.17291666666521147</v>
      </c>
      <c r="G519" s="7" t="str">
        <f>TEXT(Tabla13[[#This Row],[Hora_Salida]],"dddd,dd,mm,aaaa")</f>
        <v>jueves,06,04,2023</v>
      </c>
      <c r="H519" s="1" t="s">
        <v>89</v>
      </c>
      <c r="I519" s="1" t="s">
        <v>74</v>
      </c>
      <c r="J519" s="1" t="s">
        <v>80</v>
      </c>
      <c r="K519" s="1">
        <v>18.48</v>
      </c>
      <c r="L519" s="1" cm="1">
        <f t="array" ref="L519">_xlfn.IFS(Tabla13[[#This Row],[Cuentas_Pagadas]]="COBRADA",K519,Tabla13[[#This Row],[Cuentas_Pagadas]]="NO COBRADA","-")</f>
        <v>18.48</v>
      </c>
      <c r="M519" s="1" t="s">
        <v>95</v>
      </c>
      <c r="N519" s="1">
        <v>518</v>
      </c>
      <c r="O519" s="1" t="s">
        <v>76</v>
      </c>
      <c r="P519" s="1" t="s">
        <v>808</v>
      </c>
      <c r="Q519" s="19">
        <v>0.1</v>
      </c>
      <c r="R519" s="25">
        <f>Tabla13[[#This Row],[Monto Total]]*Tabla13[[#This Row],[IVA (%)]]</f>
        <v>7.7</v>
      </c>
      <c r="S519" s="26">
        <f>SUMIF(Tabla1[Número de Orden],Tabla13[[#This Row],[Número_Orden]],Tabla1[Total del Pedido])</f>
        <v>77</v>
      </c>
      <c r="T519" s="26" cm="1">
        <f t="array" ref="T519">_xlfn.IFS(Tabla13[[#This Row],[Cuentas_Pagadas]]="COBRADA",Tabla13[[#This Row],[Monto Total]]+Tabla13[[#This Row],[Propina]],Tabla13[[#This Row],[Cuentas_Pagadas]]="NO COBRADA",0)</f>
        <v>95.48</v>
      </c>
      <c r="U519" s="26">
        <f>SUMIF(Tabla1[Número de Orden],Tabla13[[#This Row],[Número_Orden]],Tabla1[Ganancia Bruta])</f>
        <v>31</v>
      </c>
      <c r="V519" s="26">
        <f>IF(Tabla13[[#This Row],[Ganancia Bruta]]&gt;0,Tabla13[[#This Row],[Ganancia Bruta]]-Tabla13[[#This Row],[IVA]],"-")</f>
        <v>23.3</v>
      </c>
      <c r="W519" s="7">
        <f>SUMIF(Tabla1[Número de Orden],Tabla13[[#This Row],[Número_Orden]],Tabla1[Tiempo_Preparación])</f>
        <v>3.6805555555555557E-2</v>
      </c>
      <c r="X519" s="7">
        <f>Tabla13[[#This Row],[Tiempo_Sala]]-Tabla13[[#This Row],[Tiempo_Preparación]]</f>
        <v>0.1361111111096559</v>
      </c>
      <c r="Y519" s="1" t="str">
        <f>IF(Tabla13[[#This Row],[TS-TP]]&gt;0,"COBRADA","NO COBRADA")</f>
        <v>COBRADA</v>
      </c>
    </row>
    <row r="520" spans="1:25" x14ac:dyDescent="0.25">
      <c r="A520" s="1">
        <v>6</v>
      </c>
      <c r="B520" s="1" t="s">
        <v>869</v>
      </c>
      <c r="C520" s="1">
        <v>2</v>
      </c>
      <c r="D520" s="13">
        <v>45022.033333333333</v>
      </c>
      <c r="E520" s="13">
        <v>45022.15902777778</v>
      </c>
      <c r="F520" s="7">
        <f>IF(Tabla13[[#This Row],[Estado_Mesa]]="Ocupada",Tabla13[[#This Row],[Hora_Salida]]-Tabla13[[#This Row],[Hora_Llegada]]+TIME(0,15,0),Tabla13[[#This Row],[Hora_Salida]]-Tabla13[[#This Row],[Hora_Llegada]])</f>
        <v>0.12569444444670808</v>
      </c>
      <c r="G520" s="7" t="str">
        <f>TEXT(Tabla13[[#This Row],[Hora_Salida]],"dddd,dd,mm,aaaa")</f>
        <v>jueves,06,04,2023</v>
      </c>
      <c r="H520" s="1" t="s">
        <v>85</v>
      </c>
      <c r="I520" s="1" t="s">
        <v>67</v>
      </c>
      <c r="J520" s="1" t="s">
        <v>80</v>
      </c>
      <c r="K520" s="1">
        <v>34.590000000000003</v>
      </c>
      <c r="L520" s="1" cm="1">
        <f t="array" ref="L520">_xlfn.IFS(Tabla13[[#This Row],[Cuentas_Pagadas]]="COBRADA",K520,Tabla13[[#This Row],[Cuentas_Pagadas]]="NO COBRADA","-")</f>
        <v>34.590000000000003</v>
      </c>
      <c r="M520" s="1" t="s">
        <v>81</v>
      </c>
      <c r="N520" s="1">
        <v>519</v>
      </c>
      <c r="O520" s="1" t="s">
        <v>86</v>
      </c>
      <c r="P520" s="1" t="s">
        <v>870</v>
      </c>
      <c r="Q520" s="19">
        <v>0.1</v>
      </c>
      <c r="R520" s="25">
        <f>Tabla13[[#This Row],[Monto Total]]*Tabla13[[#This Row],[IVA (%)]]</f>
        <v>24.5</v>
      </c>
      <c r="S520" s="26">
        <f>SUMIF(Tabla1[Número de Orden],Tabla13[[#This Row],[Número_Orden]],Tabla1[Total del Pedido])</f>
        <v>245</v>
      </c>
      <c r="T520" s="26" cm="1">
        <f t="array" ref="T520">_xlfn.IFS(Tabla13[[#This Row],[Cuentas_Pagadas]]="COBRADA",Tabla13[[#This Row],[Monto Total]]+Tabla13[[#This Row],[Propina]],Tabla13[[#This Row],[Cuentas_Pagadas]]="NO COBRADA",0)</f>
        <v>279.59000000000003</v>
      </c>
      <c r="U520" s="26">
        <f>SUMIF(Tabla1[Número de Orden],Tabla13[[#This Row],[Número_Orden]],Tabla1[Ganancia Bruta])</f>
        <v>96</v>
      </c>
      <c r="V520" s="26">
        <f>IF(Tabla13[[#This Row],[Ganancia Bruta]]&gt;0,Tabla13[[#This Row],[Ganancia Bruta]]-Tabla13[[#This Row],[IVA]],"-")</f>
        <v>71.5</v>
      </c>
      <c r="W520" s="7">
        <f>SUMIF(Tabla1[Número de Orden],Tabla13[[#This Row],[Número_Orden]],Tabla1[Tiempo_Preparación])</f>
        <v>0.10833333333333334</v>
      </c>
      <c r="X520" s="7">
        <f>Tabla13[[#This Row],[Tiempo_Sala]]-Tabla13[[#This Row],[Tiempo_Preparación]]</f>
        <v>1.7361111113374739E-2</v>
      </c>
      <c r="Y520" s="1" t="str">
        <f>IF(Tabla13[[#This Row],[TS-TP]]&gt;0,"COBRADA","NO COBRADA")</f>
        <v>COBRADA</v>
      </c>
    </row>
    <row r="521" spans="1:25" x14ac:dyDescent="0.25">
      <c r="A521" s="1">
        <v>4</v>
      </c>
      <c r="B521" s="1" t="s">
        <v>871</v>
      </c>
      <c r="C521" s="1">
        <v>4</v>
      </c>
      <c r="D521" s="13">
        <v>45022.149305555555</v>
      </c>
      <c r="E521" s="13">
        <v>45022.265972222223</v>
      </c>
      <c r="F521" s="7">
        <f>IF(Tabla13[[#This Row],[Estado_Mesa]]="Ocupada",Tabla13[[#This Row],[Hora_Salida]]-Tabla13[[#This Row],[Hora_Llegada]]+TIME(0,15,0),Tabla13[[#This Row],[Hora_Salida]]-Tabla13[[#This Row],[Hora_Llegada]])</f>
        <v>0.11666666666860692</v>
      </c>
      <c r="G521" s="7" t="str">
        <f>TEXT(Tabla13[[#This Row],[Hora_Salida]],"dddd,dd,mm,aaaa")</f>
        <v>jueves,06,04,2023</v>
      </c>
      <c r="H521" s="1" t="s">
        <v>89</v>
      </c>
      <c r="I521" s="1" t="s">
        <v>93</v>
      </c>
      <c r="J521" s="1" t="s">
        <v>80</v>
      </c>
      <c r="K521" s="1">
        <v>43.99</v>
      </c>
      <c r="L521" s="1" cm="1">
        <f t="array" ref="L521">_xlfn.IFS(Tabla13[[#This Row],[Cuentas_Pagadas]]="COBRADA",K521,Tabla13[[#This Row],[Cuentas_Pagadas]]="NO COBRADA","-")</f>
        <v>43.99</v>
      </c>
      <c r="M521" s="1" t="s">
        <v>81</v>
      </c>
      <c r="N521" s="1">
        <v>520</v>
      </c>
      <c r="O521" s="1" t="s">
        <v>76</v>
      </c>
      <c r="P521" s="1" t="s">
        <v>872</v>
      </c>
      <c r="Q521" s="19">
        <v>0.1</v>
      </c>
      <c r="R521" s="25">
        <f>Tabla13[[#This Row],[Monto Total]]*Tabla13[[#This Row],[IVA (%)]]</f>
        <v>28</v>
      </c>
      <c r="S521" s="26">
        <f>SUMIF(Tabla1[Número de Orden],Tabla13[[#This Row],[Número_Orden]],Tabla1[Total del Pedido])</f>
        <v>280</v>
      </c>
      <c r="T521" s="26" cm="1">
        <f t="array" ref="T521">_xlfn.IFS(Tabla13[[#This Row],[Cuentas_Pagadas]]="COBRADA",Tabla13[[#This Row],[Monto Total]]+Tabla13[[#This Row],[Propina]],Tabla13[[#This Row],[Cuentas_Pagadas]]="NO COBRADA",0)</f>
        <v>323.99</v>
      </c>
      <c r="U521" s="26">
        <f>SUMIF(Tabla1[Número de Orden],Tabla13[[#This Row],[Número_Orden]],Tabla1[Ganancia Bruta])</f>
        <v>112</v>
      </c>
      <c r="V521" s="26">
        <f>IF(Tabla13[[#This Row],[Ganancia Bruta]]&gt;0,Tabla13[[#This Row],[Ganancia Bruta]]-Tabla13[[#This Row],[IVA]],"-")</f>
        <v>84</v>
      </c>
      <c r="W521" s="7">
        <f>SUMIF(Tabla1[Número de Orden],Tabla13[[#This Row],[Número_Orden]],Tabla1[Tiempo_Preparación])</f>
        <v>8.4027777777777785E-2</v>
      </c>
      <c r="X521" s="7">
        <f>Tabla13[[#This Row],[Tiempo_Sala]]-Tabla13[[#This Row],[Tiempo_Preparación]]</f>
        <v>3.2638888890829137E-2</v>
      </c>
      <c r="Y521" s="1" t="str">
        <f>IF(Tabla13[[#This Row],[TS-TP]]&gt;0,"COBRADA","NO COBRADA")</f>
        <v>COBRADA</v>
      </c>
    </row>
    <row r="522" spans="1:25" x14ac:dyDescent="0.25">
      <c r="A522" s="1">
        <v>18</v>
      </c>
      <c r="B522" s="1" t="s">
        <v>873</v>
      </c>
      <c r="C522" s="1">
        <v>2</v>
      </c>
      <c r="D522" s="13">
        <v>45022.029861111114</v>
      </c>
      <c r="E522" s="13">
        <v>45022.120833333334</v>
      </c>
      <c r="F522" s="7">
        <f>IF(Tabla13[[#This Row],[Estado_Mesa]]="Ocupada",Tabla13[[#This Row],[Hora_Salida]]-Tabla13[[#This Row],[Hora_Llegada]]+TIME(0,15,0),Tabla13[[#This Row],[Hora_Salida]]-Tabla13[[#This Row],[Hora_Llegada]])</f>
        <v>9.0972222220443655E-2</v>
      </c>
      <c r="G522" s="7" t="str">
        <f>TEXT(Tabla13[[#This Row],[Hora_Salida]],"dddd,dd,mm,aaaa")</f>
        <v>jueves,06,04,2023</v>
      </c>
      <c r="H522" s="1" t="s">
        <v>89</v>
      </c>
      <c r="I522" s="1" t="s">
        <v>67</v>
      </c>
      <c r="J522" s="1" t="s">
        <v>80</v>
      </c>
      <c r="K522" s="1">
        <v>15.18</v>
      </c>
      <c r="L522" s="1" cm="1">
        <f t="array" ref="L522">_xlfn.IFS(Tabla13[[#This Row],[Cuentas_Pagadas]]="COBRADA",K522,Tabla13[[#This Row],[Cuentas_Pagadas]]="NO COBRADA","-")</f>
        <v>15.18</v>
      </c>
      <c r="M522" s="1" t="s">
        <v>81</v>
      </c>
      <c r="N522" s="1">
        <v>521</v>
      </c>
      <c r="O522" s="1" t="s">
        <v>101</v>
      </c>
      <c r="P522" s="1" t="s">
        <v>874</v>
      </c>
      <c r="Q522" s="19">
        <v>0.1</v>
      </c>
      <c r="R522" s="25">
        <f>Tabla13[[#This Row],[Monto Total]]*Tabla13[[#This Row],[IVA (%)]]</f>
        <v>21</v>
      </c>
      <c r="S522" s="26">
        <f>SUMIF(Tabla1[Número de Orden],Tabla13[[#This Row],[Número_Orden]],Tabla1[Total del Pedido])</f>
        <v>210</v>
      </c>
      <c r="T522" s="26" cm="1">
        <f t="array" ref="T522">_xlfn.IFS(Tabla13[[#This Row],[Cuentas_Pagadas]]="COBRADA",Tabla13[[#This Row],[Monto Total]]+Tabla13[[#This Row],[Propina]],Tabla13[[#This Row],[Cuentas_Pagadas]]="NO COBRADA",0)</f>
        <v>225.18</v>
      </c>
      <c r="U522" s="26">
        <f>SUMIF(Tabla1[Número de Orden],Tabla13[[#This Row],[Número_Orden]],Tabla1[Ganancia Bruta])</f>
        <v>86</v>
      </c>
      <c r="V522" s="26">
        <f>IF(Tabla13[[#This Row],[Ganancia Bruta]]&gt;0,Tabla13[[#This Row],[Ganancia Bruta]]-Tabla13[[#This Row],[IVA]],"-")</f>
        <v>65</v>
      </c>
      <c r="W522" s="7">
        <f>SUMIF(Tabla1[Número de Orden],Tabla13[[#This Row],[Número_Orden]],Tabla1[Tiempo_Preparación])</f>
        <v>6.3194444444444442E-2</v>
      </c>
      <c r="X522" s="7">
        <f>Tabla13[[#This Row],[Tiempo_Sala]]-Tabla13[[#This Row],[Tiempo_Preparación]]</f>
        <v>2.7777777775999213E-2</v>
      </c>
      <c r="Y522" s="1" t="str">
        <f>IF(Tabla13[[#This Row],[TS-TP]]&gt;0,"COBRADA","NO COBRADA")</f>
        <v>COBRADA</v>
      </c>
    </row>
    <row r="523" spans="1:25" x14ac:dyDescent="0.25">
      <c r="A523" s="1">
        <v>2</v>
      </c>
      <c r="B523" s="1" t="s">
        <v>100</v>
      </c>
      <c r="C523" s="1">
        <v>5</v>
      </c>
      <c r="D523" s="13">
        <v>45022.068055555559</v>
      </c>
      <c r="E523" s="13">
        <v>45022.18472222222</v>
      </c>
      <c r="F523" s="7">
        <f>IF(Tabla13[[#This Row],[Estado_Mesa]]="Ocupada",Tabla13[[#This Row],[Hora_Salida]]-Tabla13[[#This Row],[Hora_Llegada]]+TIME(0,15,0),Tabla13[[#This Row],[Hora_Salida]]-Tabla13[[#This Row],[Hora_Llegada]])</f>
        <v>0.11666666666133096</v>
      </c>
      <c r="G523" s="7" t="str">
        <f>TEXT(Tabla13[[#This Row],[Hora_Salida]],"dddd,dd,mm,aaaa")</f>
        <v>jueves,06,04,2023</v>
      </c>
      <c r="H523" s="1" t="s">
        <v>89</v>
      </c>
      <c r="I523" s="1" t="s">
        <v>67</v>
      </c>
      <c r="J523" s="1" t="s">
        <v>75</v>
      </c>
      <c r="K523" s="1">
        <v>35.35</v>
      </c>
      <c r="L523" s="1" cm="1">
        <f t="array" ref="L523">_xlfn.IFS(Tabla13[[#This Row],[Cuentas_Pagadas]]="COBRADA",K523,Tabla13[[#This Row],[Cuentas_Pagadas]]="NO COBRADA","-")</f>
        <v>35.35</v>
      </c>
      <c r="M523" s="1" t="s">
        <v>81</v>
      </c>
      <c r="N523" s="1">
        <v>522</v>
      </c>
      <c r="O523" s="1" t="s">
        <v>104</v>
      </c>
      <c r="P523" s="1" t="s">
        <v>12</v>
      </c>
      <c r="Q523" s="19">
        <v>0.1</v>
      </c>
      <c r="R523" s="25">
        <f>Tabla13[[#This Row],[Monto Total]]*Tabla13[[#This Row],[IVA (%)]]</f>
        <v>8.4</v>
      </c>
      <c r="S523" s="26">
        <f>SUMIF(Tabla1[Número de Orden],Tabla13[[#This Row],[Número_Orden]],Tabla1[Total del Pedido])</f>
        <v>84</v>
      </c>
      <c r="T523" s="26" cm="1">
        <f t="array" ref="T523">_xlfn.IFS(Tabla13[[#This Row],[Cuentas_Pagadas]]="COBRADA",Tabla13[[#This Row],[Monto Total]]+Tabla13[[#This Row],[Propina]],Tabla13[[#This Row],[Cuentas_Pagadas]]="NO COBRADA",0)</f>
        <v>119.35</v>
      </c>
      <c r="U523" s="26">
        <f>SUMIF(Tabla1[Número de Orden],Tabla13[[#This Row],[Número_Orden]],Tabla1[Ganancia Bruta])</f>
        <v>36</v>
      </c>
      <c r="V523" s="26">
        <f>IF(Tabla13[[#This Row],[Ganancia Bruta]]&gt;0,Tabla13[[#This Row],[Ganancia Bruta]]-Tabla13[[#This Row],[IVA]],"-")</f>
        <v>27.6</v>
      </c>
      <c r="W523" s="7">
        <f>SUMIF(Tabla1[Número de Orden],Tabla13[[#This Row],[Número_Orden]],Tabla1[Tiempo_Preparación])</f>
        <v>3.2638888888888891E-2</v>
      </c>
      <c r="X523" s="7">
        <f>Tabla13[[#This Row],[Tiempo_Sala]]-Tabla13[[#This Row],[Tiempo_Preparación]]</f>
        <v>8.402777777244208E-2</v>
      </c>
      <c r="Y523" s="1" t="str">
        <f>IF(Tabla13[[#This Row],[TS-TP]]&gt;0,"COBRADA","NO COBRADA")</f>
        <v>COBRADA</v>
      </c>
    </row>
    <row r="524" spans="1:25" x14ac:dyDescent="0.25">
      <c r="A524" s="1">
        <v>4</v>
      </c>
      <c r="B524" s="1" t="s">
        <v>875</v>
      </c>
      <c r="C524" s="1">
        <v>3</v>
      </c>
      <c r="D524" s="13">
        <v>45022.068749999999</v>
      </c>
      <c r="E524" s="13">
        <v>45022.195833333331</v>
      </c>
      <c r="F524" s="7">
        <f>IF(Tabla13[[#This Row],[Estado_Mesa]]="Ocupada",Tabla13[[#This Row],[Hora_Salida]]-Tabla13[[#This Row],[Hora_Llegada]]+TIME(0,15,0),Tabla13[[#This Row],[Hora_Salida]]-Tabla13[[#This Row],[Hora_Llegada]])</f>
        <v>0.13749999999951493</v>
      </c>
      <c r="G524" s="7" t="str">
        <f>TEXT(Tabla13[[#This Row],[Hora_Salida]],"dddd,dd,mm,aaaa")</f>
        <v>jueves,06,04,2023</v>
      </c>
      <c r="H524" s="1" t="s">
        <v>85</v>
      </c>
      <c r="I524" s="1" t="s">
        <v>67</v>
      </c>
      <c r="J524" s="1" t="s">
        <v>80</v>
      </c>
      <c r="K524" s="1">
        <v>45.41</v>
      </c>
      <c r="L524" s="1" cm="1">
        <f t="array" ref="L524">_xlfn.IFS(Tabla13[[#This Row],[Cuentas_Pagadas]]="COBRADA",K524,Tabla13[[#This Row],[Cuentas_Pagadas]]="NO COBRADA","-")</f>
        <v>45.41</v>
      </c>
      <c r="M524" s="1" t="s">
        <v>95</v>
      </c>
      <c r="N524" s="1">
        <v>523</v>
      </c>
      <c r="O524" s="1" t="s">
        <v>139</v>
      </c>
      <c r="P524" s="1" t="s">
        <v>7</v>
      </c>
      <c r="Q524" s="19">
        <v>0.1</v>
      </c>
      <c r="R524" s="25">
        <f>Tabla13[[#This Row],[Monto Total]]*Tabla13[[#This Row],[IVA (%)]]</f>
        <v>8.1</v>
      </c>
      <c r="S524" s="26">
        <f>SUMIF(Tabla1[Número de Orden],Tabla13[[#This Row],[Número_Orden]],Tabla1[Total del Pedido])</f>
        <v>81</v>
      </c>
      <c r="T524" s="26" cm="1">
        <f t="array" ref="T524">_xlfn.IFS(Tabla13[[#This Row],[Cuentas_Pagadas]]="COBRADA",Tabla13[[#This Row],[Monto Total]]+Tabla13[[#This Row],[Propina]],Tabla13[[#This Row],[Cuentas_Pagadas]]="NO COBRADA",0)</f>
        <v>126.41</v>
      </c>
      <c r="U524" s="26">
        <f>SUMIF(Tabla1[Número de Orden],Tabla13[[#This Row],[Número_Orden]],Tabla1[Ganancia Bruta])</f>
        <v>33</v>
      </c>
      <c r="V524" s="26">
        <f>IF(Tabla13[[#This Row],[Ganancia Bruta]]&gt;0,Tabla13[[#This Row],[Ganancia Bruta]]-Tabla13[[#This Row],[IVA]],"-")</f>
        <v>24.9</v>
      </c>
      <c r="W524" s="7">
        <f>SUMIF(Tabla1[Número de Orden],Tabla13[[#This Row],[Número_Orden]],Tabla1[Tiempo_Preparación])</f>
        <v>3.5416666666666666E-2</v>
      </c>
      <c r="X524" s="7">
        <f>Tabla13[[#This Row],[Tiempo_Sala]]-Tabla13[[#This Row],[Tiempo_Preparación]]</f>
        <v>0.10208333333284826</v>
      </c>
      <c r="Y524" s="1" t="str">
        <f>IF(Tabla13[[#This Row],[TS-TP]]&gt;0,"COBRADA","NO COBRADA")</f>
        <v>COBRADA</v>
      </c>
    </row>
    <row r="525" spans="1:25" x14ac:dyDescent="0.25">
      <c r="A525" s="1">
        <v>16</v>
      </c>
      <c r="B525" s="1" t="s">
        <v>876</v>
      </c>
      <c r="C525" s="1">
        <v>4</v>
      </c>
      <c r="D525" s="13">
        <v>45022.002083333333</v>
      </c>
      <c r="E525" s="13">
        <v>45022.105555555558</v>
      </c>
      <c r="F525" s="7">
        <f>IF(Tabla13[[#This Row],[Estado_Mesa]]="Ocupada",Tabla13[[#This Row],[Hora_Salida]]-Tabla13[[#This Row],[Hora_Llegada]]+TIME(0,15,0),Tabla13[[#This Row],[Hora_Salida]]-Tabla13[[#This Row],[Hora_Llegada]])</f>
        <v>0.1138888888914759</v>
      </c>
      <c r="G525" s="7" t="str">
        <f>TEXT(Tabla13[[#This Row],[Hora_Salida]],"dddd,dd,mm,aaaa")</f>
        <v>jueves,06,04,2023</v>
      </c>
      <c r="H525" s="1" t="s">
        <v>66</v>
      </c>
      <c r="I525" s="1" t="s">
        <v>67</v>
      </c>
      <c r="J525" s="1" t="s">
        <v>80</v>
      </c>
      <c r="K525" s="1">
        <v>26.91</v>
      </c>
      <c r="L525" s="1" cm="1">
        <f t="array" ref="L525">_xlfn.IFS(Tabla13[[#This Row],[Cuentas_Pagadas]]="COBRADA",K525,Tabla13[[#This Row],[Cuentas_Pagadas]]="NO COBRADA","-")</f>
        <v>26.91</v>
      </c>
      <c r="M525" s="1" t="s">
        <v>95</v>
      </c>
      <c r="N525" s="1">
        <v>524</v>
      </c>
      <c r="O525" s="1" t="s">
        <v>90</v>
      </c>
      <c r="P525" s="1" t="s">
        <v>753</v>
      </c>
      <c r="Q525" s="19">
        <v>0.1</v>
      </c>
      <c r="R525" s="25">
        <f>Tabla13[[#This Row],[Monto Total]]*Tabla13[[#This Row],[IVA (%)]]</f>
        <v>7.6000000000000005</v>
      </c>
      <c r="S525" s="26">
        <f>SUMIF(Tabla1[Número de Orden],Tabla13[[#This Row],[Número_Orden]],Tabla1[Total del Pedido])</f>
        <v>76</v>
      </c>
      <c r="T525" s="26" cm="1">
        <f t="array" ref="T525">_xlfn.IFS(Tabla13[[#This Row],[Cuentas_Pagadas]]="COBRADA",Tabla13[[#This Row],[Monto Total]]+Tabla13[[#This Row],[Propina]],Tabla13[[#This Row],[Cuentas_Pagadas]]="NO COBRADA",0)</f>
        <v>102.91</v>
      </c>
      <c r="U525" s="26">
        <f>SUMIF(Tabla1[Número de Orden],Tabla13[[#This Row],[Número_Orden]],Tabla1[Ganancia Bruta])</f>
        <v>31</v>
      </c>
      <c r="V525" s="26">
        <f>IF(Tabla13[[#This Row],[Ganancia Bruta]]&gt;0,Tabla13[[#This Row],[Ganancia Bruta]]-Tabla13[[#This Row],[IVA]],"-")</f>
        <v>23.4</v>
      </c>
      <c r="W525" s="7">
        <f>SUMIF(Tabla1[Número de Orden],Tabla13[[#This Row],[Número_Orden]],Tabla1[Tiempo_Preparación])</f>
        <v>4.2361111111111106E-2</v>
      </c>
      <c r="X525" s="7">
        <f>Tabla13[[#This Row],[Tiempo_Sala]]-Tabla13[[#This Row],[Tiempo_Preparación]]</f>
        <v>7.1527777780364787E-2</v>
      </c>
      <c r="Y525" s="1" t="str">
        <f>IF(Tabla13[[#This Row],[TS-TP]]&gt;0,"COBRADA","NO COBRADA")</f>
        <v>COBRADA</v>
      </c>
    </row>
    <row r="526" spans="1:25" x14ac:dyDescent="0.25">
      <c r="A526" s="1">
        <v>16</v>
      </c>
      <c r="B526" s="1" t="s">
        <v>420</v>
      </c>
      <c r="C526" s="1">
        <v>3</v>
      </c>
      <c r="D526" s="13">
        <v>45022.143750000003</v>
      </c>
      <c r="E526" s="13">
        <v>45022.301388888889</v>
      </c>
      <c r="F526" s="7">
        <f>IF(Tabla13[[#This Row],[Estado_Mesa]]="Ocupada",Tabla13[[#This Row],[Hora_Salida]]-Tabla13[[#This Row],[Hora_Llegada]]+TIME(0,15,0),Tabla13[[#This Row],[Hora_Salida]]-Tabla13[[#This Row],[Hora_Llegada]])</f>
        <v>0.16805555555280685</v>
      </c>
      <c r="G526" s="7" t="str">
        <f>TEXT(Tabla13[[#This Row],[Hora_Salida]],"dddd,dd,mm,aaaa")</f>
        <v>jueves,06,04,2023</v>
      </c>
      <c r="H526" s="1" t="s">
        <v>66</v>
      </c>
      <c r="I526" s="1" t="s">
        <v>67</v>
      </c>
      <c r="J526" s="1" t="s">
        <v>80</v>
      </c>
      <c r="K526" s="1">
        <v>32.869999999999997</v>
      </c>
      <c r="L526" s="1" cm="1">
        <f t="array" ref="L526">_xlfn.IFS(Tabla13[[#This Row],[Cuentas_Pagadas]]="COBRADA",K526,Tabla13[[#This Row],[Cuentas_Pagadas]]="NO COBRADA","-")</f>
        <v>32.869999999999997</v>
      </c>
      <c r="M526" s="1" t="s">
        <v>95</v>
      </c>
      <c r="N526" s="1">
        <v>525</v>
      </c>
      <c r="O526" s="1" t="s">
        <v>96</v>
      </c>
      <c r="P526" s="1" t="s">
        <v>877</v>
      </c>
      <c r="Q526" s="19">
        <v>0.1</v>
      </c>
      <c r="R526" s="25">
        <f>Tabla13[[#This Row],[Monto Total]]*Tabla13[[#This Row],[IVA (%)]]</f>
        <v>19.700000000000003</v>
      </c>
      <c r="S526" s="26">
        <f>SUMIF(Tabla1[Número de Orden],Tabla13[[#This Row],[Número_Orden]],Tabla1[Total del Pedido])</f>
        <v>197</v>
      </c>
      <c r="T526" s="26" cm="1">
        <f t="array" ref="T526">_xlfn.IFS(Tabla13[[#This Row],[Cuentas_Pagadas]]="COBRADA",Tabla13[[#This Row],[Monto Total]]+Tabla13[[#This Row],[Propina]],Tabla13[[#This Row],[Cuentas_Pagadas]]="NO COBRADA",0)</f>
        <v>229.87</v>
      </c>
      <c r="U526" s="26">
        <f>SUMIF(Tabla1[Número de Orden],Tabla13[[#This Row],[Número_Orden]],Tabla1[Ganancia Bruta])</f>
        <v>77</v>
      </c>
      <c r="V526" s="26">
        <f>IF(Tabla13[[#This Row],[Ganancia Bruta]]&gt;0,Tabla13[[#This Row],[Ganancia Bruta]]-Tabla13[[#This Row],[IVA]],"-")</f>
        <v>57.3</v>
      </c>
      <c r="W526" s="7">
        <f>SUMIF(Tabla1[Número de Orden],Tabla13[[#This Row],[Número_Orden]],Tabla1[Tiempo_Preparación])</f>
        <v>5.347222222222222E-2</v>
      </c>
      <c r="X526" s="7">
        <f>Tabla13[[#This Row],[Tiempo_Sala]]-Tabla13[[#This Row],[Tiempo_Preparación]]</f>
        <v>0.11458333333058462</v>
      </c>
      <c r="Y526" s="1" t="str">
        <f>IF(Tabla13[[#This Row],[TS-TP]]&gt;0,"COBRADA","NO COBRADA")</f>
        <v>COBRADA</v>
      </c>
    </row>
    <row r="527" spans="1:25" x14ac:dyDescent="0.25">
      <c r="A527" s="1">
        <v>4</v>
      </c>
      <c r="B527" s="1" t="s">
        <v>878</v>
      </c>
      <c r="C527" s="1">
        <v>6</v>
      </c>
      <c r="D527" s="13">
        <v>45022.155555555553</v>
      </c>
      <c r="E527" s="13">
        <v>45022.236805555556</v>
      </c>
      <c r="F527" s="7">
        <f>IF(Tabla13[[#This Row],[Estado_Mesa]]="Ocupada",Tabla13[[#This Row],[Hora_Salida]]-Tabla13[[#This Row],[Hora_Llegada]]+TIME(0,15,0),Tabla13[[#This Row],[Hora_Salida]]-Tabla13[[#This Row],[Hora_Llegada]])</f>
        <v>8.1250000002910383E-2</v>
      </c>
      <c r="G527" s="7" t="str">
        <f>TEXT(Tabla13[[#This Row],[Hora_Salida]],"dddd,dd,mm,aaaa")</f>
        <v>jueves,06,04,2023</v>
      </c>
      <c r="H527" s="1" t="s">
        <v>89</v>
      </c>
      <c r="I527" s="1" t="s">
        <v>93</v>
      </c>
      <c r="J527" s="1" t="s">
        <v>68</v>
      </c>
      <c r="K527" s="1">
        <v>43.02</v>
      </c>
      <c r="L527" s="1" cm="1">
        <f t="array" ref="L527">_xlfn.IFS(Tabla13[[#This Row],[Cuentas_Pagadas]]="COBRADA",K527,Tabla13[[#This Row],[Cuentas_Pagadas]]="NO COBRADA","-")</f>
        <v>43.02</v>
      </c>
      <c r="M527" s="1" t="s">
        <v>81</v>
      </c>
      <c r="N527" s="1">
        <v>526</v>
      </c>
      <c r="O527" s="1" t="s">
        <v>101</v>
      </c>
      <c r="P527" s="1" t="s">
        <v>11</v>
      </c>
      <c r="Q527" s="19">
        <v>0.1</v>
      </c>
      <c r="R527" s="25">
        <f>Tabla13[[#This Row],[Monto Total]]*Tabla13[[#This Row],[IVA (%)]]</f>
        <v>3.3000000000000003</v>
      </c>
      <c r="S527" s="26">
        <f>SUMIF(Tabla1[Número de Orden],Tabla13[[#This Row],[Número_Orden]],Tabla1[Total del Pedido])</f>
        <v>33</v>
      </c>
      <c r="T527" s="26" cm="1">
        <f t="array" ref="T527">_xlfn.IFS(Tabla13[[#This Row],[Cuentas_Pagadas]]="COBRADA",Tabla13[[#This Row],[Monto Total]]+Tabla13[[#This Row],[Propina]],Tabla13[[#This Row],[Cuentas_Pagadas]]="NO COBRADA",0)</f>
        <v>76.02000000000001</v>
      </c>
      <c r="U527" s="26">
        <f>SUMIF(Tabla1[Número de Orden],Tabla13[[#This Row],[Número_Orden]],Tabla1[Ganancia Bruta])</f>
        <v>13</v>
      </c>
      <c r="V527" s="26">
        <f>IF(Tabla13[[#This Row],[Ganancia Bruta]]&gt;0,Tabla13[[#This Row],[Ganancia Bruta]]-Tabla13[[#This Row],[IVA]],"-")</f>
        <v>9.6999999999999993</v>
      </c>
      <c r="W527" s="7">
        <f>SUMIF(Tabla1[Número de Orden],Tabla13[[#This Row],[Número_Orden]],Tabla1[Tiempo_Preparación])</f>
        <v>1.5277777777777777E-2</v>
      </c>
      <c r="X527" s="7">
        <f>Tabla13[[#This Row],[Tiempo_Sala]]-Tabla13[[#This Row],[Tiempo_Preparación]]</f>
        <v>6.5972222225132604E-2</v>
      </c>
      <c r="Y527" s="1" t="str">
        <f>IF(Tabla13[[#This Row],[TS-TP]]&gt;0,"COBRADA","NO COBRADA")</f>
        <v>COBRADA</v>
      </c>
    </row>
    <row r="528" spans="1:25" x14ac:dyDescent="0.25">
      <c r="A528" s="1">
        <v>19</v>
      </c>
      <c r="B528" s="1" t="s">
        <v>879</v>
      </c>
      <c r="C528" s="1">
        <v>4</v>
      </c>
      <c r="D528" s="13">
        <v>45022.15347222222</v>
      </c>
      <c r="E528" s="13">
        <v>45022.246527777781</v>
      </c>
      <c r="F528" s="7">
        <f>IF(Tabla13[[#This Row],[Estado_Mesa]]="Ocupada",Tabla13[[#This Row],[Hora_Salida]]-Tabla13[[#This Row],[Hora_Llegada]]+TIME(0,15,0),Tabla13[[#This Row],[Hora_Salida]]-Tabla13[[#This Row],[Hora_Llegada]])</f>
        <v>0.10347222222723455</v>
      </c>
      <c r="G528" s="7" t="str">
        <f>TEXT(Tabla13[[#This Row],[Hora_Salida]],"dddd,dd,mm,aaaa")</f>
        <v>jueves,06,04,2023</v>
      </c>
      <c r="H528" s="1" t="s">
        <v>73</v>
      </c>
      <c r="I528" s="1" t="s">
        <v>74</v>
      </c>
      <c r="J528" s="1" t="s">
        <v>75</v>
      </c>
      <c r="K528" s="1">
        <v>22.95</v>
      </c>
      <c r="L528" s="1" cm="1">
        <f t="array" ref="L528">_xlfn.IFS(Tabla13[[#This Row],[Cuentas_Pagadas]]="COBRADA",K528,Tabla13[[#This Row],[Cuentas_Pagadas]]="NO COBRADA","-")</f>
        <v>22.95</v>
      </c>
      <c r="M528" s="1" t="s">
        <v>95</v>
      </c>
      <c r="N528" s="1">
        <v>527</v>
      </c>
      <c r="O528" s="1" t="s">
        <v>70</v>
      </c>
      <c r="P528" s="1" t="s">
        <v>7</v>
      </c>
      <c r="Q528" s="19">
        <v>0.1</v>
      </c>
      <c r="R528" s="25">
        <f>Tabla13[[#This Row],[Monto Total]]*Tabla13[[#This Row],[IVA (%)]]</f>
        <v>5.4</v>
      </c>
      <c r="S528" s="26">
        <f>SUMIF(Tabla1[Número de Orden],Tabla13[[#This Row],[Número_Orden]],Tabla1[Total del Pedido])</f>
        <v>54</v>
      </c>
      <c r="T528" s="26" cm="1">
        <f t="array" ref="T528">_xlfn.IFS(Tabla13[[#This Row],[Cuentas_Pagadas]]="COBRADA",Tabla13[[#This Row],[Monto Total]]+Tabla13[[#This Row],[Propina]],Tabla13[[#This Row],[Cuentas_Pagadas]]="NO COBRADA",0)</f>
        <v>76.95</v>
      </c>
      <c r="U528" s="26">
        <f>SUMIF(Tabla1[Número de Orden],Tabla13[[#This Row],[Número_Orden]],Tabla1[Ganancia Bruta])</f>
        <v>22</v>
      </c>
      <c r="V528" s="26">
        <f>IF(Tabla13[[#This Row],[Ganancia Bruta]]&gt;0,Tabla13[[#This Row],[Ganancia Bruta]]-Tabla13[[#This Row],[IVA]],"-")</f>
        <v>16.600000000000001</v>
      </c>
      <c r="W528" s="7">
        <f>SUMIF(Tabla1[Número de Orden],Tabla13[[#This Row],[Número_Orden]],Tabla1[Tiempo_Preparación])</f>
        <v>2.1527777777777778E-2</v>
      </c>
      <c r="X528" s="7">
        <f>Tabla13[[#This Row],[Tiempo_Sala]]-Tabla13[[#This Row],[Tiempo_Preparación]]</f>
        <v>8.1944444449456783E-2</v>
      </c>
      <c r="Y528" s="1" t="str">
        <f>IF(Tabla13[[#This Row],[TS-TP]]&gt;0,"COBRADA","NO COBRADA")</f>
        <v>COBRADA</v>
      </c>
    </row>
    <row r="529" spans="1:25" x14ac:dyDescent="0.25">
      <c r="A529" s="1">
        <v>14</v>
      </c>
      <c r="B529" s="1" t="s">
        <v>880</v>
      </c>
      <c r="C529" s="1">
        <v>2</v>
      </c>
      <c r="D529" s="13">
        <v>45022.074305555558</v>
      </c>
      <c r="E529" s="13">
        <v>45022.158333333333</v>
      </c>
      <c r="F529" s="7">
        <f>IF(Tabla13[[#This Row],[Estado_Mesa]]="Ocupada",Tabla13[[#This Row],[Hora_Salida]]-Tabla13[[#This Row],[Hora_Llegada]]+TIME(0,15,0),Tabla13[[#This Row],[Hora_Salida]]-Tabla13[[#This Row],[Hora_Llegada]])</f>
        <v>8.4027777775190771E-2</v>
      </c>
      <c r="G529" s="7" t="str">
        <f>TEXT(Tabla13[[#This Row],[Hora_Salida]],"dddd,dd,mm,aaaa")</f>
        <v>jueves,06,04,2023</v>
      </c>
      <c r="H529" s="1" t="s">
        <v>79</v>
      </c>
      <c r="I529" s="1" t="s">
        <v>67</v>
      </c>
      <c r="J529" s="1" t="s">
        <v>68</v>
      </c>
      <c r="K529" s="1">
        <v>15.62</v>
      </c>
      <c r="L529" s="1" t="str" cm="1">
        <f t="array" ref="L529">_xlfn.IFS(Tabla13[[#This Row],[Cuentas_Pagadas]]="COBRADA",K529,Tabla13[[#This Row],[Cuentas_Pagadas]]="NO COBRADA","-")</f>
        <v>-</v>
      </c>
      <c r="M529" s="1" t="s">
        <v>69</v>
      </c>
      <c r="N529" s="1">
        <v>528</v>
      </c>
      <c r="O529" s="1" t="s">
        <v>101</v>
      </c>
      <c r="P529" s="1" t="s">
        <v>881</v>
      </c>
      <c r="Q529" s="19">
        <v>0.1</v>
      </c>
      <c r="R529" s="25">
        <f>Tabla13[[#This Row],[Monto Total]]*Tabla13[[#This Row],[IVA (%)]]</f>
        <v>7.8000000000000007</v>
      </c>
      <c r="S529" s="26">
        <f>SUMIF(Tabla1[Número de Orden],Tabla13[[#This Row],[Número_Orden]],Tabla1[Total del Pedido])</f>
        <v>78</v>
      </c>
      <c r="T529" s="26" cm="1">
        <f t="array" ref="T529">_xlfn.IFS(Tabla13[[#This Row],[Cuentas_Pagadas]]="COBRADA",Tabla13[[#This Row],[Monto Total]]+Tabla13[[#This Row],[Propina]],Tabla13[[#This Row],[Cuentas_Pagadas]]="NO COBRADA",0)</f>
        <v>0</v>
      </c>
      <c r="U529" s="26">
        <v>0</v>
      </c>
      <c r="V529" s="27" t="str">
        <f>IF(Tabla13[[#This Row],[Ganancia Bruta]]&gt;0,Tabla13[[#This Row],[Ganancia Bruta]]-Tabla13[[#This Row],[IVA]],"-")</f>
        <v>-</v>
      </c>
      <c r="W529" s="7">
        <f>SUMIF(Tabla1[Número de Orden],Tabla13[[#This Row],[Número_Orden]],Tabla1[Tiempo_Preparación])</f>
        <v>8.4027777777777785E-2</v>
      </c>
      <c r="X529" s="7">
        <f>Tabla13[[#This Row],[Tiempo_Sala]]-Tabla13[[#This Row],[Tiempo_Preparación]]</f>
        <v>-2.5870139364059241E-12</v>
      </c>
      <c r="Y529" s="1" t="str">
        <f>IF(Tabla13[[#This Row],[TS-TP]]&gt;0,"COBRADA","NO COBRADA")</f>
        <v>NO COBRADA</v>
      </c>
    </row>
    <row r="530" spans="1:25" x14ac:dyDescent="0.25">
      <c r="A530" s="1">
        <v>1</v>
      </c>
      <c r="B530" s="1" t="s">
        <v>882</v>
      </c>
      <c r="C530" s="1">
        <v>2</v>
      </c>
      <c r="D530" s="13">
        <v>45022.081944444442</v>
      </c>
      <c r="E530" s="13">
        <v>45022.195833333331</v>
      </c>
      <c r="F530" s="7">
        <f>IF(Tabla13[[#This Row],[Estado_Mesa]]="Ocupada",Tabla13[[#This Row],[Hora_Salida]]-Tabla13[[#This Row],[Hora_Llegada]]+TIME(0,15,0),Tabla13[[#This Row],[Hora_Salida]]-Tabla13[[#This Row],[Hora_Llegada]])</f>
        <v>0.12430555555571725</v>
      </c>
      <c r="G530" s="7" t="str">
        <f>TEXT(Tabla13[[#This Row],[Hora_Salida]],"dddd,dd,mm,aaaa")</f>
        <v>jueves,06,04,2023</v>
      </c>
      <c r="H530" s="1" t="s">
        <v>66</v>
      </c>
      <c r="I530" s="1" t="s">
        <v>67</v>
      </c>
      <c r="J530" s="1" t="s">
        <v>80</v>
      </c>
      <c r="K530" s="1">
        <v>25.91</v>
      </c>
      <c r="L530" s="1" cm="1">
        <f t="array" ref="L530">_xlfn.IFS(Tabla13[[#This Row],[Cuentas_Pagadas]]="COBRADA",K530,Tabla13[[#This Row],[Cuentas_Pagadas]]="NO COBRADA","-")</f>
        <v>25.91</v>
      </c>
      <c r="M530" s="1" t="s">
        <v>95</v>
      </c>
      <c r="N530" s="1">
        <v>529</v>
      </c>
      <c r="O530" s="1" t="s">
        <v>70</v>
      </c>
      <c r="P530" s="1" t="s">
        <v>883</v>
      </c>
      <c r="Q530" s="19">
        <v>0.1</v>
      </c>
      <c r="R530" s="25">
        <f>Tabla13[[#This Row],[Monto Total]]*Tabla13[[#This Row],[IVA (%)]]</f>
        <v>20.8</v>
      </c>
      <c r="S530" s="26">
        <f>SUMIF(Tabla1[Número de Orden],Tabla13[[#This Row],[Número_Orden]],Tabla1[Total del Pedido])</f>
        <v>208</v>
      </c>
      <c r="T530" s="26" cm="1">
        <f t="array" ref="T530">_xlfn.IFS(Tabla13[[#This Row],[Cuentas_Pagadas]]="COBRADA",Tabla13[[#This Row],[Monto Total]]+Tabla13[[#This Row],[Propina]],Tabla13[[#This Row],[Cuentas_Pagadas]]="NO COBRADA",0)</f>
        <v>233.91</v>
      </c>
      <c r="U530" s="26">
        <f>SUMIF(Tabla1[Número de Orden],Tabla13[[#This Row],[Número_Orden]],Tabla1[Ganancia Bruta])</f>
        <v>84</v>
      </c>
      <c r="V530" s="26">
        <f>IF(Tabla13[[#This Row],[Ganancia Bruta]]&gt;0,Tabla13[[#This Row],[Ganancia Bruta]]-Tabla13[[#This Row],[IVA]],"-")</f>
        <v>63.2</v>
      </c>
      <c r="W530" s="7">
        <f>SUMIF(Tabla1[Número de Orden],Tabla13[[#This Row],[Número_Orden]],Tabla1[Tiempo_Preparación])</f>
        <v>0.10902777777777778</v>
      </c>
      <c r="X530" s="7">
        <f>Tabla13[[#This Row],[Tiempo_Sala]]-Tabla13[[#This Row],[Tiempo_Preparación]]</f>
        <v>1.5277777777939469E-2</v>
      </c>
      <c r="Y530" s="1" t="str">
        <f>IF(Tabla13[[#This Row],[TS-TP]]&gt;0,"COBRADA","NO COBRADA")</f>
        <v>COBRADA</v>
      </c>
    </row>
    <row r="531" spans="1:25" x14ac:dyDescent="0.25">
      <c r="A531" s="1">
        <v>7</v>
      </c>
      <c r="B531" s="1" t="s">
        <v>884</v>
      </c>
      <c r="C531" s="1">
        <v>5</v>
      </c>
      <c r="D531" s="13">
        <v>45022.092361111114</v>
      </c>
      <c r="E531" s="13">
        <v>45022.254861111112</v>
      </c>
      <c r="F531" s="7">
        <f>IF(Tabla13[[#This Row],[Estado_Mesa]]="Ocupada",Tabla13[[#This Row],[Hora_Salida]]-Tabla13[[#This Row],[Hora_Llegada]]+TIME(0,15,0),Tabla13[[#This Row],[Hora_Salida]]-Tabla13[[#This Row],[Hora_Llegada]])</f>
        <v>0.17291666666521147</v>
      </c>
      <c r="G531" s="7" t="str">
        <f>TEXT(Tabla13[[#This Row],[Hora_Salida]],"dddd,dd,mm,aaaa")</f>
        <v>jueves,06,04,2023</v>
      </c>
      <c r="H531" s="1" t="s">
        <v>85</v>
      </c>
      <c r="I531" s="1" t="s">
        <v>67</v>
      </c>
      <c r="J531" s="1" t="s">
        <v>80</v>
      </c>
      <c r="K531" s="1">
        <v>30.19</v>
      </c>
      <c r="L531" s="1" cm="1">
        <f t="array" ref="L531">_xlfn.IFS(Tabla13[[#This Row],[Cuentas_Pagadas]]="COBRADA",K531,Tabla13[[#This Row],[Cuentas_Pagadas]]="NO COBRADA","-")</f>
        <v>30.19</v>
      </c>
      <c r="M531" s="1" t="s">
        <v>95</v>
      </c>
      <c r="N531" s="1">
        <v>530</v>
      </c>
      <c r="O531" s="1" t="s">
        <v>86</v>
      </c>
      <c r="P531" s="1" t="s">
        <v>885</v>
      </c>
      <c r="Q531" s="19">
        <v>0.1</v>
      </c>
      <c r="R531" s="25">
        <f>Tabla13[[#This Row],[Monto Total]]*Tabla13[[#This Row],[IVA (%)]]</f>
        <v>16</v>
      </c>
      <c r="S531" s="26">
        <f>SUMIF(Tabla1[Número de Orden],Tabla13[[#This Row],[Número_Orden]],Tabla1[Total del Pedido])</f>
        <v>160</v>
      </c>
      <c r="T531" s="26" cm="1">
        <f t="array" ref="T531">_xlfn.IFS(Tabla13[[#This Row],[Cuentas_Pagadas]]="COBRADA",Tabla13[[#This Row],[Monto Total]]+Tabla13[[#This Row],[Propina]],Tabla13[[#This Row],[Cuentas_Pagadas]]="NO COBRADA",0)</f>
        <v>190.19</v>
      </c>
      <c r="U531" s="26">
        <f>SUMIF(Tabla1[Número de Orden],Tabla13[[#This Row],[Número_Orden]],Tabla1[Ganancia Bruta])</f>
        <v>68</v>
      </c>
      <c r="V531" s="26">
        <f>IF(Tabla13[[#This Row],[Ganancia Bruta]]&gt;0,Tabla13[[#This Row],[Ganancia Bruta]]-Tabla13[[#This Row],[IVA]],"-")</f>
        <v>52</v>
      </c>
      <c r="W531" s="7">
        <f>SUMIF(Tabla1[Número de Orden],Tabla13[[#This Row],[Número_Orden]],Tabla1[Tiempo_Preparación])</f>
        <v>7.3611111111111113E-2</v>
      </c>
      <c r="X531" s="7">
        <f>Tabla13[[#This Row],[Tiempo_Sala]]-Tabla13[[#This Row],[Tiempo_Preparación]]</f>
        <v>9.9305555554100353E-2</v>
      </c>
      <c r="Y531" s="1" t="str">
        <f>IF(Tabla13[[#This Row],[TS-TP]]&gt;0,"COBRADA","NO COBRADA")</f>
        <v>COBRADA</v>
      </c>
    </row>
    <row r="532" spans="1:25" x14ac:dyDescent="0.25">
      <c r="A532" s="1">
        <v>9</v>
      </c>
      <c r="B532" s="1" t="s">
        <v>686</v>
      </c>
      <c r="C532" s="1">
        <v>6</v>
      </c>
      <c r="D532" s="13">
        <v>45022.127083333333</v>
      </c>
      <c r="E532" s="13">
        <v>45022.211111111108</v>
      </c>
      <c r="F532" s="7">
        <f>IF(Tabla13[[#This Row],[Estado_Mesa]]="Ocupada",Tabla13[[#This Row],[Hora_Salida]]-Tabla13[[#This Row],[Hora_Llegada]]+TIME(0,15,0),Tabla13[[#This Row],[Hora_Salida]]-Tabla13[[#This Row],[Hora_Llegada]])</f>
        <v>8.4027777775190771E-2</v>
      </c>
      <c r="G532" s="7" t="str">
        <f>TEXT(Tabla13[[#This Row],[Hora_Salida]],"dddd,dd,mm,aaaa")</f>
        <v>jueves,06,04,2023</v>
      </c>
      <c r="H532" s="1" t="s">
        <v>79</v>
      </c>
      <c r="I532" s="1" t="s">
        <v>93</v>
      </c>
      <c r="J532" s="1" t="s">
        <v>75</v>
      </c>
      <c r="K532" s="1">
        <v>34.39</v>
      </c>
      <c r="L532" s="1" t="str" cm="1">
        <f t="array" ref="L532">_xlfn.IFS(Tabla13[[#This Row],[Cuentas_Pagadas]]="COBRADA",K532,Tabla13[[#This Row],[Cuentas_Pagadas]]="NO COBRADA","-")</f>
        <v>-</v>
      </c>
      <c r="M532" s="1" t="s">
        <v>81</v>
      </c>
      <c r="N532" s="1">
        <v>531</v>
      </c>
      <c r="O532" s="1" t="s">
        <v>86</v>
      </c>
      <c r="P532" s="1" t="s">
        <v>886</v>
      </c>
      <c r="Q532" s="19">
        <v>0.1</v>
      </c>
      <c r="R532" s="25">
        <f>Tabla13[[#This Row],[Monto Total]]*Tabla13[[#This Row],[IVA (%)]]</f>
        <v>24.400000000000002</v>
      </c>
      <c r="S532" s="26">
        <f>SUMIF(Tabla1[Número de Orden],Tabla13[[#This Row],[Número_Orden]],Tabla1[Total del Pedido])</f>
        <v>244</v>
      </c>
      <c r="T532" s="26" cm="1">
        <f t="array" ref="T532">_xlfn.IFS(Tabla13[[#This Row],[Cuentas_Pagadas]]="COBRADA",Tabla13[[#This Row],[Monto Total]]+Tabla13[[#This Row],[Propina]],Tabla13[[#This Row],[Cuentas_Pagadas]]="NO COBRADA",0)</f>
        <v>0</v>
      </c>
      <c r="U532" s="26">
        <v>0</v>
      </c>
      <c r="V532" s="27" t="str">
        <f>IF(Tabla13[[#This Row],[Ganancia Bruta]]&gt;0,Tabla13[[#This Row],[Ganancia Bruta]]-Tabla13[[#This Row],[IVA]],"-")</f>
        <v>-</v>
      </c>
      <c r="W532" s="7">
        <f>SUMIF(Tabla1[Número de Orden],Tabla13[[#This Row],[Número_Orden]],Tabla1[Tiempo_Preparación])</f>
        <v>0.13819444444444445</v>
      </c>
      <c r="X532" s="7">
        <f>Tabla13[[#This Row],[Tiempo_Sala]]-Tabla13[[#This Row],[Tiempo_Preparación]]</f>
        <v>-5.4166666669253682E-2</v>
      </c>
      <c r="Y532" s="1" t="str">
        <f>IF(Tabla13[[#This Row],[TS-TP]]&gt;0,"COBRADA","NO COBRADA")</f>
        <v>NO COBRADA</v>
      </c>
    </row>
    <row r="533" spans="1:25" x14ac:dyDescent="0.25">
      <c r="A533" s="1">
        <v>13</v>
      </c>
      <c r="B533" s="1" t="s">
        <v>184</v>
      </c>
      <c r="C533" s="1">
        <v>3</v>
      </c>
      <c r="D533" s="13">
        <v>45022.074999999997</v>
      </c>
      <c r="E533" s="13">
        <v>45022.226388888892</v>
      </c>
      <c r="F533" s="7">
        <f>IF(Tabla13[[#This Row],[Estado_Mesa]]="Ocupada",Tabla13[[#This Row],[Hora_Salida]]-Tabla13[[#This Row],[Hora_Llegada]]+TIME(0,15,0),Tabla13[[#This Row],[Hora_Salida]]-Tabla13[[#This Row],[Hora_Llegada]])</f>
        <v>0.15138888889487134</v>
      </c>
      <c r="G533" s="7" t="str">
        <f>TEXT(Tabla13[[#This Row],[Hora_Salida]],"dddd,dd,mm,aaaa")</f>
        <v>jueves,06,04,2023</v>
      </c>
      <c r="H533" s="1" t="s">
        <v>66</v>
      </c>
      <c r="I533" s="1" t="s">
        <v>74</v>
      </c>
      <c r="J533" s="1" t="s">
        <v>68</v>
      </c>
      <c r="K533" s="1">
        <v>17.95</v>
      </c>
      <c r="L533" s="1" cm="1">
        <f t="array" ref="L533">_xlfn.IFS(Tabla13[[#This Row],[Cuentas_Pagadas]]="COBRADA",K533,Tabla13[[#This Row],[Cuentas_Pagadas]]="NO COBRADA","-")</f>
        <v>17.95</v>
      </c>
      <c r="M533" s="1" t="s">
        <v>69</v>
      </c>
      <c r="N533" s="1">
        <v>532</v>
      </c>
      <c r="O533" s="1" t="s">
        <v>139</v>
      </c>
      <c r="P533" s="1" t="s">
        <v>887</v>
      </c>
      <c r="Q533" s="19">
        <v>0.1</v>
      </c>
      <c r="R533" s="25">
        <f>Tabla13[[#This Row],[Monto Total]]*Tabla13[[#This Row],[IVA (%)]]</f>
        <v>13.700000000000001</v>
      </c>
      <c r="S533" s="26">
        <f>SUMIF(Tabla1[Número de Orden],Tabla13[[#This Row],[Número_Orden]],Tabla1[Total del Pedido])</f>
        <v>137</v>
      </c>
      <c r="T533" s="26" cm="1">
        <f t="array" ref="T533">_xlfn.IFS(Tabla13[[#This Row],[Cuentas_Pagadas]]="COBRADA",Tabla13[[#This Row],[Monto Total]]+Tabla13[[#This Row],[Propina]],Tabla13[[#This Row],[Cuentas_Pagadas]]="NO COBRADA",0)</f>
        <v>154.94999999999999</v>
      </c>
      <c r="U533" s="26">
        <f>SUMIF(Tabla1[Número de Orden],Tabla13[[#This Row],[Número_Orden]],Tabla1[Ganancia Bruta])</f>
        <v>56</v>
      </c>
      <c r="V533" s="26">
        <f>IF(Tabla13[[#This Row],[Ganancia Bruta]]&gt;0,Tabla13[[#This Row],[Ganancia Bruta]]-Tabla13[[#This Row],[IVA]],"-")</f>
        <v>42.3</v>
      </c>
      <c r="W533" s="7">
        <f>SUMIF(Tabla1[Número de Orden],Tabla13[[#This Row],[Número_Orden]],Tabla1[Tiempo_Preparación])</f>
        <v>4.0972222222222215E-2</v>
      </c>
      <c r="X533" s="7">
        <f>Tabla13[[#This Row],[Tiempo_Sala]]-Tabla13[[#This Row],[Tiempo_Preparación]]</f>
        <v>0.11041666667264913</v>
      </c>
      <c r="Y533" s="1" t="str">
        <f>IF(Tabla13[[#This Row],[TS-TP]]&gt;0,"COBRADA","NO COBRADA")</f>
        <v>COBRADA</v>
      </c>
    </row>
    <row r="534" spans="1:25" x14ac:dyDescent="0.25">
      <c r="A534" s="1">
        <v>1</v>
      </c>
      <c r="B534" s="1" t="s">
        <v>422</v>
      </c>
      <c r="C534" s="1">
        <v>3</v>
      </c>
      <c r="D534" s="13">
        <v>45022.134722222225</v>
      </c>
      <c r="E534" s="13">
        <v>45022.222222222219</v>
      </c>
      <c r="F534" s="7">
        <f>IF(Tabla13[[#This Row],[Estado_Mesa]]="Ocupada",Tabla13[[#This Row],[Hora_Salida]]-Tabla13[[#This Row],[Hora_Llegada]]+TIME(0,15,0),Tabla13[[#This Row],[Hora_Salida]]-Tabla13[[#This Row],[Hora_Llegada]])</f>
        <v>8.7499999994179234E-2</v>
      </c>
      <c r="G534" s="7" t="str">
        <f>TEXT(Tabla13[[#This Row],[Hora_Salida]],"dddd,dd,mm,aaaa")</f>
        <v>jueves,06,04,2023</v>
      </c>
      <c r="H534" s="1" t="s">
        <v>85</v>
      </c>
      <c r="I534" s="1" t="s">
        <v>93</v>
      </c>
      <c r="J534" s="1" t="s">
        <v>68</v>
      </c>
      <c r="K534" s="1">
        <v>20.09</v>
      </c>
      <c r="L534" s="1" cm="1">
        <f t="array" ref="L534">_xlfn.IFS(Tabla13[[#This Row],[Cuentas_Pagadas]]="COBRADA",K534,Tabla13[[#This Row],[Cuentas_Pagadas]]="NO COBRADA","-")</f>
        <v>20.09</v>
      </c>
      <c r="M534" s="1" t="s">
        <v>81</v>
      </c>
      <c r="N534" s="1">
        <v>533</v>
      </c>
      <c r="O534" s="1" t="s">
        <v>117</v>
      </c>
      <c r="P534" s="1" t="s">
        <v>711</v>
      </c>
      <c r="Q534" s="19">
        <v>0.1</v>
      </c>
      <c r="R534" s="25">
        <f>Tabla13[[#This Row],[Monto Total]]*Tabla13[[#This Row],[IVA (%)]]</f>
        <v>4.1000000000000005</v>
      </c>
      <c r="S534" s="26">
        <f>SUMIF(Tabla1[Número de Orden],Tabla13[[#This Row],[Número_Orden]],Tabla1[Total del Pedido])</f>
        <v>41</v>
      </c>
      <c r="T534" s="26" cm="1">
        <f t="array" ref="T534">_xlfn.IFS(Tabla13[[#This Row],[Cuentas_Pagadas]]="COBRADA",Tabla13[[#This Row],[Monto Total]]+Tabla13[[#This Row],[Propina]],Tabla13[[#This Row],[Cuentas_Pagadas]]="NO COBRADA",0)</f>
        <v>61.09</v>
      </c>
      <c r="U534" s="26">
        <f>SUMIF(Tabla1[Número de Orden],Tabla13[[#This Row],[Número_Orden]],Tabla1[Ganancia Bruta])</f>
        <v>16</v>
      </c>
      <c r="V534" s="26">
        <f>IF(Tabla13[[#This Row],[Ganancia Bruta]]&gt;0,Tabla13[[#This Row],[Ganancia Bruta]]-Tabla13[[#This Row],[IVA]],"-")</f>
        <v>11.899999999999999</v>
      </c>
      <c r="W534" s="7">
        <f>SUMIF(Tabla1[Número de Orden],Tabla13[[#This Row],[Número_Orden]],Tabla1[Tiempo_Preparación])</f>
        <v>3.3333333333333333E-2</v>
      </c>
      <c r="X534" s="7">
        <f>Tabla13[[#This Row],[Tiempo_Sala]]-Tabla13[[#This Row],[Tiempo_Preparación]]</f>
        <v>5.4166666660845901E-2</v>
      </c>
      <c r="Y534" s="1" t="str">
        <f>IF(Tabla13[[#This Row],[TS-TP]]&gt;0,"COBRADA","NO COBRADA")</f>
        <v>COBRADA</v>
      </c>
    </row>
    <row r="535" spans="1:25" x14ac:dyDescent="0.25">
      <c r="A535" s="1">
        <v>1</v>
      </c>
      <c r="B535" s="1" t="s">
        <v>888</v>
      </c>
      <c r="C535" s="1">
        <v>6</v>
      </c>
      <c r="D535" s="13">
        <v>45022.043055555558</v>
      </c>
      <c r="E535" s="13">
        <v>45022.186805555553</v>
      </c>
      <c r="F535" s="7">
        <f>IF(Tabla13[[#This Row],[Estado_Mesa]]="Ocupada",Tabla13[[#This Row],[Hora_Salida]]-Tabla13[[#This Row],[Hora_Llegada]]+TIME(0,15,0),Tabla13[[#This Row],[Hora_Salida]]-Tabla13[[#This Row],[Hora_Llegada]])</f>
        <v>0.14374999999563443</v>
      </c>
      <c r="G535" s="7" t="str">
        <f>TEXT(Tabla13[[#This Row],[Hora_Salida]],"dddd,dd,mm,aaaa")</f>
        <v>jueves,06,04,2023</v>
      </c>
      <c r="H535" s="1" t="s">
        <v>89</v>
      </c>
      <c r="I535" s="1" t="s">
        <v>93</v>
      </c>
      <c r="J535" s="1" t="s">
        <v>80</v>
      </c>
      <c r="K535" s="1">
        <v>23.59</v>
      </c>
      <c r="L535" s="1" cm="1">
        <f t="array" ref="L535">_xlfn.IFS(Tabla13[[#This Row],[Cuentas_Pagadas]]="COBRADA",K535,Tabla13[[#This Row],[Cuentas_Pagadas]]="NO COBRADA","-")</f>
        <v>23.59</v>
      </c>
      <c r="M535" s="1" t="s">
        <v>69</v>
      </c>
      <c r="N535" s="1">
        <v>534</v>
      </c>
      <c r="O535" s="1" t="s">
        <v>82</v>
      </c>
      <c r="P535" s="1" t="s">
        <v>889</v>
      </c>
      <c r="Q535" s="19">
        <v>0.1</v>
      </c>
      <c r="R535" s="25">
        <f>Tabla13[[#This Row],[Monto Total]]*Tabla13[[#This Row],[IVA (%)]]</f>
        <v>14.700000000000001</v>
      </c>
      <c r="S535" s="26">
        <f>SUMIF(Tabla1[Número de Orden],Tabla13[[#This Row],[Número_Orden]],Tabla1[Total del Pedido])</f>
        <v>147</v>
      </c>
      <c r="T535" s="26" cm="1">
        <f t="array" ref="T535">_xlfn.IFS(Tabla13[[#This Row],[Cuentas_Pagadas]]="COBRADA",Tabla13[[#This Row],[Monto Total]]+Tabla13[[#This Row],[Propina]],Tabla13[[#This Row],[Cuentas_Pagadas]]="NO COBRADA",0)</f>
        <v>170.59</v>
      </c>
      <c r="U535" s="26">
        <f>SUMIF(Tabla1[Número de Orden],Tabla13[[#This Row],[Número_Orden]],Tabla1[Ganancia Bruta])</f>
        <v>60</v>
      </c>
      <c r="V535" s="26">
        <f>IF(Tabla13[[#This Row],[Ganancia Bruta]]&gt;0,Tabla13[[#This Row],[Ganancia Bruta]]-Tabla13[[#This Row],[IVA]],"-")</f>
        <v>45.3</v>
      </c>
      <c r="W535" s="7">
        <f>SUMIF(Tabla1[Número de Orden],Tabla13[[#This Row],[Número_Orden]],Tabla1[Tiempo_Preparación])</f>
        <v>5.2777777777777785E-2</v>
      </c>
      <c r="X535" s="7">
        <f>Tabla13[[#This Row],[Tiempo_Sala]]-Tabla13[[#This Row],[Tiempo_Preparación]]</f>
        <v>9.0972222217856641E-2</v>
      </c>
      <c r="Y535" s="1" t="str">
        <f>IF(Tabla13[[#This Row],[TS-TP]]&gt;0,"COBRADA","NO COBRADA")</f>
        <v>COBRADA</v>
      </c>
    </row>
    <row r="536" spans="1:25" x14ac:dyDescent="0.25">
      <c r="A536" s="1">
        <v>15</v>
      </c>
      <c r="B536" s="1" t="s">
        <v>277</v>
      </c>
      <c r="C536" s="1">
        <v>3</v>
      </c>
      <c r="D536" s="13">
        <v>45022.039583333331</v>
      </c>
      <c r="E536" s="13">
        <v>45022.147222222222</v>
      </c>
      <c r="F536" s="7">
        <f>IF(Tabla13[[#This Row],[Estado_Mesa]]="Ocupada",Tabla13[[#This Row],[Hora_Salida]]-Tabla13[[#This Row],[Hora_Llegada]]+TIME(0,15,0),Tabla13[[#This Row],[Hora_Salida]]-Tabla13[[#This Row],[Hora_Llegada]])</f>
        <v>0.10763888889050577</v>
      </c>
      <c r="G536" s="7" t="str">
        <f>TEXT(Tabla13[[#This Row],[Hora_Salida]],"dddd,dd,mm,aaaa")</f>
        <v>jueves,06,04,2023</v>
      </c>
      <c r="H536" s="1" t="s">
        <v>73</v>
      </c>
      <c r="I536" s="1" t="s">
        <v>74</v>
      </c>
      <c r="J536" s="1" t="s">
        <v>80</v>
      </c>
      <c r="K536" s="1">
        <v>39.450000000000003</v>
      </c>
      <c r="L536" s="1" cm="1">
        <f t="array" ref="L536">_xlfn.IFS(Tabla13[[#This Row],[Cuentas_Pagadas]]="COBRADA",K536,Tabla13[[#This Row],[Cuentas_Pagadas]]="NO COBRADA","-")</f>
        <v>39.450000000000003</v>
      </c>
      <c r="M536" s="1" t="s">
        <v>81</v>
      </c>
      <c r="N536" s="1">
        <v>535</v>
      </c>
      <c r="O536" s="1" t="s">
        <v>122</v>
      </c>
      <c r="P536" s="1" t="s">
        <v>890</v>
      </c>
      <c r="Q536" s="19">
        <v>0.1</v>
      </c>
      <c r="R536" s="25">
        <f>Tabla13[[#This Row],[Monto Total]]*Tabla13[[#This Row],[IVA (%)]]</f>
        <v>27.6</v>
      </c>
      <c r="S536" s="26">
        <f>SUMIF(Tabla1[Número de Orden],Tabla13[[#This Row],[Número_Orden]],Tabla1[Total del Pedido])</f>
        <v>276</v>
      </c>
      <c r="T536" s="26" cm="1">
        <f t="array" ref="T536">_xlfn.IFS(Tabla13[[#This Row],[Cuentas_Pagadas]]="COBRADA",Tabla13[[#This Row],[Monto Total]]+Tabla13[[#This Row],[Propina]],Tabla13[[#This Row],[Cuentas_Pagadas]]="NO COBRADA",0)</f>
        <v>315.45</v>
      </c>
      <c r="U536" s="26">
        <f>SUMIF(Tabla1[Número de Orden],Tabla13[[#This Row],[Número_Orden]],Tabla1[Ganancia Bruta])</f>
        <v>109</v>
      </c>
      <c r="V536" s="26">
        <f>IF(Tabla13[[#This Row],[Ganancia Bruta]]&gt;0,Tabla13[[#This Row],[Ganancia Bruta]]-Tabla13[[#This Row],[IVA]],"-")</f>
        <v>81.400000000000006</v>
      </c>
      <c r="W536" s="7">
        <f>SUMIF(Tabla1[Número de Orden],Tabla13[[#This Row],[Número_Orden]],Tabla1[Tiempo_Preparación])</f>
        <v>7.8472222222222221E-2</v>
      </c>
      <c r="X536" s="7">
        <f>Tabla13[[#This Row],[Tiempo_Sala]]-Tabla13[[#This Row],[Tiempo_Preparación]]</f>
        <v>2.9166666668283547E-2</v>
      </c>
      <c r="Y536" s="1" t="str">
        <f>IF(Tabla13[[#This Row],[TS-TP]]&gt;0,"COBRADA","NO COBRADA")</f>
        <v>COBRADA</v>
      </c>
    </row>
    <row r="537" spans="1:25" x14ac:dyDescent="0.25">
      <c r="A537" s="1">
        <v>9</v>
      </c>
      <c r="B537" s="1" t="s">
        <v>891</v>
      </c>
      <c r="C537" s="1">
        <v>2</v>
      </c>
      <c r="D537" s="13">
        <v>45022.104861111111</v>
      </c>
      <c r="E537" s="13">
        <v>45022.193749999999</v>
      </c>
      <c r="F537" s="7">
        <f>IF(Tabla13[[#This Row],[Estado_Mesa]]="Ocupada",Tabla13[[#This Row],[Hora_Salida]]-Tabla13[[#This Row],[Hora_Llegada]]+TIME(0,15,0),Tabla13[[#This Row],[Hora_Salida]]-Tabla13[[#This Row],[Hora_Llegada]])</f>
        <v>8.8888888887595385E-2</v>
      </c>
      <c r="G537" s="7" t="str">
        <f>TEXT(Tabla13[[#This Row],[Hora_Salida]],"dddd,dd,mm,aaaa")</f>
        <v>jueves,06,04,2023</v>
      </c>
      <c r="H537" s="1" t="s">
        <v>89</v>
      </c>
      <c r="I537" s="1" t="s">
        <v>67</v>
      </c>
      <c r="J537" s="1" t="s">
        <v>80</v>
      </c>
      <c r="K537" s="1">
        <v>46</v>
      </c>
      <c r="L537" s="1" t="str" cm="1">
        <f t="array" ref="L537">_xlfn.IFS(Tabla13[[#This Row],[Cuentas_Pagadas]]="COBRADA",K537,Tabla13[[#This Row],[Cuentas_Pagadas]]="NO COBRADA","-")</f>
        <v>-</v>
      </c>
      <c r="M537" s="1" t="s">
        <v>69</v>
      </c>
      <c r="N537" s="1">
        <v>536</v>
      </c>
      <c r="O537" s="1" t="s">
        <v>122</v>
      </c>
      <c r="P537" s="1" t="s">
        <v>892</v>
      </c>
      <c r="Q537" s="19">
        <v>0.1</v>
      </c>
      <c r="R537" s="25">
        <f>Tabla13[[#This Row],[Monto Total]]*Tabla13[[#This Row],[IVA (%)]]</f>
        <v>21.200000000000003</v>
      </c>
      <c r="S537" s="26">
        <f>SUMIF(Tabla1[Número de Orden],Tabla13[[#This Row],[Número_Orden]],Tabla1[Total del Pedido])</f>
        <v>212</v>
      </c>
      <c r="T537" s="26" cm="1">
        <f t="array" ref="T537">_xlfn.IFS(Tabla13[[#This Row],[Cuentas_Pagadas]]="COBRADA",Tabla13[[#This Row],[Monto Total]]+Tabla13[[#This Row],[Propina]],Tabla13[[#This Row],[Cuentas_Pagadas]]="NO COBRADA",0)</f>
        <v>0</v>
      </c>
      <c r="U537" s="26">
        <v>0</v>
      </c>
      <c r="V537" s="27" t="str">
        <f>IF(Tabla13[[#This Row],[Ganancia Bruta]]&gt;0,Tabla13[[#This Row],[Ganancia Bruta]]-Tabla13[[#This Row],[IVA]],"-")</f>
        <v>-</v>
      </c>
      <c r="W537" s="7">
        <f>SUMIF(Tabla1[Número de Orden],Tabla13[[#This Row],[Número_Orden]],Tabla1[Tiempo_Preparación])</f>
        <v>0.10555555555555556</v>
      </c>
      <c r="X537" s="7">
        <f>Tabla13[[#This Row],[Tiempo_Sala]]-Tabla13[[#This Row],[Tiempo_Preparación]]</f>
        <v>-1.666666666796017E-2</v>
      </c>
      <c r="Y537" s="1" t="str">
        <f>IF(Tabla13[[#This Row],[TS-TP]]&gt;0,"COBRADA","NO COBRADA")</f>
        <v>NO COBRADA</v>
      </c>
    </row>
    <row r="538" spans="1:25" x14ac:dyDescent="0.25">
      <c r="A538" s="1">
        <v>18</v>
      </c>
      <c r="B538" s="1" t="s">
        <v>316</v>
      </c>
      <c r="C538" s="1">
        <v>6</v>
      </c>
      <c r="D538" s="13">
        <v>45022.01666666667</v>
      </c>
      <c r="E538" s="13">
        <v>45022.089583333334</v>
      </c>
      <c r="F538" s="7">
        <f>IF(Tabla13[[#This Row],[Estado_Mesa]]="Ocupada",Tabla13[[#This Row],[Hora_Salida]]-Tabla13[[#This Row],[Hora_Llegada]]+TIME(0,15,0),Tabla13[[#This Row],[Hora_Salida]]-Tabla13[[#This Row],[Hora_Llegada]])</f>
        <v>8.3333333330908019E-2</v>
      </c>
      <c r="G538" s="7" t="str">
        <f>TEXT(Tabla13[[#This Row],[Hora_Salida]],"dddd,dd,mm,aaaa")</f>
        <v>jueves,06,04,2023</v>
      </c>
      <c r="H538" s="1" t="s">
        <v>66</v>
      </c>
      <c r="I538" s="1" t="s">
        <v>74</v>
      </c>
      <c r="J538" s="1" t="s">
        <v>68</v>
      </c>
      <c r="K538" s="1">
        <v>28.68</v>
      </c>
      <c r="L538" s="1" cm="1">
        <f t="array" ref="L538">_xlfn.IFS(Tabla13[[#This Row],[Cuentas_Pagadas]]="COBRADA",K538,Tabla13[[#This Row],[Cuentas_Pagadas]]="NO COBRADA","-")</f>
        <v>28.68</v>
      </c>
      <c r="M538" s="1" t="s">
        <v>95</v>
      </c>
      <c r="N538" s="1">
        <v>537</v>
      </c>
      <c r="O538" s="1" t="s">
        <v>90</v>
      </c>
      <c r="P538" s="1" t="s">
        <v>20</v>
      </c>
      <c r="Q538" s="19">
        <v>0.1</v>
      </c>
      <c r="R538" s="25">
        <f>Tabla13[[#This Row],[Monto Total]]*Tabla13[[#This Row],[IVA (%)]]</f>
        <v>6.3000000000000007</v>
      </c>
      <c r="S538" s="26">
        <f>SUMIF(Tabla1[Número de Orden],Tabla13[[#This Row],[Número_Orden]],Tabla1[Total del Pedido])</f>
        <v>63</v>
      </c>
      <c r="T538" s="26" cm="1">
        <f t="array" ref="T538">_xlfn.IFS(Tabla13[[#This Row],[Cuentas_Pagadas]]="COBRADA",Tabla13[[#This Row],[Monto Total]]+Tabla13[[#This Row],[Propina]],Tabla13[[#This Row],[Cuentas_Pagadas]]="NO COBRADA",0)</f>
        <v>91.68</v>
      </c>
      <c r="U538" s="26">
        <f>SUMIF(Tabla1[Número de Orden],Tabla13[[#This Row],[Número_Orden]],Tabla1[Ganancia Bruta])</f>
        <v>24</v>
      </c>
      <c r="V538" s="26">
        <f>IF(Tabla13[[#This Row],[Ganancia Bruta]]&gt;0,Tabla13[[#This Row],[Ganancia Bruta]]-Tabla13[[#This Row],[IVA]],"-")</f>
        <v>17.7</v>
      </c>
      <c r="W538" s="7">
        <f>SUMIF(Tabla1[Número de Orden],Tabla13[[#This Row],[Número_Orden]],Tabla1[Tiempo_Preparación])</f>
        <v>1.4583333333333334E-2</v>
      </c>
      <c r="X538" s="7">
        <f>Tabla13[[#This Row],[Tiempo_Sala]]-Tabla13[[#This Row],[Tiempo_Preparación]]</f>
        <v>6.8749999997574682E-2</v>
      </c>
      <c r="Y538" s="1" t="str">
        <f>IF(Tabla13[[#This Row],[TS-TP]]&gt;0,"COBRADA","NO COBRADA")</f>
        <v>COBRADA</v>
      </c>
    </row>
    <row r="539" spans="1:25" x14ac:dyDescent="0.25">
      <c r="A539" s="1">
        <v>14</v>
      </c>
      <c r="B539" s="1" t="s">
        <v>526</v>
      </c>
      <c r="C539" s="1">
        <v>4</v>
      </c>
      <c r="D539" s="13">
        <v>45022.138194444444</v>
      </c>
      <c r="E539" s="13">
        <v>45022.231249999997</v>
      </c>
      <c r="F539" s="7">
        <f>IF(Tabla13[[#This Row],[Estado_Mesa]]="Ocupada",Tabla13[[#This Row],[Hora_Salida]]-Tabla13[[#This Row],[Hora_Llegada]]+TIME(0,15,0),Tabla13[[#This Row],[Hora_Salida]]-Tabla13[[#This Row],[Hora_Llegada]])</f>
        <v>9.3055555553291924E-2</v>
      </c>
      <c r="G539" s="7" t="str">
        <f>TEXT(Tabla13[[#This Row],[Hora_Salida]],"dddd,dd,mm,aaaa")</f>
        <v>jueves,06,04,2023</v>
      </c>
      <c r="H539" s="1" t="s">
        <v>89</v>
      </c>
      <c r="I539" s="1" t="s">
        <v>93</v>
      </c>
      <c r="J539" s="1" t="s">
        <v>68</v>
      </c>
      <c r="K539" s="1">
        <v>41.35</v>
      </c>
      <c r="L539" s="1" t="str" cm="1">
        <f t="array" ref="L539">_xlfn.IFS(Tabla13[[#This Row],[Cuentas_Pagadas]]="COBRADA",K539,Tabla13[[#This Row],[Cuentas_Pagadas]]="NO COBRADA","-")</f>
        <v>-</v>
      </c>
      <c r="M539" s="1" t="s">
        <v>81</v>
      </c>
      <c r="N539" s="1">
        <v>538</v>
      </c>
      <c r="O539" s="1" t="s">
        <v>76</v>
      </c>
      <c r="P539" s="1" t="s">
        <v>893</v>
      </c>
      <c r="Q539" s="19">
        <v>0.1</v>
      </c>
      <c r="R539" s="25">
        <f>Tabla13[[#This Row],[Monto Total]]*Tabla13[[#This Row],[IVA (%)]]</f>
        <v>14.200000000000001</v>
      </c>
      <c r="S539" s="26">
        <f>SUMIF(Tabla1[Número de Orden],Tabla13[[#This Row],[Número_Orden]],Tabla1[Total del Pedido])</f>
        <v>142</v>
      </c>
      <c r="T539" s="26" cm="1">
        <f t="array" ref="T539">_xlfn.IFS(Tabla13[[#This Row],[Cuentas_Pagadas]]="COBRADA",Tabla13[[#This Row],[Monto Total]]+Tabla13[[#This Row],[Propina]],Tabla13[[#This Row],[Cuentas_Pagadas]]="NO COBRADA",0)</f>
        <v>0</v>
      </c>
      <c r="U539" s="26">
        <v>0</v>
      </c>
      <c r="V539" s="27" t="str">
        <f>IF(Tabla13[[#This Row],[Ganancia Bruta]]&gt;0,Tabla13[[#This Row],[Ganancia Bruta]]-Tabla13[[#This Row],[IVA]],"-")</f>
        <v>-</v>
      </c>
      <c r="W539" s="7">
        <f>SUMIF(Tabla1[Número de Orden],Tabla13[[#This Row],[Número_Orden]],Tabla1[Tiempo_Preparación])</f>
        <v>0.13750000000000001</v>
      </c>
      <c r="X539" s="7">
        <f>Tabla13[[#This Row],[Tiempo_Sala]]-Tabla13[[#This Row],[Tiempo_Preparación]]</f>
        <v>-4.4444444446708087E-2</v>
      </c>
      <c r="Y539" s="1" t="str">
        <f>IF(Tabla13[[#This Row],[TS-TP]]&gt;0,"COBRADA","NO COBRADA")</f>
        <v>NO COBRADA</v>
      </c>
    </row>
    <row r="540" spans="1:25" x14ac:dyDescent="0.25">
      <c r="A540" s="1">
        <v>18</v>
      </c>
      <c r="B540" s="1" t="s">
        <v>894</v>
      </c>
      <c r="C540" s="1">
        <v>3</v>
      </c>
      <c r="D540" s="13">
        <v>45022.160416666666</v>
      </c>
      <c r="E540" s="13">
        <v>45022.291666666664</v>
      </c>
      <c r="F540" s="7">
        <f>IF(Tabla13[[#This Row],[Estado_Mesa]]="Ocupada",Tabla13[[#This Row],[Hora_Salida]]-Tabla13[[#This Row],[Hora_Llegada]]+TIME(0,15,0),Tabla13[[#This Row],[Hora_Salida]]-Tabla13[[#This Row],[Hora_Llegada]])</f>
        <v>0.13124999999854481</v>
      </c>
      <c r="G540" s="7" t="str">
        <f>TEXT(Tabla13[[#This Row],[Hora_Salida]],"dddd,dd,mm,aaaa")</f>
        <v>jueves,06,04,2023</v>
      </c>
      <c r="H540" s="1" t="s">
        <v>79</v>
      </c>
      <c r="I540" s="1" t="s">
        <v>74</v>
      </c>
      <c r="J540" s="1" t="s">
        <v>75</v>
      </c>
      <c r="K540" s="1">
        <v>20.9</v>
      </c>
      <c r="L540" s="1" cm="1">
        <f t="array" ref="L540">_xlfn.IFS(Tabla13[[#This Row],[Cuentas_Pagadas]]="COBRADA",K540,Tabla13[[#This Row],[Cuentas_Pagadas]]="NO COBRADA","-")</f>
        <v>20.9</v>
      </c>
      <c r="M540" s="1" t="s">
        <v>81</v>
      </c>
      <c r="N540" s="1">
        <v>539</v>
      </c>
      <c r="O540" s="1" t="s">
        <v>76</v>
      </c>
      <c r="P540" s="1" t="s">
        <v>895</v>
      </c>
      <c r="Q540" s="19">
        <v>0.1</v>
      </c>
      <c r="R540" s="25">
        <f>Tabla13[[#This Row],[Monto Total]]*Tabla13[[#This Row],[IVA (%)]]</f>
        <v>24</v>
      </c>
      <c r="S540" s="26">
        <f>SUMIF(Tabla1[Número de Orden],Tabla13[[#This Row],[Número_Orden]],Tabla1[Total del Pedido])</f>
        <v>240</v>
      </c>
      <c r="T540" s="26" cm="1">
        <f t="array" ref="T540">_xlfn.IFS(Tabla13[[#This Row],[Cuentas_Pagadas]]="COBRADA",Tabla13[[#This Row],[Monto Total]]+Tabla13[[#This Row],[Propina]],Tabla13[[#This Row],[Cuentas_Pagadas]]="NO COBRADA",0)</f>
        <v>260.89999999999998</v>
      </c>
      <c r="U540" s="26">
        <f>SUMIF(Tabla1[Número de Orden],Tabla13[[#This Row],[Número_Orden]],Tabla1[Ganancia Bruta])</f>
        <v>99</v>
      </c>
      <c r="V540" s="26">
        <f>IF(Tabla13[[#This Row],[Ganancia Bruta]]&gt;0,Tabla13[[#This Row],[Ganancia Bruta]]-Tabla13[[#This Row],[IVA]],"-")</f>
        <v>75</v>
      </c>
      <c r="W540" s="7">
        <f>SUMIF(Tabla1[Número de Orden],Tabla13[[#This Row],[Número_Orden]],Tabla1[Tiempo_Preparación])</f>
        <v>8.9583333333333334E-2</v>
      </c>
      <c r="X540" s="7">
        <f>Tabla13[[#This Row],[Tiempo_Sala]]-Tabla13[[#This Row],[Tiempo_Preparación]]</f>
        <v>4.1666666665211474E-2</v>
      </c>
      <c r="Y540" s="1" t="str">
        <f>IF(Tabla13[[#This Row],[TS-TP]]&gt;0,"COBRADA","NO COBRADA")</f>
        <v>COBRADA</v>
      </c>
    </row>
    <row r="541" spans="1:25" x14ac:dyDescent="0.25">
      <c r="A541" s="1">
        <v>6</v>
      </c>
      <c r="B541" s="1" t="s">
        <v>896</v>
      </c>
      <c r="C541" s="1">
        <v>4</v>
      </c>
      <c r="D541" s="13">
        <v>45022.156944444447</v>
      </c>
      <c r="E541" s="13">
        <v>45022.288888888892</v>
      </c>
      <c r="F541" s="7">
        <f>IF(Tabla13[[#This Row],[Estado_Mesa]]="Ocupada",Tabla13[[#This Row],[Hora_Salida]]-Tabla13[[#This Row],[Hora_Llegada]]+TIME(0,15,0),Tabla13[[#This Row],[Hora_Salida]]-Tabla13[[#This Row],[Hora_Llegada]])</f>
        <v>0.13194444444525288</v>
      </c>
      <c r="G541" s="7" t="str">
        <f>TEXT(Tabla13[[#This Row],[Hora_Salida]],"dddd,dd,mm,aaaa")</f>
        <v>jueves,06,04,2023</v>
      </c>
      <c r="H541" s="1" t="s">
        <v>73</v>
      </c>
      <c r="I541" s="1" t="s">
        <v>67</v>
      </c>
      <c r="J541" s="1" t="s">
        <v>80</v>
      </c>
      <c r="K541" s="1">
        <v>47.85</v>
      </c>
      <c r="L541" s="1" cm="1">
        <f t="array" ref="L541">_xlfn.IFS(Tabla13[[#This Row],[Cuentas_Pagadas]]="COBRADA",K541,Tabla13[[#This Row],[Cuentas_Pagadas]]="NO COBRADA","-")</f>
        <v>47.85</v>
      </c>
      <c r="M541" s="1" t="s">
        <v>69</v>
      </c>
      <c r="N541" s="1">
        <v>540</v>
      </c>
      <c r="O541" s="1" t="s">
        <v>104</v>
      </c>
      <c r="P541" s="1" t="s">
        <v>897</v>
      </c>
      <c r="Q541" s="19">
        <v>0.1</v>
      </c>
      <c r="R541" s="25">
        <f>Tabla13[[#This Row],[Monto Total]]*Tabla13[[#This Row],[IVA (%)]]</f>
        <v>12.4</v>
      </c>
      <c r="S541" s="26">
        <f>SUMIF(Tabla1[Número de Orden],Tabla13[[#This Row],[Número_Orden]],Tabla1[Total del Pedido])</f>
        <v>124</v>
      </c>
      <c r="T541" s="26" cm="1">
        <f t="array" ref="T541">_xlfn.IFS(Tabla13[[#This Row],[Cuentas_Pagadas]]="COBRADA",Tabla13[[#This Row],[Monto Total]]+Tabla13[[#This Row],[Propina]],Tabla13[[#This Row],[Cuentas_Pagadas]]="NO COBRADA",0)</f>
        <v>171.85</v>
      </c>
      <c r="U541" s="26">
        <f>SUMIF(Tabla1[Número de Orden],Tabla13[[#This Row],[Número_Orden]],Tabla1[Ganancia Bruta])</f>
        <v>52</v>
      </c>
      <c r="V541" s="26">
        <f>IF(Tabla13[[#This Row],[Ganancia Bruta]]&gt;0,Tabla13[[#This Row],[Ganancia Bruta]]-Tabla13[[#This Row],[IVA]],"-")</f>
        <v>39.6</v>
      </c>
      <c r="W541" s="7">
        <f>SUMIF(Tabla1[Número de Orden],Tabla13[[#This Row],[Número_Orden]],Tabla1[Tiempo_Preparación])</f>
        <v>5.694444444444445E-2</v>
      </c>
      <c r="X541" s="7">
        <f>Tabla13[[#This Row],[Tiempo_Sala]]-Tabla13[[#This Row],[Tiempo_Preparación]]</f>
        <v>7.5000000000808434E-2</v>
      </c>
      <c r="Y541" s="1" t="str">
        <f>IF(Tabla13[[#This Row],[TS-TP]]&gt;0,"COBRADA","NO COBRADA")</f>
        <v>COBRADA</v>
      </c>
    </row>
    <row r="542" spans="1:25" x14ac:dyDescent="0.25">
      <c r="A542" s="1">
        <v>19</v>
      </c>
      <c r="B542" s="1" t="s">
        <v>129</v>
      </c>
      <c r="C542" s="1">
        <v>2</v>
      </c>
      <c r="D542" s="13">
        <v>45022.022916666669</v>
      </c>
      <c r="E542" s="13">
        <v>45022.188888888886</v>
      </c>
      <c r="F542" s="7">
        <f>IF(Tabla13[[#This Row],[Estado_Mesa]]="Ocupada",Tabla13[[#This Row],[Hora_Salida]]-Tabla13[[#This Row],[Hora_Llegada]]+TIME(0,15,0),Tabla13[[#This Row],[Hora_Salida]]-Tabla13[[#This Row],[Hora_Llegada]])</f>
        <v>0.16597222221753327</v>
      </c>
      <c r="G542" s="7" t="str">
        <f>TEXT(Tabla13[[#This Row],[Hora_Salida]],"dddd,dd,mm,aaaa")</f>
        <v>jueves,06,04,2023</v>
      </c>
      <c r="H542" s="1" t="s">
        <v>73</v>
      </c>
      <c r="I542" s="1" t="s">
        <v>74</v>
      </c>
      <c r="J542" s="1" t="s">
        <v>68</v>
      </c>
      <c r="K542" s="1">
        <v>33.700000000000003</v>
      </c>
      <c r="L542" s="1" cm="1">
        <f t="array" ref="L542">_xlfn.IFS(Tabla13[[#This Row],[Cuentas_Pagadas]]="COBRADA",K542,Tabla13[[#This Row],[Cuentas_Pagadas]]="NO COBRADA","-")</f>
        <v>33.700000000000003</v>
      </c>
      <c r="M542" s="1" t="s">
        <v>69</v>
      </c>
      <c r="N542" s="1">
        <v>541</v>
      </c>
      <c r="O542" s="1" t="s">
        <v>76</v>
      </c>
      <c r="P542" s="1" t="s">
        <v>898</v>
      </c>
      <c r="Q542" s="19">
        <v>0.1</v>
      </c>
      <c r="R542" s="25">
        <f>Tabla13[[#This Row],[Monto Total]]*Tabla13[[#This Row],[IVA (%)]]</f>
        <v>20.200000000000003</v>
      </c>
      <c r="S542" s="26">
        <f>SUMIF(Tabla1[Número de Orden],Tabla13[[#This Row],[Número_Orden]],Tabla1[Total del Pedido])</f>
        <v>202</v>
      </c>
      <c r="T542" s="26" cm="1">
        <f t="array" ref="T542">_xlfn.IFS(Tabla13[[#This Row],[Cuentas_Pagadas]]="COBRADA",Tabla13[[#This Row],[Monto Total]]+Tabla13[[#This Row],[Propina]],Tabla13[[#This Row],[Cuentas_Pagadas]]="NO COBRADA",0)</f>
        <v>235.7</v>
      </c>
      <c r="U542" s="26">
        <f>SUMIF(Tabla1[Número de Orden],Tabla13[[#This Row],[Número_Orden]],Tabla1[Ganancia Bruta])</f>
        <v>81</v>
      </c>
      <c r="V542" s="26">
        <f>IF(Tabla13[[#This Row],[Ganancia Bruta]]&gt;0,Tabla13[[#This Row],[Ganancia Bruta]]-Tabla13[[#This Row],[IVA]],"-")</f>
        <v>60.8</v>
      </c>
      <c r="W542" s="7">
        <f>SUMIF(Tabla1[Número de Orden],Tabla13[[#This Row],[Número_Orden]],Tabla1[Tiempo_Preparación])</f>
        <v>8.611111111111111E-2</v>
      </c>
      <c r="X542" s="7">
        <f>Tabla13[[#This Row],[Tiempo_Sala]]-Tabla13[[#This Row],[Tiempo_Preparación]]</f>
        <v>7.9861111106422161E-2</v>
      </c>
      <c r="Y542" s="1" t="str">
        <f>IF(Tabla13[[#This Row],[TS-TP]]&gt;0,"COBRADA","NO COBRADA")</f>
        <v>COBRADA</v>
      </c>
    </row>
    <row r="543" spans="1:25" x14ac:dyDescent="0.25">
      <c r="A543" s="1">
        <v>9</v>
      </c>
      <c r="B543" s="1" t="s">
        <v>305</v>
      </c>
      <c r="C543" s="1">
        <v>5</v>
      </c>
      <c r="D543" s="13">
        <v>45022.115972222222</v>
      </c>
      <c r="E543" s="13">
        <v>45022.196527777778</v>
      </c>
      <c r="F543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543" s="7" t="str">
        <f>TEXT(Tabla13[[#This Row],[Hora_Salida]],"dddd,dd,mm,aaaa")</f>
        <v>jueves,06,04,2023</v>
      </c>
      <c r="H543" s="1" t="s">
        <v>66</v>
      </c>
      <c r="I543" s="1" t="s">
        <v>74</v>
      </c>
      <c r="J543" s="1" t="s">
        <v>80</v>
      </c>
      <c r="K543" s="1">
        <v>49.05</v>
      </c>
      <c r="L543" s="1" cm="1">
        <f t="array" ref="L543">_xlfn.IFS(Tabla13[[#This Row],[Cuentas_Pagadas]]="COBRADA",K543,Tabla13[[#This Row],[Cuentas_Pagadas]]="NO COBRADA","-")</f>
        <v>49.05</v>
      </c>
      <c r="M543" s="1" t="s">
        <v>69</v>
      </c>
      <c r="N543" s="1">
        <v>542</v>
      </c>
      <c r="O543" s="1" t="s">
        <v>122</v>
      </c>
      <c r="P543" s="1" t="s">
        <v>899</v>
      </c>
      <c r="Q543" s="19">
        <v>0.1</v>
      </c>
      <c r="R543" s="25">
        <f>Tabla13[[#This Row],[Monto Total]]*Tabla13[[#This Row],[IVA (%)]]</f>
        <v>14.8</v>
      </c>
      <c r="S543" s="26">
        <f>SUMIF(Tabla1[Número de Orden],Tabla13[[#This Row],[Número_Orden]],Tabla1[Total del Pedido])</f>
        <v>148</v>
      </c>
      <c r="T543" s="26" cm="1">
        <f t="array" ref="T543">_xlfn.IFS(Tabla13[[#This Row],[Cuentas_Pagadas]]="COBRADA",Tabla13[[#This Row],[Monto Total]]+Tabla13[[#This Row],[Propina]],Tabla13[[#This Row],[Cuentas_Pagadas]]="NO COBRADA",0)</f>
        <v>197.05</v>
      </c>
      <c r="U543" s="26">
        <f>SUMIF(Tabla1[Número de Orden],Tabla13[[#This Row],[Número_Orden]],Tabla1[Ganancia Bruta])</f>
        <v>61</v>
      </c>
      <c r="V543" s="26">
        <f>IF(Tabla13[[#This Row],[Ganancia Bruta]]&gt;0,Tabla13[[#This Row],[Ganancia Bruta]]-Tabla13[[#This Row],[IVA]],"-")</f>
        <v>46.2</v>
      </c>
      <c r="W543" s="7">
        <f>SUMIF(Tabla1[Número de Orden],Tabla13[[#This Row],[Número_Orden]],Tabla1[Tiempo_Preparación])</f>
        <v>7.9861111111111105E-2</v>
      </c>
      <c r="X543" s="7">
        <f>Tabla13[[#This Row],[Tiempo_Sala]]-Tabla13[[#This Row],[Tiempo_Preparación]]</f>
        <v>6.944444450912024E-4</v>
      </c>
      <c r="Y543" s="1" t="str">
        <f>IF(Tabla13[[#This Row],[TS-TP]]&gt;0,"COBRADA","NO COBRADA")</f>
        <v>COBRADA</v>
      </c>
    </row>
    <row r="544" spans="1:25" x14ac:dyDescent="0.25">
      <c r="A544" s="1">
        <v>19</v>
      </c>
      <c r="B544" s="1" t="s">
        <v>900</v>
      </c>
      <c r="C544" s="1">
        <v>5</v>
      </c>
      <c r="D544" s="13">
        <v>45022.032638888886</v>
      </c>
      <c r="E544" s="13">
        <v>45022.150694444441</v>
      </c>
      <c r="F544" s="7">
        <f>IF(Tabla13[[#This Row],[Estado_Mesa]]="Ocupada",Tabla13[[#This Row],[Hora_Salida]]-Tabla13[[#This Row],[Hora_Llegada]]+TIME(0,15,0),Tabla13[[#This Row],[Hora_Salida]]-Tabla13[[#This Row],[Hora_Llegada]])</f>
        <v>0.11805555555474712</v>
      </c>
      <c r="G544" s="7" t="str">
        <f>TEXT(Tabla13[[#This Row],[Hora_Salida]],"dddd,dd,mm,aaaa")</f>
        <v>jueves,06,04,2023</v>
      </c>
      <c r="H544" s="1" t="s">
        <v>89</v>
      </c>
      <c r="I544" s="1" t="s">
        <v>93</v>
      </c>
      <c r="J544" s="1" t="s">
        <v>80</v>
      </c>
      <c r="K544" s="1">
        <v>49.37</v>
      </c>
      <c r="L544" s="1" cm="1">
        <f t="array" ref="L544">_xlfn.IFS(Tabla13[[#This Row],[Cuentas_Pagadas]]="COBRADA",K544,Tabla13[[#This Row],[Cuentas_Pagadas]]="NO COBRADA","-")</f>
        <v>49.37</v>
      </c>
      <c r="M544" s="1" t="s">
        <v>69</v>
      </c>
      <c r="N544" s="1">
        <v>543</v>
      </c>
      <c r="O544" s="1" t="s">
        <v>86</v>
      </c>
      <c r="P544" s="1" t="s">
        <v>901</v>
      </c>
      <c r="Q544" s="19">
        <v>0.1</v>
      </c>
      <c r="R544" s="25">
        <f>Tabla13[[#This Row],[Monto Total]]*Tabla13[[#This Row],[IVA (%)]]</f>
        <v>20.6</v>
      </c>
      <c r="S544" s="26">
        <f>SUMIF(Tabla1[Número de Orden],Tabla13[[#This Row],[Número_Orden]],Tabla1[Total del Pedido])</f>
        <v>206</v>
      </c>
      <c r="T544" s="26" cm="1">
        <f t="array" ref="T544">_xlfn.IFS(Tabla13[[#This Row],[Cuentas_Pagadas]]="COBRADA",Tabla13[[#This Row],[Monto Total]]+Tabla13[[#This Row],[Propina]],Tabla13[[#This Row],[Cuentas_Pagadas]]="NO COBRADA",0)</f>
        <v>255.37</v>
      </c>
      <c r="U544" s="26">
        <f>SUMIF(Tabla1[Número de Orden],Tabla13[[#This Row],[Número_Orden]],Tabla1[Ganancia Bruta])</f>
        <v>85</v>
      </c>
      <c r="V544" s="26">
        <f>IF(Tabla13[[#This Row],[Ganancia Bruta]]&gt;0,Tabla13[[#This Row],[Ganancia Bruta]]-Tabla13[[#This Row],[IVA]],"-")</f>
        <v>64.400000000000006</v>
      </c>
      <c r="W544" s="7">
        <f>SUMIF(Tabla1[Número de Orden],Tabla13[[#This Row],[Número_Orden]],Tabla1[Tiempo_Preparación])</f>
        <v>5.1388888888888887E-2</v>
      </c>
      <c r="X544" s="7">
        <f>Tabla13[[#This Row],[Tiempo_Sala]]-Tabla13[[#This Row],[Tiempo_Preparación]]</f>
        <v>6.6666666665858229E-2</v>
      </c>
      <c r="Y544" s="1" t="str">
        <f>IF(Tabla13[[#This Row],[TS-TP]]&gt;0,"COBRADA","NO COBRADA")</f>
        <v>COBRADA</v>
      </c>
    </row>
    <row r="545" spans="1:25" x14ac:dyDescent="0.25">
      <c r="A545" s="1">
        <v>7</v>
      </c>
      <c r="B545" s="1" t="s">
        <v>902</v>
      </c>
      <c r="C545" s="1">
        <v>4</v>
      </c>
      <c r="D545" s="13">
        <v>45022.136805555558</v>
      </c>
      <c r="E545" s="13">
        <v>45022.197916666664</v>
      </c>
      <c r="F545" s="7">
        <f>IF(Tabla13[[#This Row],[Estado_Mesa]]="Ocupada",Tabla13[[#This Row],[Hora_Salida]]-Tabla13[[#This Row],[Hora_Llegada]]+TIME(0,15,0),Tabla13[[#This Row],[Hora_Salida]]-Tabla13[[#This Row],[Hora_Llegada]])</f>
        <v>7.152777777325052E-2</v>
      </c>
      <c r="G545" s="7" t="str">
        <f>TEXT(Tabla13[[#This Row],[Hora_Salida]],"dddd,dd,mm,aaaa")</f>
        <v>jueves,06,04,2023</v>
      </c>
      <c r="H545" s="1" t="s">
        <v>85</v>
      </c>
      <c r="I545" s="1" t="s">
        <v>67</v>
      </c>
      <c r="J545" s="1" t="s">
        <v>80</v>
      </c>
      <c r="K545" s="1">
        <v>44.91</v>
      </c>
      <c r="L545" s="1" cm="1">
        <f t="array" ref="L545">_xlfn.IFS(Tabla13[[#This Row],[Cuentas_Pagadas]]="COBRADA",K545,Tabla13[[#This Row],[Cuentas_Pagadas]]="NO COBRADA","-")</f>
        <v>44.91</v>
      </c>
      <c r="M545" s="1" t="s">
        <v>95</v>
      </c>
      <c r="N545" s="1">
        <v>544</v>
      </c>
      <c r="O545" s="1" t="s">
        <v>117</v>
      </c>
      <c r="P545" s="1" t="s">
        <v>14</v>
      </c>
      <c r="Q545" s="19">
        <v>0.1</v>
      </c>
      <c r="R545" s="25">
        <f>Tabla13[[#This Row],[Monto Total]]*Tabla13[[#This Row],[IVA (%)]]</f>
        <v>7</v>
      </c>
      <c r="S545" s="26">
        <f>SUMIF(Tabla1[Número de Orden],Tabla13[[#This Row],[Número_Orden]],Tabla1[Total del Pedido])</f>
        <v>70</v>
      </c>
      <c r="T545" s="26" cm="1">
        <f t="array" ref="T545">_xlfn.IFS(Tabla13[[#This Row],[Cuentas_Pagadas]]="COBRADA",Tabla13[[#This Row],[Monto Total]]+Tabla13[[#This Row],[Propina]],Tabla13[[#This Row],[Cuentas_Pagadas]]="NO COBRADA",0)</f>
        <v>114.91</v>
      </c>
      <c r="U545" s="26">
        <f>SUMIF(Tabla1[Número de Orden],Tabla13[[#This Row],[Número_Orden]],Tabla1[Ganancia Bruta])</f>
        <v>28</v>
      </c>
      <c r="V545" s="26">
        <f>IF(Tabla13[[#This Row],[Ganancia Bruta]]&gt;0,Tabla13[[#This Row],[Ganancia Bruta]]-Tabla13[[#This Row],[IVA]],"-")</f>
        <v>21</v>
      </c>
      <c r="W545" s="7">
        <f>SUMIF(Tabla1[Número de Orden],Tabla13[[#This Row],[Número_Orden]],Tabla1[Tiempo_Preparación])</f>
        <v>3.3333333333333333E-2</v>
      </c>
      <c r="X545" s="7">
        <f>Tabla13[[#This Row],[Tiempo_Sala]]-Tabla13[[#This Row],[Tiempo_Preparación]]</f>
        <v>3.8194444439917187E-2</v>
      </c>
      <c r="Y545" s="1" t="str">
        <f>IF(Tabla13[[#This Row],[TS-TP]]&gt;0,"COBRADA","NO COBRADA")</f>
        <v>COBRADA</v>
      </c>
    </row>
    <row r="546" spans="1:25" x14ac:dyDescent="0.25">
      <c r="A546" s="1">
        <v>20</v>
      </c>
      <c r="B546" s="1" t="s">
        <v>903</v>
      </c>
      <c r="C546" s="1">
        <v>5</v>
      </c>
      <c r="D546" s="13">
        <v>45022.11041666667</v>
      </c>
      <c r="E546" s="13">
        <v>45022.18472222222</v>
      </c>
      <c r="F546" s="7">
        <f>IF(Tabla13[[#This Row],[Estado_Mesa]]="Ocupada",Tabla13[[#This Row],[Hora_Salida]]-Tabla13[[#This Row],[Hora_Llegada]]+TIME(0,15,0),Tabla13[[#This Row],[Hora_Salida]]-Tabla13[[#This Row],[Hora_Llegada]])</f>
        <v>8.4722222217048213E-2</v>
      </c>
      <c r="G546" s="7" t="str">
        <f>TEXT(Tabla13[[#This Row],[Hora_Salida]],"dddd,dd,mm,aaaa")</f>
        <v>jueves,06,04,2023</v>
      </c>
      <c r="H546" s="1" t="s">
        <v>79</v>
      </c>
      <c r="I546" s="1" t="s">
        <v>67</v>
      </c>
      <c r="J546" s="1" t="s">
        <v>75</v>
      </c>
      <c r="K546" s="1">
        <v>12.18</v>
      </c>
      <c r="L546" s="1" cm="1">
        <f t="array" ref="L546">_xlfn.IFS(Tabla13[[#This Row],[Cuentas_Pagadas]]="COBRADA",K546,Tabla13[[#This Row],[Cuentas_Pagadas]]="NO COBRADA","-")</f>
        <v>12.18</v>
      </c>
      <c r="M546" s="1" t="s">
        <v>95</v>
      </c>
      <c r="N546" s="1">
        <v>545</v>
      </c>
      <c r="O546" s="1" t="s">
        <v>122</v>
      </c>
      <c r="P546" s="1" t="s">
        <v>904</v>
      </c>
      <c r="Q546" s="19">
        <v>0.1</v>
      </c>
      <c r="R546" s="25">
        <f>Tabla13[[#This Row],[Monto Total]]*Tabla13[[#This Row],[IVA (%)]]</f>
        <v>13</v>
      </c>
      <c r="S546" s="26">
        <f>SUMIF(Tabla1[Número de Orden],Tabla13[[#This Row],[Número_Orden]],Tabla1[Total del Pedido])</f>
        <v>130</v>
      </c>
      <c r="T546" s="26" cm="1">
        <f t="array" ref="T546">_xlfn.IFS(Tabla13[[#This Row],[Cuentas_Pagadas]]="COBRADA",Tabla13[[#This Row],[Monto Total]]+Tabla13[[#This Row],[Propina]],Tabla13[[#This Row],[Cuentas_Pagadas]]="NO COBRADA",0)</f>
        <v>142.18</v>
      </c>
      <c r="U546" s="26">
        <f>SUMIF(Tabla1[Número de Orden],Tabla13[[#This Row],[Número_Orden]],Tabla1[Ganancia Bruta])</f>
        <v>51</v>
      </c>
      <c r="V546" s="26">
        <f>IF(Tabla13[[#This Row],[Ganancia Bruta]]&gt;0,Tabla13[[#This Row],[Ganancia Bruta]]-Tabla13[[#This Row],[IVA]],"-")</f>
        <v>38</v>
      </c>
      <c r="W546" s="7">
        <f>SUMIF(Tabla1[Número de Orden],Tabla13[[#This Row],[Número_Orden]],Tabla1[Tiempo_Preparación])</f>
        <v>6.8750000000000006E-2</v>
      </c>
      <c r="X546" s="7">
        <f>Tabla13[[#This Row],[Tiempo_Sala]]-Tabla13[[#This Row],[Tiempo_Preparación]]</f>
        <v>1.5972222217048207E-2</v>
      </c>
      <c r="Y546" s="1" t="str">
        <f>IF(Tabla13[[#This Row],[TS-TP]]&gt;0,"COBRADA","NO COBRADA")</f>
        <v>COBRADA</v>
      </c>
    </row>
    <row r="547" spans="1:25" x14ac:dyDescent="0.25">
      <c r="A547" s="1">
        <v>5</v>
      </c>
      <c r="B547" s="1" t="s">
        <v>905</v>
      </c>
      <c r="C547" s="1">
        <v>2</v>
      </c>
      <c r="D547" s="13">
        <v>45022.134722222225</v>
      </c>
      <c r="E547" s="13">
        <v>45022.228472222225</v>
      </c>
      <c r="F547" s="7">
        <f>IF(Tabla13[[#This Row],[Estado_Mesa]]="Ocupada",Tabla13[[#This Row],[Hora_Salida]]-Tabla13[[#This Row],[Hora_Llegada]]+TIME(0,15,0),Tabla13[[#This Row],[Hora_Salida]]-Tabla13[[#This Row],[Hora_Llegada]])</f>
        <v>9.375E-2</v>
      </c>
      <c r="G547" s="7" t="str">
        <f>TEXT(Tabla13[[#This Row],[Hora_Salida]],"dddd,dd,mm,aaaa")</f>
        <v>jueves,06,04,2023</v>
      </c>
      <c r="H547" s="1" t="s">
        <v>89</v>
      </c>
      <c r="I547" s="1" t="s">
        <v>67</v>
      </c>
      <c r="J547" s="1" t="s">
        <v>68</v>
      </c>
      <c r="K547" s="1">
        <v>47.81</v>
      </c>
      <c r="L547" s="1" cm="1">
        <f t="array" ref="L547">_xlfn.IFS(Tabla13[[#This Row],[Cuentas_Pagadas]]="COBRADA",K547,Tabla13[[#This Row],[Cuentas_Pagadas]]="NO COBRADA","-")</f>
        <v>47.81</v>
      </c>
      <c r="M547" s="1" t="s">
        <v>69</v>
      </c>
      <c r="N547" s="1">
        <v>546</v>
      </c>
      <c r="O547" s="1" t="s">
        <v>101</v>
      </c>
      <c r="P547" s="1" t="s">
        <v>906</v>
      </c>
      <c r="Q547" s="19">
        <v>0.1</v>
      </c>
      <c r="R547" s="25">
        <f>Tabla13[[#This Row],[Monto Total]]*Tabla13[[#This Row],[IVA (%)]]</f>
        <v>9.2000000000000011</v>
      </c>
      <c r="S547" s="26">
        <f>SUMIF(Tabla1[Número de Orden],Tabla13[[#This Row],[Número_Orden]],Tabla1[Total del Pedido])</f>
        <v>92</v>
      </c>
      <c r="T547" s="26" cm="1">
        <f t="array" ref="T547">_xlfn.IFS(Tabla13[[#This Row],[Cuentas_Pagadas]]="COBRADA",Tabla13[[#This Row],[Monto Total]]+Tabla13[[#This Row],[Propina]],Tabla13[[#This Row],[Cuentas_Pagadas]]="NO COBRADA",0)</f>
        <v>139.81</v>
      </c>
      <c r="U547" s="26">
        <f>SUMIF(Tabla1[Número de Orden],Tabla13[[#This Row],[Número_Orden]],Tabla1[Ganancia Bruta])</f>
        <v>38</v>
      </c>
      <c r="V547" s="26">
        <f>IF(Tabla13[[#This Row],[Ganancia Bruta]]&gt;0,Tabla13[[#This Row],[Ganancia Bruta]]-Tabla13[[#This Row],[IVA]],"-")</f>
        <v>28.799999999999997</v>
      </c>
      <c r="W547" s="7">
        <f>SUMIF(Tabla1[Número de Orden],Tabla13[[#This Row],[Número_Orden]],Tabla1[Tiempo_Preparación])</f>
        <v>6.3194444444444442E-2</v>
      </c>
      <c r="X547" s="7">
        <f>Tabla13[[#This Row],[Tiempo_Sala]]-Tabla13[[#This Row],[Tiempo_Preparación]]</f>
        <v>3.0555555555555558E-2</v>
      </c>
      <c r="Y547" s="1" t="str">
        <f>IF(Tabla13[[#This Row],[TS-TP]]&gt;0,"COBRADA","NO COBRADA")</f>
        <v>COBRADA</v>
      </c>
    </row>
    <row r="548" spans="1:25" x14ac:dyDescent="0.25">
      <c r="A548" s="1">
        <v>9</v>
      </c>
      <c r="B548" s="1" t="s">
        <v>907</v>
      </c>
      <c r="C548" s="1">
        <v>3</v>
      </c>
      <c r="D548" s="13">
        <v>45022.113194444442</v>
      </c>
      <c r="E548" s="13">
        <v>45022.191666666666</v>
      </c>
      <c r="F548" s="7">
        <f>IF(Tabla13[[#This Row],[Estado_Mesa]]="Ocupada",Tabla13[[#This Row],[Hora_Salida]]-Tabla13[[#This Row],[Hora_Llegada]]+TIME(0,15,0),Tabla13[[#This Row],[Hora_Salida]]-Tabla13[[#This Row],[Hora_Llegada]])</f>
        <v>8.8888888890020709E-2</v>
      </c>
      <c r="G548" s="7" t="str">
        <f>TEXT(Tabla13[[#This Row],[Hora_Salida]],"dddd,dd,mm,aaaa")</f>
        <v>jueves,06,04,2023</v>
      </c>
      <c r="H548" s="1" t="s">
        <v>85</v>
      </c>
      <c r="I548" s="1" t="s">
        <v>93</v>
      </c>
      <c r="J548" s="1" t="s">
        <v>80</v>
      </c>
      <c r="K548" s="1">
        <v>20.04</v>
      </c>
      <c r="L548" s="1" cm="1">
        <f t="array" ref="L548">_xlfn.IFS(Tabla13[[#This Row],[Cuentas_Pagadas]]="COBRADA",K548,Tabla13[[#This Row],[Cuentas_Pagadas]]="NO COBRADA","-")</f>
        <v>20.04</v>
      </c>
      <c r="M548" s="1" t="s">
        <v>95</v>
      </c>
      <c r="N548" s="1">
        <v>547</v>
      </c>
      <c r="O548" s="1" t="s">
        <v>76</v>
      </c>
      <c r="P548" s="1" t="s">
        <v>908</v>
      </c>
      <c r="Q548" s="19">
        <v>0.1</v>
      </c>
      <c r="R548" s="25">
        <f>Tabla13[[#This Row],[Monto Total]]*Tabla13[[#This Row],[IVA (%)]]</f>
        <v>22.700000000000003</v>
      </c>
      <c r="S548" s="26">
        <f>SUMIF(Tabla1[Número de Orden],Tabla13[[#This Row],[Número_Orden]],Tabla1[Total del Pedido])</f>
        <v>227</v>
      </c>
      <c r="T548" s="26" cm="1">
        <f t="array" ref="T548">_xlfn.IFS(Tabla13[[#This Row],[Cuentas_Pagadas]]="COBRADA",Tabla13[[#This Row],[Monto Total]]+Tabla13[[#This Row],[Propina]],Tabla13[[#This Row],[Cuentas_Pagadas]]="NO COBRADA",0)</f>
        <v>247.04</v>
      </c>
      <c r="U548" s="26">
        <f>SUMIF(Tabla1[Número de Orden],Tabla13[[#This Row],[Número_Orden]],Tabla1[Ganancia Bruta])</f>
        <v>89</v>
      </c>
      <c r="V548" s="26">
        <f>IF(Tabla13[[#This Row],[Ganancia Bruta]]&gt;0,Tabla13[[#This Row],[Ganancia Bruta]]-Tabla13[[#This Row],[IVA]],"-")</f>
        <v>66.3</v>
      </c>
      <c r="W548" s="7">
        <f>SUMIF(Tabla1[Número de Orden],Tabla13[[#This Row],[Número_Orden]],Tabla1[Tiempo_Preparación])</f>
        <v>6.7361111111111108E-2</v>
      </c>
      <c r="X548" s="7">
        <f>Tabla13[[#This Row],[Tiempo_Sala]]-Tabla13[[#This Row],[Tiempo_Preparación]]</f>
        <v>2.1527777778909601E-2</v>
      </c>
      <c r="Y548" s="1" t="str">
        <f>IF(Tabla13[[#This Row],[TS-TP]]&gt;0,"COBRADA","NO COBRADA")</f>
        <v>COBRADA</v>
      </c>
    </row>
    <row r="549" spans="1:25" x14ac:dyDescent="0.25">
      <c r="A549" s="1">
        <v>4</v>
      </c>
      <c r="B549" s="1" t="s">
        <v>909</v>
      </c>
      <c r="C549" s="1">
        <v>2</v>
      </c>
      <c r="D549" s="13">
        <v>45022.038194444445</v>
      </c>
      <c r="E549" s="13">
        <v>45022.168749999997</v>
      </c>
      <c r="F549" s="7">
        <f>IF(Tabla13[[#This Row],[Estado_Mesa]]="Ocupada",Tabla13[[#This Row],[Hora_Salida]]-Tabla13[[#This Row],[Hora_Llegada]]+TIME(0,15,0),Tabla13[[#This Row],[Hora_Salida]]-Tabla13[[#This Row],[Hora_Llegada]])</f>
        <v>0.13055555555183673</v>
      </c>
      <c r="G549" s="7" t="str">
        <f>TEXT(Tabla13[[#This Row],[Hora_Salida]],"dddd,dd,mm,aaaa")</f>
        <v>jueves,06,04,2023</v>
      </c>
      <c r="H549" s="1" t="s">
        <v>79</v>
      </c>
      <c r="I549" s="1" t="s">
        <v>67</v>
      </c>
      <c r="J549" s="1" t="s">
        <v>80</v>
      </c>
      <c r="K549" s="1">
        <v>28.88</v>
      </c>
      <c r="L549" s="1" cm="1">
        <f t="array" ref="L549">_xlfn.IFS(Tabla13[[#This Row],[Cuentas_Pagadas]]="COBRADA",K549,Tabla13[[#This Row],[Cuentas_Pagadas]]="NO COBRADA","-")</f>
        <v>28.88</v>
      </c>
      <c r="M549" s="1" t="s">
        <v>81</v>
      </c>
      <c r="N549" s="1">
        <v>548</v>
      </c>
      <c r="O549" s="1" t="s">
        <v>122</v>
      </c>
      <c r="P549" s="1" t="s">
        <v>910</v>
      </c>
      <c r="Q549" s="19">
        <v>0.1</v>
      </c>
      <c r="R549" s="25">
        <f>Tabla13[[#This Row],[Monto Total]]*Tabla13[[#This Row],[IVA (%)]]</f>
        <v>9.6000000000000014</v>
      </c>
      <c r="S549" s="26">
        <f>SUMIF(Tabla1[Número de Orden],Tabla13[[#This Row],[Número_Orden]],Tabla1[Total del Pedido])</f>
        <v>96</v>
      </c>
      <c r="T549" s="26" cm="1">
        <f t="array" ref="T549">_xlfn.IFS(Tabla13[[#This Row],[Cuentas_Pagadas]]="COBRADA",Tabla13[[#This Row],[Monto Total]]+Tabla13[[#This Row],[Propina]],Tabla13[[#This Row],[Cuentas_Pagadas]]="NO COBRADA",0)</f>
        <v>124.88</v>
      </c>
      <c r="U549" s="26">
        <f>SUMIF(Tabla1[Número de Orden],Tabla13[[#This Row],[Número_Orden]],Tabla1[Ganancia Bruta])</f>
        <v>38</v>
      </c>
      <c r="V549" s="26">
        <f>IF(Tabla13[[#This Row],[Ganancia Bruta]]&gt;0,Tabla13[[#This Row],[Ganancia Bruta]]-Tabla13[[#This Row],[IVA]],"-")</f>
        <v>28.4</v>
      </c>
      <c r="W549" s="7">
        <f>SUMIF(Tabla1[Número de Orden],Tabla13[[#This Row],[Número_Orden]],Tabla1[Tiempo_Preparación])</f>
        <v>7.3611111111111113E-2</v>
      </c>
      <c r="X549" s="7">
        <f>Tabla13[[#This Row],[Tiempo_Sala]]-Tabla13[[#This Row],[Tiempo_Preparación]]</f>
        <v>5.694444444072562E-2</v>
      </c>
      <c r="Y549" s="1" t="str">
        <f>IF(Tabla13[[#This Row],[TS-TP]]&gt;0,"COBRADA","NO COBRADA")</f>
        <v>COBRADA</v>
      </c>
    </row>
    <row r="550" spans="1:25" x14ac:dyDescent="0.25">
      <c r="A550" s="1">
        <v>12</v>
      </c>
      <c r="B550" s="1" t="s">
        <v>569</v>
      </c>
      <c r="C550" s="1">
        <v>2</v>
      </c>
      <c r="D550" s="13">
        <v>45022.064583333333</v>
      </c>
      <c r="E550" s="13">
        <v>45022.226388888892</v>
      </c>
      <c r="F550" s="7">
        <f>IF(Tabla13[[#This Row],[Estado_Mesa]]="Ocupada",Tabla13[[#This Row],[Hora_Salida]]-Tabla13[[#This Row],[Hora_Llegada]]+TIME(0,15,0),Tabla13[[#This Row],[Hora_Salida]]-Tabla13[[#This Row],[Hora_Llegada]])</f>
        <v>0.16180555555911269</v>
      </c>
      <c r="G550" s="7" t="str">
        <f>TEXT(Tabla13[[#This Row],[Hora_Salida]],"dddd,dd,mm,aaaa")</f>
        <v>jueves,06,04,2023</v>
      </c>
      <c r="H550" s="1" t="s">
        <v>73</v>
      </c>
      <c r="I550" s="1" t="s">
        <v>67</v>
      </c>
      <c r="J550" s="1" t="s">
        <v>80</v>
      </c>
      <c r="K550" s="1">
        <v>35.340000000000003</v>
      </c>
      <c r="L550" s="1" cm="1">
        <f t="array" ref="L550">_xlfn.IFS(Tabla13[[#This Row],[Cuentas_Pagadas]]="COBRADA",K550,Tabla13[[#This Row],[Cuentas_Pagadas]]="NO COBRADA","-")</f>
        <v>35.340000000000003</v>
      </c>
      <c r="M550" s="1" t="s">
        <v>81</v>
      </c>
      <c r="N550" s="1">
        <v>549</v>
      </c>
      <c r="O550" s="1" t="s">
        <v>76</v>
      </c>
      <c r="P550" s="1" t="s">
        <v>911</v>
      </c>
      <c r="Q550" s="19">
        <v>0.1</v>
      </c>
      <c r="R550" s="25">
        <f>Tabla13[[#This Row],[Monto Total]]*Tabla13[[#This Row],[IVA (%)]]</f>
        <v>16.2</v>
      </c>
      <c r="S550" s="26">
        <f>SUMIF(Tabla1[Número de Orden],Tabla13[[#This Row],[Número_Orden]],Tabla1[Total del Pedido])</f>
        <v>162</v>
      </c>
      <c r="T550" s="26" cm="1">
        <f t="array" ref="T550">_xlfn.IFS(Tabla13[[#This Row],[Cuentas_Pagadas]]="COBRADA",Tabla13[[#This Row],[Monto Total]]+Tabla13[[#This Row],[Propina]],Tabla13[[#This Row],[Cuentas_Pagadas]]="NO COBRADA",0)</f>
        <v>197.34</v>
      </c>
      <c r="U550" s="26">
        <f>SUMIF(Tabla1[Número de Orden],Tabla13[[#This Row],[Número_Orden]],Tabla1[Ganancia Bruta])</f>
        <v>66</v>
      </c>
      <c r="V550" s="26">
        <f>IF(Tabla13[[#This Row],[Ganancia Bruta]]&gt;0,Tabla13[[#This Row],[Ganancia Bruta]]-Tabla13[[#This Row],[IVA]],"-")</f>
        <v>49.8</v>
      </c>
      <c r="W550" s="7">
        <f>SUMIF(Tabla1[Número de Orden],Tabla13[[#This Row],[Número_Orden]],Tabla1[Tiempo_Preparación])</f>
        <v>6.8055555555555564E-2</v>
      </c>
      <c r="X550" s="7">
        <f>Tabla13[[#This Row],[Tiempo_Sala]]-Tabla13[[#This Row],[Tiempo_Preparación]]</f>
        <v>9.3750000003557127E-2</v>
      </c>
      <c r="Y550" s="1" t="str">
        <f>IF(Tabla13[[#This Row],[TS-TP]]&gt;0,"COBRADA","NO COBRADA")</f>
        <v>COBRADA</v>
      </c>
    </row>
    <row r="551" spans="1:25" x14ac:dyDescent="0.25">
      <c r="A551" s="1">
        <v>1</v>
      </c>
      <c r="B551" s="1" t="s">
        <v>773</v>
      </c>
      <c r="C551" s="1">
        <v>6</v>
      </c>
      <c r="D551" s="13">
        <v>45022.047222222223</v>
      </c>
      <c r="E551" s="13">
        <v>45022.11041666667</v>
      </c>
      <c r="F551" s="7">
        <f>IF(Tabla13[[#This Row],[Estado_Mesa]]="Ocupada",Tabla13[[#This Row],[Hora_Salida]]-Tabla13[[#This Row],[Hora_Llegada]]+TIME(0,15,0),Tabla13[[#This Row],[Hora_Salida]]-Tabla13[[#This Row],[Hora_Llegada]])</f>
        <v>7.3611111113374747E-2</v>
      </c>
      <c r="G551" s="7" t="str">
        <f>TEXT(Tabla13[[#This Row],[Hora_Salida]],"dddd,dd,mm,aaaa")</f>
        <v>jueves,06,04,2023</v>
      </c>
      <c r="H551" s="1" t="s">
        <v>66</v>
      </c>
      <c r="I551" s="1" t="s">
        <v>67</v>
      </c>
      <c r="J551" s="1" t="s">
        <v>80</v>
      </c>
      <c r="K551" s="1">
        <v>28.33</v>
      </c>
      <c r="L551" s="1" cm="1">
        <f t="array" ref="L551">_xlfn.IFS(Tabla13[[#This Row],[Cuentas_Pagadas]]="COBRADA",K551,Tabla13[[#This Row],[Cuentas_Pagadas]]="NO COBRADA","-")</f>
        <v>28.33</v>
      </c>
      <c r="M551" s="1" t="s">
        <v>95</v>
      </c>
      <c r="N551" s="1">
        <v>550</v>
      </c>
      <c r="O551" s="1" t="s">
        <v>82</v>
      </c>
      <c r="P551" s="1" t="s">
        <v>912</v>
      </c>
      <c r="Q551" s="19">
        <v>0.1</v>
      </c>
      <c r="R551" s="25">
        <f>Tabla13[[#This Row],[Monto Total]]*Tabla13[[#This Row],[IVA (%)]]</f>
        <v>12.4</v>
      </c>
      <c r="S551" s="26">
        <f>SUMIF(Tabla1[Número de Orden],Tabla13[[#This Row],[Número_Orden]],Tabla1[Total del Pedido])</f>
        <v>124</v>
      </c>
      <c r="T551" s="26" cm="1">
        <f t="array" ref="T551">_xlfn.IFS(Tabla13[[#This Row],[Cuentas_Pagadas]]="COBRADA",Tabla13[[#This Row],[Monto Total]]+Tabla13[[#This Row],[Propina]],Tabla13[[#This Row],[Cuentas_Pagadas]]="NO COBRADA",0)</f>
        <v>152.32999999999998</v>
      </c>
      <c r="U551" s="26">
        <f>SUMIF(Tabla1[Número de Orden],Tabla13[[#This Row],[Número_Orden]],Tabla1[Ganancia Bruta])</f>
        <v>50</v>
      </c>
      <c r="V551" s="26">
        <f>IF(Tabla13[[#This Row],[Ganancia Bruta]]&gt;0,Tabla13[[#This Row],[Ganancia Bruta]]-Tabla13[[#This Row],[IVA]],"-")</f>
        <v>37.6</v>
      </c>
      <c r="W551" s="7">
        <f>SUMIF(Tabla1[Número de Orden],Tabla13[[#This Row],[Número_Orden]],Tabla1[Tiempo_Preparación])</f>
        <v>3.9583333333333331E-2</v>
      </c>
      <c r="X551" s="7">
        <f>Tabla13[[#This Row],[Tiempo_Sala]]-Tabla13[[#This Row],[Tiempo_Preparación]]</f>
        <v>3.4027777780041416E-2</v>
      </c>
      <c r="Y551" s="1" t="str">
        <f>IF(Tabla13[[#This Row],[TS-TP]]&gt;0,"COBRADA","NO COBRADA")</f>
        <v>COBRADA</v>
      </c>
    </row>
    <row r="552" spans="1:25" x14ac:dyDescent="0.25">
      <c r="A552" s="1">
        <v>4</v>
      </c>
      <c r="B552" s="1" t="s">
        <v>913</v>
      </c>
      <c r="C552" s="1">
        <v>2</v>
      </c>
      <c r="D552" s="13">
        <v>45022.123611111114</v>
      </c>
      <c r="E552" s="13">
        <v>45022.173611111109</v>
      </c>
      <c r="F552" s="7">
        <f>IF(Tabla13[[#This Row],[Estado_Mesa]]="Ocupada",Tabla13[[#This Row],[Hora_Salida]]-Tabla13[[#This Row],[Hora_Llegada]]+TIME(0,15,0),Tabla13[[#This Row],[Hora_Salida]]-Tabla13[[#This Row],[Hora_Llegada]])</f>
        <v>4.9999999995634425E-2</v>
      </c>
      <c r="G552" s="7" t="str">
        <f>TEXT(Tabla13[[#This Row],[Hora_Salida]],"dddd,dd,mm,aaaa")</f>
        <v>jueves,06,04,2023</v>
      </c>
      <c r="H552" s="1" t="s">
        <v>66</v>
      </c>
      <c r="I552" s="1" t="s">
        <v>74</v>
      </c>
      <c r="J552" s="1" t="s">
        <v>80</v>
      </c>
      <c r="K552" s="1">
        <v>17.54</v>
      </c>
      <c r="L552" s="1" t="str" cm="1">
        <f t="array" ref="L552">_xlfn.IFS(Tabla13[[#This Row],[Cuentas_Pagadas]]="COBRADA",K552,Tabla13[[#This Row],[Cuentas_Pagadas]]="NO COBRADA","-")</f>
        <v>-</v>
      </c>
      <c r="M552" s="1" t="s">
        <v>69</v>
      </c>
      <c r="N552" s="1">
        <v>551</v>
      </c>
      <c r="O552" s="1" t="s">
        <v>86</v>
      </c>
      <c r="P552" s="1" t="s">
        <v>914</v>
      </c>
      <c r="Q552" s="19">
        <v>0.1</v>
      </c>
      <c r="R552" s="25">
        <f>Tabla13[[#This Row],[Monto Total]]*Tabla13[[#This Row],[IVA (%)]]</f>
        <v>17.100000000000001</v>
      </c>
      <c r="S552" s="26">
        <f>SUMIF(Tabla1[Número de Orden],Tabla13[[#This Row],[Número_Orden]],Tabla1[Total del Pedido])</f>
        <v>171</v>
      </c>
      <c r="T552" s="26" cm="1">
        <f t="array" ref="T552">_xlfn.IFS(Tabla13[[#This Row],[Cuentas_Pagadas]]="COBRADA",Tabla13[[#This Row],[Monto Total]]+Tabla13[[#This Row],[Propina]],Tabla13[[#This Row],[Cuentas_Pagadas]]="NO COBRADA",0)</f>
        <v>0</v>
      </c>
      <c r="U552" s="26">
        <v>0</v>
      </c>
      <c r="V552" s="27" t="str">
        <f>IF(Tabla13[[#This Row],[Ganancia Bruta]]&gt;0,Tabla13[[#This Row],[Ganancia Bruta]]-Tabla13[[#This Row],[IVA]],"-")</f>
        <v>-</v>
      </c>
      <c r="W552" s="7">
        <f>SUMIF(Tabla1[Número de Orden],Tabla13[[#This Row],[Número_Orden]],Tabla1[Tiempo_Preparación])</f>
        <v>8.5416666666666669E-2</v>
      </c>
      <c r="X552" s="7">
        <f>Tabla13[[#This Row],[Tiempo_Sala]]-Tabla13[[#This Row],[Tiempo_Preparación]]</f>
        <v>-3.5416666671032243E-2</v>
      </c>
      <c r="Y552" s="1" t="str">
        <f>IF(Tabla13[[#This Row],[TS-TP]]&gt;0,"COBRADA","NO COBRADA")</f>
        <v>NO COBRADA</v>
      </c>
    </row>
    <row r="553" spans="1:25" x14ac:dyDescent="0.25">
      <c r="A553" s="1">
        <v>11</v>
      </c>
      <c r="B553" s="1" t="s">
        <v>915</v>
      </c>
      <c r="C553" s="1">
        <v>6</v>
      </c>
      <c r="D553" s="13">
        <v>45022.018055555556</v>
      </c>
      <c r="E553" s="13">
        <v>45022.162499999999</v>
      </c>
      <c r="F553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553" s="7" t="str">
        <f>TEXT(Tabla13[[#This Row],[Hora_Salida]],"dddd,dd,mm,aaaa")</f>
        <v>jueves,06,04,2023</v>
      </c>
      <c r="H553" s="1" t="s">
        <v>66</v>
      </c>
      <c r="I553" s="1" t="s">
        <v>93</v>
      </c>
      <c r="J553" s="1" t="s">
        <v>68</v>
      </c>
      <c r="K553" s="1">
        <v>10.28</v>
      </c>
      <c r="L553" s="1" cm="1">
        <f t="array" ref="L553">_xlfn.IFS(Tabla13[[#This Row],[Cuentas_Pagadas]]="COBRADA",K553,Tabla13[[#This Row],[Cuentas_Pagadas]]="NO COBRADA","-")</f>
        <v>10.28</v>
      </c>
      <c r="M553" s="1" t="s">
        <v>81</v>
      </c>
      <c r="N553" s="1">
        <v>552</v>
      </c>
      <c r="O553" s="1" t="s">
        <v>70</v>
      </c>
      <c r="P553" s="1" t="s">
        <v>916</v>
      </c>
      <c r="Q553" s="19">
        <v>0.1</v>
      </c>
      <c r="R553" s="25">
        <f>Tabla13[[#This Row],[Monto Total]]*Tabla13[[#This Row],[IVA (%)]]</f>
        <v>24.3</v>
      </c>
      <c r="S553" s="26">
        <f>SUMIF(Tabla1[Número de Orden],Tabla13[[#This Row],[Número_Orden]],Tabla1[Total del Pedido])</f>
        <v>243</v>
      </c>
      <c r="T553" s="26" cm="1">
        <f t="array" ref="T553">_xlfn.IFS(Tabla13[[#This Row],[Cuentas_Pagadas]]="COBRADA",Tabla13[[#This Row],[Monto Total]]+Tabla13[[#This Row],[Propina]],Tabla13[[#This Row],[Cuentas_Pagadas]]="NO COBRADA",0)</f>
        <v>253.28</v>
      </c>
      <c r="U553" s="26">
        <f>SUMIF(Tabla1[Número de Orden],Tabla13[[#This Row],[Número_Orden]],Tabla1[Ganancia Bruta])</f>
        <v>93</v>
      </c>
      <c r="V553" s="26">
        <f>IF(Tabla13[[#This Row],[Ganancia Bruta]]&gt;0,Tabla13[[#This Row],[Ganancia Bruta]]-Tabla13[[#This Row],[IVA]],"-")</f>
        <v>68.7</v>
      </c>
      <c r="W553" s="7">
        <f>SUMIF(Tabla1[Número de Orden],Tabla13[[#This Row],[Número_Orden]],Tabla1[Tiempo_Preparación])</f>
        <v>7.9861111111111105E-2</v>
      </c>
      <c r="X553" s="7">
        <f>Tabla13[[#This Row],[Tiempo_Sala]]-Tabla13[[#This Row],[Tiempo_Preparación]]</f>
        <v>6.4583333331231396E-2</v>
      </c>
      <c r="Y553" s="1" t="str">
        <f>IF(Tabla13[[#This Row],[TS-TP]]&gt;0,"COBRADA","NO COBRADA")</f>
        <v>COBRADA</v>
      </c>
    </row>
    <row r="554" spans="1:25" x14ac:dyDescent="0.25">
      <c r="A554" s="1">
        <v>14</v>
      </c>
      <c r="B554" s="1" t="s">
        <v>917</v>
      </c>
      <c r="C554" s="1">
        <v>2</v>
      </c>
      <c r="D554" s="13">
        <v>45022.114583333336</v>
      </c>
      <c r="E554" s="13">
        <v>45022.224999999999</v>
      </c>
      <c r="F554" s="7">
        <f>IF(Tabla13[[#This Row],[Estado_Mesa]]="Ocupada",Tabla13[[#This Row],[Hora_Salida]]-Tabla13[[#This Row],[Hora_Llegada]]+TIME(0,15,0),Tabla13[[#This Row],[Hora_Salida]]-Tabla13[[#This Row],[Hora_Llegada]])</f>
        <v>0.11041666666278616</v>
      </c>
      <c r="G554" s="7" t="str">
        <f>TEXT(Tabla13[[#This Row],[Hora_Salida]],"dddd,dd,mm,aaaa")</f>
        <v>jueves,06,04,2023</v>
      </c>
      <c r="H554" s="1" t="s">
        <v>66</v>
      </c>
      <c r="I554" s="1" t="s">
        <v>67</v>
      </c>
      <c r="J554" s="1" t="s">
        <v>80</v>
      </c>
      <c r="K554" s="1">
        <v>44.38</v>
      </c>
      <c r="L554" s="1" t="str" cm="1">
        <f t="array" ref="L554">_xlfn.IFS(Tabla13[[#This Row],[Cuentas_Pagadas]]="COBRADA",K554,Tabla13[[#This Row],[Cuentas_Pagadas]]="NO COBRADA","-")</f>
        <v>-</v>
      </c>
      <c r="M554" s="1" t="s">
        <v>81</v>
      </c>
      <c r="N554" s="1">
        <v>553</v>
      </c>
      <c r="O554" s="1" t="s">
        <v>82</v>
      </c>
      <c r="P554" s="1" t="s">
        <v>918</v>
      </c>
      <c r="Q554" s="19">
        <v>0.1</v>
      </c>
      <c r="R554" s="25">
        <f>Tabla13[[#This Row],[Monto Total]]*Tabla13[[#This Row],[IVA (%)]]</f>
        <v>20.3</v>
      </c>
      <c r="S554" s="26">
        <f>SUMIF(Tabla1[Número de Orden],Tabla13[[#This Row],[Número_Orden]],Tabla1[Total del Pedido])</f>
        <v>203</v>
      </c>
      <c r="T554" s="26" cm="1">
        <f t="array" ref="T554">_xlfn.IFS(Tabla13[[#This Row],[Cuentas_Pagadas]]="COBRADA",Tabla13[[#This Row],[Monto Total]]+Tabla13[[#This Row],[Propina]],Tabla13[[#This Row],[Cuentas_Pagadas]]="NO COBRADA",0)</f>
        <v>0</v>
      </c>
      <c r="U554" s="26">
        <v>0</v>
      </c>
      <c r="V554" s="27" t="str">
        <f>IF(Tabla13[[#This Row],[Ganancia Bruta]]&gt;0,Tabla13[[#This Row],[Ganancia Bruta]]-Tabla13[[#This Row],[IVA]],"-")</f>
        <v>-</v>
      </c>
      <c r="W554" s="7">
        <f>SUMIF(Tabla1[Número de Orden],Tabla13[[#This Row],[Número_Orden]],Tabla1[Tiempo_Preparación])</f>
        <v>0.12361111111111112</v>
      </c>
      <c r="X554" s="7">
        <f>Tabla13[[#This Row],[Tiempo_Sala]]-Tabla13[[#This Row],[Tiempo_Preparación]]</f>
        <v>-1.319444444832496E-2</v>
      </c>
      <c r="Y554" s="1" t="str">
        <f>IF(Tabla13[[#This Row],[TS-TP]]&gt;0,"COBRADA","NO COBRADA")</f>
        <v>NO COBRADA</v>
      </c>
    </row>
    <row r="555" spans="1:25" x14ac:dyDescent="0.25">
      <c r="A555" s="1">
        <v>10</v>
      </c>
      <c r="B555" s="1" t="s">
        <v>919</v>
      </c>
      <c r="C555" s="1">
        <v>6</v>
      </c>
      <c r="D555" s="13">
        <v>45022.0625</v>
      </c>
      <c r="E555" s="13">
        <v>45022.121527777781</v>
      </c>
      <c r="F555" s="7">
        <f>IF(Tabla13[[#This Row],[Estado_Mesa]]="Ocupada",Tabla13[[#This Row],[Hora_Salida]]-Tabla13[[#This Row],[Hora_Llegada]]+TIME(0,15,0),Tabla13[[#This Row],[Hora_Salida]]-Tabla13[[#This Row],[Hora_Llegada]])</f>
        <v>6.9444444447678208E-2</v>
      </c>
      <c r="G555" s="7" t="str">
        <f>TEXT(Tabla13[[#This Row],[Hora_Salida]],"dddd,dd,mm,aaaa")</f>
        <v>jueves,06,04,2023</v>
      </c>
      <c r="H555" s="1" t="s">
        <v>66</v>
      </c>
      <c r="I555" s="1" t="s">
        <v>67</v>
      </c>
      <c r="J555" s="1" t="s">
        <v>68</v>
      </c>
      <c r="K555" s="1">
        <v>19.600000000000001</v>
      </c>
      <c r="L555" s="1" cm="1">
        <f t="array" ref="L555">_xlfn.IFS(Tabla13[[#This Row],[Cuentas_Pagadas]]="COBRADA",K555,Tabla13[[#This Row],[Cuentas_Pagadas]]="NO COBRADA","-")</f>
        <v>19.600000000000001</v>
      </c>
      <c r="M555" s="1" t="s">
        <v>95</v>
      </c>
      <c r="N555" s="1">
        <v>554</v>
      </c>
      <c r="O555" s="1" t="s">
        <v>70</v>
      </c>
      <c r="P555" s="1" t="s">
        <v>920</v>
      </c>
      <c r="Q555" s="19">
        <v>0.1</v>
      </c>
      <c r="R555" s="25">
        <f>Tabla13[[#This Row],[Monto Total]]*Tabla13[[#This Row],[IVA (%)]]</f>
        <v>16.600000000000001</v>
      </c>
      <c r="S555" s="26">
        <f>SUMIF(Tabla1[Número de Orden],Tabla13[[#This Row],[Número_Orden]],Tabla1[Total del Pedido])</f>
        <v>166</v>
      </c>
      <c r="T555" s="26" cm="1">
        <f t="array" ref="T555">_xlfn.IFS(Tabla13[[#This Row],[Cuentas_Pagadas]]="COBRADA",Tabla13[[#This Row],[Monto Total]]+Tabla13[[#This Row],[Propina]],Tabla13[[#This Row],[Cuentas_Pagadas]]="NO COBRADA",0)</f>
        <v>185.6</v>
      </c>
      <c r="U555" s="26">
        <f>SUMIF(Tabla1[Número de Orden],Tabla13[[#This Row],[Número_Orden]],Tabla1[Ganancia Bruta])</f>
        <v>63</v>
      </c>
      <c r="V555" s="26">
        <f>IF(Tabla13[[#This Row],[Ganancia Bruta]]&gt;0,Tabla13[[#This Row],[Ganancia Bruta]]-Tabla13[[#This Row],[IVA]],"-")</f>
        <v>46.4</v>
      </c>
      <c r="W555" s="7">
        <f>SUMIF(Tabla1[Número de Orden],Tabla13[[#This Row],[Número_Orden]],Tabla1[Tiempo_Preparación])</f>
        <v>4.9305555555555561E-2</v>
      </c>
      <c r="X555" s="7">
        <f>Tabla13[[#This Row],[Tiempo_Sala]]-Tabla13[[#This Row],[Tiempo_Preparación]]</f>
        <v>2.0138888892122647E-2</v>
      </c>
      <c r="Y555" s="1" t="str">
        <f>IF(Tabla13[[#This Row],[TS-TP]]&gt;0,"COBRADA","NO COBRADA")</f>
        <v>COBRADA</v>
      </c>
    </row>
    <row r="556" spans="1:25" x14ac:dyDescent="0.25">
      <c r="A556" s="1">
        <v>20</v>
      </c>
      <c r="B556" s="1" t="s">
        <v>921</v>
      </c>
      <c r="C556" s="1">
        <v>1</v>
      </c>
      <c r="D556" s="13">
        <v>45022.082638888889</v>
      </c>
      <c r="E556" s="13">
        <v>45022.209722222222</v>
      </c>
      <c r="F556" s="7">
        <f>IF(Tabla13[[#This Row],[Estado_Mesa]]="Ocupada",Tabla13[[#This Row],[Hora_Salida]]-Tabla13[[#This Row],[Hora_Llegada]]+TIME(0,15,0),Tabla13[[#This Row],[Hora_Salida]]-Tabla13[[#This Row],[Hora_Llegada]])</f>
        <v>0.12708333333284827</v>
      </c>
      <c r="G556" s="7" t="str">
        <f>TEXT(Tabla13[[#This Row],[Hora_Salida]],"dddd,dd,mm,aaaa")</f>
        <v>jueves,06,04,2023</v>
      </c>
      <c r="H556" s="1" t="s">
        <v>79</v>
      </c>
      <c r="I556" s="1" t="s">
        <v>74</v>
      </c>
      <c r="J556" s="1" t="s">
        <v>75</v>
      </c>
      <c r="K556" s="1">
        <v>41.08</v>
      </c>
      <c r="L556" s="1" cm="1">
        <f t="array" ref="L556">_xlfn.IFS(Tabla13[[#This Row],[Cuentas_Pagadas]]="COBRADA",K556,Tabla13[[#This Row],[Cuentas_Pagadas]]="NO COBRADA","-")</f>
        <v>41.08</v>
      </c>
      <c r="M556" s="1" t="s">
        <v>81</v>
      </c>
      <c r="N556" s="1">
        <v>555</v>
      </c>
      <c r="O556" s="1" t="s">
        <v>82</v>
      </c>
      <c r="P556" s="1" t="s">
        <v>5</v>
      </c>
      <c r="Q556" s="19">
        <v>0.1</v>
      </c>
      <c r="R556" s="25">
        <f>Tabla13[[#This Row],[Monto Total]]*Tabla13[[#This Row],[IVA (%)]]</f>
        <v>3</v>
      </c>
      <c r="S556" s="26">
        <f>SUMIF(Tabla1[Número de Orden],Tabla13[[#This Row],[Número_Orden]],Tabla1[Total del Pedido])</f>
        <v>30</v>
      </c>
      <c r="T556" s="26" cm="1">
        <f t="array" ref="T556">_xlfn.IFS(Tabla13[[#This Row],[Cuentas_Pagadas]]="COBRADA",Tabla13[[#This Row],[Monto Total]]+Tabla13[[#This Row],[Propina]],Tabla13[[#This Row],[Cuentas_Pagadas]]="NO COBRADA",0)</f>
        <v>71.08</v>
      </c>
      <c r="U556" s="26">
        <f>SUMIF(Tabla1[Número de Orden],Tabla13[[#This Row],[Número_Orden]],Tabla1[Ganancia Bruta])</f>
        <v>12</v>
      </c>
      <c r="V556" s="26">
        <f>IF(Tabla13[[#This Row],[Ganancia Bruta]]&gt;0,Tabla13[[#This Row],[Ganancia Bruta]]-Tabla13[[#This Row],[IVA]],"-")</f>
        <v>9</v>
      </c>
      <c r="W556" s="7">
        <f>SUMIF(Tabla1[Número de Orden],Tabla13[[#This Row],[Número_Orden]],Tabla1[Tiempo_Preparación])</f>
        <v>3.1944444444444442E-2</v>
      </c>
      <c r="X556" s="7">
        <f>Tabla13[[#This Row],[Tiempo_Sala]]-Tabla13[[#This Row],[Tiempo_Preparación]]</f>
        <v>9.5138888888403828E-2</v>
      </c>
      <c r="Y556" s="1" t="str">
        <f>IF(Tabla13[[#This Row],[TS-TP]]&gt;0,"COBRADA","NO COBRADA")</f>
        <v>COBRADA</v>
      </c>
    </row>
    <row r="557" spans="1:25" x14ac:dyDescent="0.25">
      <c r="A557" s="1">
        <v>9</v>
      </c>
      <c r="B557" s="1" t="s">
        <v>166</v>
      </c>
      <c r="C557" s="1">
        <v>6</v>
      </c>
      <c r="D557" s="13">
        <v>45022.164583333331</v>
      </c>
      <c r="E557" s="13">
        <v>45022.320138888892</v>
      </c>
      <c r="F557" s="7">
        <f>IF(Tabla13[[#This Row],[Estado_Mesa]]="Ocupada",Tabla13[[#This Row],[Hora_Salida]]-Tabla13[[#This Row],[Hora_Llegada]]+TIME(0,15,0),Tabla13[[#This Row],[Hora_Salida]]-Tabla13[[#This Row],[Hora_Llegada]])</f>
        <v>0.15555555556056788</v>
      </c>
      <c r="G557" s="7" t="str">
        <f>TEXT(Tabla13[[#This Row],[Hora_Salida]],"dddd,dd,mm,aaaa")</f>
        <v>jueves,06,04,2023</v>
      </c>
      <c r="H557" s="1" t="s">
        <v>79</v>
      </c>
      <c r="I557" s="1" t="s">
        <v>67</v>
      </c>
      <c r="J557" s="1" t="s">
        <v>68</v>
      </c>
      <c r="K557" s="1">
        <v>14.09</v>
      </c>
      <c r="L557" s="1" cm="1">
        <f t="array" ref="L557">_xlfn.IFS(Tabla13[[#This Row],[Cuentas_Pagadas]]="COBRADA",K557,Tabla13[[#This Row],[Cuentas_Pagadas]]="NO COBRADA","-")</f>
        <v>14.09</v>
      </c>
      <c r="M557" s="1" t="s">
        <v>81</v>
      </c>
      <c r="N557" s="1">
        <v>556</v>
      </c>
      <c r="O557" s="1" t="s">
        <v>86</v>
      </c>
      <c r="P557" s="1" t="s">
        <v>500</v>
      </c>
      <c r="Q557" s="19">
        <v>0.1</v>
      </c>
      <c r="R557" s="25">
        <f>Tabla13[[#This Row],[Monto Total]]*Tabla13[[#This Row],[IVA (%)]]</f>
        <v>7.6000000000000005</v>
      </c>
      <c r="S557" s="26">
        <f>SUMIF(Tabla1[Número de Orden],Tabla13[[#This Row],[Número_Orden]],Tabla1[Total del Pedido])</f>
        <v>76</v>
      </c>
      <c r="T557" s="26" cm="1">
        <f t="array" ref="T557">_xlfn.IFS(Tabla13[[#This Row],[Cuentas_Pagadas]]="COBRADA",Tabla13[[#This Row],[Monto Total]]+Tabla13[[#This Row],[Propina]],Tabla13[[#This Row],[Cuentas_Pagadas]]="NO COBRADA",0)</f>
        <v>90.09</v>
      </c>
      <c r="U557" s="26">
        <f>SUMIF(Tabla1[Número de Orden],Tabla13[[#This Row],[Número_Orden]],Tabla1[Ganancia Bruta])</f>
        <v>33</v>
      </c>
      <c r="V557" s="26">
        <f>IF(Tabla13[[#This Row],[Ganancia Bruta]]&gt;0,Tabla13[[#This Row],[Ganancia Bruta]]-Tabla13[[#This Row],[IVA]],"-")</f>
        <v>25.4</v>
      </c>
      <c r="W557" s="7">
        <f>SUMIF(Tabla1[Número de Orden],Tabla13[[#This Row],[Número_Orden]],Tabla1[Tiempo_Preparación])</f>
        <v>4.5833333333333337E-2</v>
      </c>
      <c r="X557" s="7">
        <f>Tabla13[[#This Row],[Tiempo_Sala]]-Tabla13[[#This Row],[Tiempo_Preparación]]</f>
        <v>0.10972222222723454</v>
      </c>
      <c r="Y557" s="1" t="str">
        <f>IF(Tabla13[[#This Row],[TS-TP]]&gt;0,"COBRADA","NO COBRADA")</f>
        <v>COBRADA</v>
      </c>
    </row>
    <row r="558" spans="1:25" x14ac:dyDescent="0.25">
      <c r="A558" s="1">
        <v>7</v>
      </c>
      <c r="B558" s="1" t="s">
        <v>304</v>
      </c>
      <c r="C558" s="1">
        <v>5</v>
      </c>
      <c r="D558" s="13">
        <v>45022.161111111112</v>
      </c>
      <c r="E558" s="13">
        <v>45022.318749999999</v>
      </c>
      <c r="F558" s="7">
        <f>IF(Tabla13[[#This Row],[Estado_Mesa]]="Ocupada",Tabla13[[#This Row],[Hora_Salida]]-Tabla13[[#This Row],[Hora_Llegada]]+TIME(0,15,0),Tabla13[[#This Row],[Hora_Salida]]-Tabla13[[#This Row],[Hora_Llegada]])</f>
        <v>0.16805555555280685</v>
      </c>
      <c r="G558" s="7" t="str">
        <f>TEXT(Tabla13[[#This Row],[Hora_Salida]],"dddd,dd,mm,aaaa")</f>
        <v>jueves,06,04,2023</v>
      </c>
      <c r="H558" s="1" t="s">
        <v>79</v>
      </c>
      <c r="I558" s="1" t="s">
        <v>67</v>
      </c>
      <c r="J558" s="1" t="s">
        <v>75</v>
      </c>
      <c r="K558" s="1">
        <v>35.880000000000003</v>
      </c>
      <c r="L558" s="1" cm="1">
        <f t="array" ref="L558">_xlfn.IFS(Tabla13[[#This Row],[Cuentas_Pagadas]]="COBRADA",K558,Tabla13[[#This Row],[Cuentas_Pagadas]]="NO COBRADA","-")</f>
        <v>35.880000000000003</v>
      </c>
      <c r="M558" s="1" t="s">
        <v>95</v>
      </c>
      <c r="N558" s="1">
        <v>557</v>
      </c>
      <c r="O558" s="1" t="s">
        <v>117</v>
      </c>
      <c r="P558" s="1" t="s">
        <v>922</v>
      </c>
      <c r="Q558" s="19">
        <v>0.1</v>
      </c>
      <c r="R558" s="25">
        <f>Tabla13[[#This Row],[Monto Total]]*Tabla13[[#This Row],[IVA (%)]]</f>
        <v>17.7</v>
      </c>
      <c r="S558" s="26">
        <f>SUMIF(Tabla1[Número de Orden],Tabla13[[#This Row],[Número_Orden]],Tabla1[Total del Pedido])</f>
        <v>177</v>
      </c>
      <c r="T558" s="26" cm="1">
        <f t="array" ref="T558">_xlfn.IFS(Tabla13[[#This Row],[Cuentas_Pagadas]]="COBRADA",Tabla13[[#This Row],[Monto Total]]+Tabla13[[#This Row],[Propina]],Tabla13[[#This Row],[Cuentas_Pagadas]]="NO COBRADA",0)</f>
        <v>212.88</v>
      </c>
      <c r="U558" s="26">
        <f>SUMIF(Tabla1[Número de Orden],Tabla13[[#This Row],[Número_Orden]],Tabla1[Ganancia Bruta])</f>
        <v>70</v>
      </c>
      <c r="V558" s="26">
        <f>IF(Tabla13[[#This Row],[Ganancia Bruta]]&gt;0,Tabla13[[#This Row],[Ganancia Bruta]]-Tabla13[[#This Row],[IVA]],"-")</f>
        <v>52.3</v>
      </c>
      <c r="W558" s="7">
        <f>SUMIF(Tabla1[Número de Orden],Tabla13[[#This Row],[Número_Orden]],Tabla1[Tiempo_Preparación])</f>
        <v>7.4305555555555555E-2</v>
      </c>
      <c r="X558" s="7">
        <f>Tabla13[[#This Row],[Tiempo_Sala]]-Tabla13[[#This Row],[Tiempo_Preparación]]</f>
        <v>9.3749999997251296E-2</v>
      </c>
      <c r="Y558" s="1" t="str">
        <f>IF(Tabla13[[#This Row],[TS-TP]]&gt;0,"COBRADA","NO COBRADA")</f>
        <v>COBRADA</v>
      </c>
    </row>
    <row r="559" spans="1:25" x14ac:dyDescent="0.25">
      <c r="A559" s="1">
        <v>6</v>
      </c>
      <c r="B559" s="1" t="s">
        <v>790</v>
      </c>
      <c r="C559" s="1">
        <v>4</v>
      </c>
      <c r="D559" s="13">
        <v>45022.012499999997</v>
      </c>
      <c r="E559" s="13">
        <v>45022.129166666666</v>
      </c>
      <c r="F559" s="7">
        <f>IF(Tabla13[[#This Row],[Estado_Mesa]]="Ocupada",Tabla13[[#This Row],[Hora_Salida]]-Tabla13[[#This Row],[Hora_Llegada]]+TIME(0,15,0),Tabla13[[#This Row],[Hora_Salida]]-Tabla13[[#This Row],[Hora_Llegada]])</f>
        <v>0.11666666666860692</v>
      </c>
      <c r="G559" s="7" t="str">
        <f>TEXT(Tabla13[[#This Row],[Hora_Salida]],"dddd,dd,mm,aaaa")</f>
        <v>jueves,06,04,2023</v>
      </c>
      <c r="H559" s="1" t="s">
        <v>73</v>
      </c>
      <c r="I559" s="1" t="s">
        <v>67</v>
      </c>
      <c r="J559" s="1" t="s">
        <v>80</v>
      </c>
      <c r="K559" s="1">
        <v>45.26</v>
      </c>
      <c r="L559" s="1" cm="1">
        <f t="array" ref="L559">_xlfn.IFS(Tabla13[[#This Row],[Cuentas_Pagadas]]="COBRADA",K559,Tabla13[[#This Row],[Cuentas_Pagadas]]="NO COBRADA","-")</f>
        <v>45.26</v>
      </c>
      <c r="M559" s="1" t="s">
        <v>69</v>
      </c>
      <c r="N559" s="1">
        <v>558</v>
      </c>
      <c r="O559" s="1" t="s">
        <v>86</v>
      </c>
      <c r="P559" s="1" t="s">
        <v>923</v>
      </c>
      <c r="Q559" s="19">
        <v>0.1</v>
      </c>
      <c r="R559" s="25">
        <f>Tabla13[[#This Row],[Monto Total]]*Tabla13[[#This Row],[IVA (%)]]</f>
        <v>17.900000000000002</v>
      </c>
      <c r="S559" s="26">
        <f>SUMIF(Tabla1[Número de Orden],Tabla13[[#This Row],[Número_Orden]],Tabla1[Total del Pedido])</f>
        <v>179</v>
      </c>
      <c r="T559" s="26" cm="1">
        <f t="array" ref="T559">_xlfn.IFS(Tabla13[[#This Row],[Cuentas_Pagadas]]="COBRADA",Tabla13[[#This Row],[Monto Total]]+Tabla13[[#This Row],[Propina]],Tabla13[[#This Row],[Cuentas_Pagadas]]="NO COBRADA",0)</f>
        <v>224.26</v>
      </c>
      <c r="U559" s="26">
        <f>SUMIF(Tabla1[Número de Orden],Tabla13[[#This Row],[Número_Orden]],Tabla1[Ganancia Bruta])</f>
        <v>72</v>
      </c>
      <c r="V559" s="26">
        <f>IF(Tabla13[[#This Row],[Ganancia Bruta]]&gt;0,Tabla13[[#This Row],[Ganancia Bruta]]-Tabla13[[#This Row],[IVA]],"-")</f>
        <v>54.099999999999994</v>
      </c>
      <c r="W559" s="7">
        <f>SUMIF(Tabla1[Número de Orden],Tabla13[[#This Row],[Número_Orden]],Tabla1[Tiempo_Preparación])</f>
        <v>0.11597222222222223</v>
      </c>
      <c r="X559" s="7">
        <f>Tabla13[[#This Row],[Tiempo_Sala]]-Tabla13[[#This Row],[Tiempo_Preparación]]</f>
        <v>6.9444444638469549E-4</v>
      </c>
      <c r="Y559" s="1" t="str">
        <f>IF(Tabla13[[#This Row],[TS-TP]]&gt;0,"COBRADA","NO COBRADA")</f>
        <v>COBRADA</v>
      </c>
    </row>
    <row r="560" spans="1:25" x14ac:dyDescent="0.25">
      <c r="A560" s="1">
        <v>11</v>
      </c>
      <c r="B560" s="1" t="s">
        <v>113</v>
      </c>
      <c r="C560" s="1">
        <v>1</v>
      </c>
      <c r="D560" s="13">
        <v>45022.009722222225</v>
      </c>
      <c r="E560" s="13">
        <v>45022.165972222225</v>
      </c>
      <c r="F560" s="7">
        <f>IF(Tabla13[[#This Row],[Estado_Mesa]]="Ocupada",Tabla13[[#This Row],[Hora_Salida]]-Tabla13[[#This Row],[Hora_Llegada]]+TIME(0,15,0),Tabla13[[#This Row],[Hora_Salida]]-Tabla13[[#This Row],[Hora_Llegada]])</f>
        <v>0.15625</v>
      </c>
      <c r="G560" s="7" t="str">
        <f>TEXT(Tabla13[[#This Row],[Hora_Salida]],"dddd,dd,mm,aaaa")</f>
        <v>jueves,06,04,2023</v>
      </c>
      <c r="H560" s="1" t="s">
        <v>79</v>
      </c>
      <c r="I560" s="1" t="s">
        <v>67</v>
      </c>
      <c r="J560" s="1" t="s">
        <v>80</v>
      </c>
      <c r="K560" s="1">
        <v>24.36</v>
      </c>
      <c r="L560" s="1" cm="1">
        <f t="array" ref="L560">_xlfn.IFS(Tabla13[[#This Row],[Cuentas_Pagadas]]="COBRADA",K560,Tabla13[[#This Row],[Cuentas_Pagadas]]="NO COBRADA","-")</f>
        <v>24.36</v>
      </c>
      <c r="M560" s="1" t="s">
        <v>69</v>
      </c>
      <c r="N560" s="1">
        <v>559</v>
      </c>
      <c r="O560" s="1" t="s">
        <v>104</v>
      </c>
      <c r="P560" s="1" t="s">
        <v>11</v>
      </c>
      <c r="Q560" s="19">
        <v>0.1</v>
      </c>
      <c r="R560" s="25">
        <f>Tabla13[[#This Row],[Monto Total]]*Tabla13[[#This Row],[IVA (%)]]</f>
        <v>9.9</v>
      </c>
      <c r="S560" s="26">
        <f>SUMIF(Tabla1[Número de Orden],Tabla13[[#This Row],[Número_Orden]],Tabla1[Total del Pedido])</f>
        <v>99</v>
      </c>
      <c r="T560" s="26" cm="1">
        <f t="array" ref="T560">_xlfn.IFS(Tabla13[[#This Row],[Cuentas_Pagadas]]="COBRADA",Tabla13[[#This Row],[Monto Total]]+Tabla13[[#This Row],[Propina]],Tabla13[[#This Row],[Cuentas_Pagadas]]="NO COBRADA",0)</f>
        <v>123.36</v>
      </c>
      <c r="U560" s="26">
        <f>SUMIF(Tabla1[Número de Orden],Tabla13[[#This Row],[Número_Orden]],Tabla1[Ganancia Bruta])</f>
        <v>39</v>
      </c>
      <c r="V560" s="26">
        <f>IF(Tabla13[[#This Row],[Ganancia Bruta]]&gt;0,Tabla13[[#This Row],[Ganancia Bruta]]-Tabla13[[#This Row],[IVA]],"-")</f>
        <v>29.1</v>
      </c>
      <c r="W560" s="7">
        <f>SUMIF(Tabla1[Número de Orden],Tabla13[[#This Row],[Número_Orden]],Tabla1[Tiempo_Preparación])</f>
        <v>2.8472222222222222E-2</v>
      </c>
      <c r="X560" s="7">
        <f>Tabla13[[#This Row],[Tiempo_Sala]]-Tabla13[[#This Row],[Tiempo_Preparación]]</f>
        <v>0.12777777777777777</v>
      </c>
      <c r="Y560" s="1" t="str">
        <f>IF(Tabla13[[#This Row],[TS-TP]]&gt;0,"COBRADA","NO COBRADA")</f>
        <v>COBRADA</v>
      </c>
    </row>
    <row r="561" spans="1:25" x14ac:dyDescent="0.25">
      <c r="A561" s="1">
        <v>6</v>
      </c>
      <c r="B561" s="1" t="s">
        <v>391</v>
      </c>
      <c r="C561" s="1">
        <v>6</v>
      </c>
      <c r="D561" s="13">
        <v>45022.010416666664</v>
      </c>
      <c r="E561" s="13">
        <v>45022.136805555558</v>
      </c>
      <c r="F561" s="7">
        <f>IF(Tabla13[[#This Row],[Estado_Mesa]]="Ocupada",Tabla13[[#This Row],[Hora_Salida]]-Tabla13[[#This Row],[Hora_Llegada]]+TIME(0,15,0),Tabla13[[#This Row],[Hora_Salida]]-Tabla13[[#This Row],[Hora_Llegada]])</f>
        <v>0.12638888889341615</v>
      </c>
      <c r="G561" s="7" t="str">
        <f>TEXT(Tabla13[[#This Row],[Hora_Salida]],"dddd,dd,mm,aaaa")</f>
        <v>jueves,06,04,2023</v>
      </c>
      <c r="H561" s="1" t="s">
        <v>85</v>
      </c>
      <c r="I561" s="1" t="s">
        <v>93</v>
      </c>
      <c r="J561" s="1" t="s">
        <v>68</v>
      </c>
      <c r="K561" s="1">
        <v>31.53</v>
      </c>
      <c r="L561" s="1" cm="1">
        <f t="array" ref="L561">_xlfn.IFS(Tabla13[[#This Row],[Cuentas_Pagadas]]="COBRADA",K561,Tabla13[[#This Row],[Cuentas_Pagadas]]="NO COBRADA","-")</f>
        <v>31.53</v>
      </c>
      <c r="M561" s="1" t="s">
        <v>69</v>
      </c>
      <c r="N561" s="1">
        <v>560</v>
      </c>
      <c r="O561" s="1" t="s">
        <v>139</v>
      </c>
      <c r="P561" s="1" t="s">
        <v>924</v>
      </c>
      <c r="Q561" s="19">
        <v>0.1</v>
      </c>
      <c r="R561" s="25">
        <f>Tabla13[[#This Row],[Monto Total]]*Tabla13[[#This Row],[IVA (%)]]</f>
        <v>11.100000000000001</v>
      </c>
      <c r="S561" s="26">
        <f>SUMIF(Tabla1[Número de Orden],Tabla13[[#This Row],[Número_Orden]],Tabla1[Total del Pedido])</f>
        <v>111</v>
      </c>
      <c r="T561" s="26" cm="1">
        <f t="array" ref="T561">_xlfn.IFS(Tabla13[[#This Row],[Cuentas_Pagadas]]="COBRADA",Tabla13[[#This Row],[Monto Total]]+Tabla13[[#This Row],[Propina]],Tabla13[[#This Row],[Cuentas_Pagadas]]="NO COBRADA",0)</f>
        <v>142.53</v>
      </c>
      <c r="U561" s="26">
        <f>SUMIF(Tabla1[Número de Orden],Tabla13[[#This Row],[Número_Orden]],Tabla1[Ganancia Bruta])</f>
        <v>46</v>
      </c>
      <c r="V561" s="26">
        <f>IF(Tabla13[[#This Row],[Ganancia Bruta]]&gt;0,Tabla13[[#This Row],[Ganancia Bruta]]-Tabla13[[#This Row],[IVA]],"-")</f>
        <v>34.9</v>
      </c>
      <c r="W561" s="7">
        <f>SUMIF(Tabla1[Número de Orden],Tabla13[[#This Row],[Número_Orden]],Tabla1[Tiempo_Preparación])</f>
        <v>3.3333333333333333E-2</v>
      </c>
      <c r="X561" s="7">
        <f>Tabla13[[#This Row],[Tiempo_Sala]]-Tabla13[[#This Row],[Tiempo_Preparación]]</f>
        <v>9.3055555560082825E-2</v>
      </c>
      <c r="Y561" s="1" t="str">
        <f>IF(Tabla13[[#This Row],[TS-TP]]&gt;0,"COBRADA","NO COBRADA")</f>
        <v>COBRADA</v>
      </c>
    </row>
    <row r="562" spans="1:25" x14ac:dyDescent="0.25">
      <c r="A562" s="1">
        <v>4</v>
      </c>
      <c r="B562" s="1" t="s">
        <v>119</v>
      </c>
      <c r="C562" s="1">
        <v>2</v>
      </c>
      <c r="D562" s="13">
        <v>45022.050694444442</v>
      </c>
      <c r="E562" s="13">
        <v>45022.152083333334</v>
      </c>
      <c r="F562" s="7">
        <f>IF(Tabla13[[#This Row],[Estado_Mesa]]="Ocupada",Tabla13[[#This Row],[Hora_Salida]]-Tabla13[[#This Row],[Hora_Llegada]]+TIME(0,15,0),Tabla13[[#This Row],[Hora_Salida]]-Tabla13[[#This Row],[Hora_Llegada]])</f>
        <v>0.10138888889196096</v>
      </c>
      <c r="G562" s="7" t="str">
        <f>TEXT(Tabla13[[#This Row],[Hora_Salida]],"dddd,dd,mm,aaaa")</f>
        <v>jueves,06,04,2023</v>
      </c>
      <c r="H562" s="1" t="s">
        <v>73</v>
      </c>
      <c r="I562" s="1" t="s">
        <v>67</v>
      </c>
      <c r="J562" s="1" t="s">
        <v>80</v>
      </c>
      <c r="K562" s="1">
        <v>44.24</v>
      </c>
      <c r="L562" s="1" cm="1">
        <f t="array" ref="L562">_xlfn.IFS(Tabla13[[#This Row],[Cuentas_Pagadas]]="COBRADA",K562,Tabla13[[#This Row],[Cuentas_Pagadas]]="NO COBRADA","-")</f>
        <v>44.24</v>
      </c>
      <c r="M562" s="1" t="s">
        <v>69</v>
      </c>
      <c r="N562" s="1">
        <v>561</v>
      </c>
      <c r="O562" s="1" t="s">
        <v>122</v>
      </c>
      <c r="P562" s="1" t="s">
        <v>925</v>
      </c>
      <c r="Q562" s="19">
        <v>0.1</v>
      </c>
      <c r="R562" s="25">
        <f>Tabla13[[#This Row],[Monto Total]]*Tabla13[[#This Row],[IVA (%)]]</f>
        <v>6.4</v>
      </c>
      <c r="S562" s="26">
        <f>SUMIF(Tabla1[Número de Orden],Tabla13[[#This Row],[Número_Orden]],Tabla1[Total del Pedido])</f>
        <v>64</v>
      </c>
      <c r="T562" s="26" cm="1">
        <f t="array" ref="T562">_xlfn.IFS(Tabla13[[#This Row],[Cuentas_Pagadas]]="COBRADA",Tabla13[[#This Row],[Monto Total]]+Tabla13[[#This Row],[Propina]],Tabla13[[#This Row],[Cuentas_Pagadas]]="NO COBRADA",0)</f>
        <v>108.24000000000001</v>
      </c>
      <c r="U562" s="26">
        <f>SUMIF(Tabla1[Número de Orden],Tabla13[[#This Row],[Número_Orden]],Tabla1[Ganancia Bruta])</f>
        <v>26</v>
      </c>
      <c r="V562" s="26">
        <f>IF(Tabla13[[#This Row],[Ganancia Bruta]]&gt;0,Tabla13[[#This Row],[Ganancia Bruta]]-Tabla13[[#This Row],[IVA]],"-")</f>
        <v>19.600000000000001</v>
      </c>
      <c r="W562" s="7">
        <f>SUMIF(Tabla1[Número de Orden],Tabla13[[#This Row],[Número_Orden]],Tabla1[Tiempo_Preparación])</f>
        <v>4.4444444444444446E-2</v>
      </c>
      <c r="X562" s="7">
        <f>Tabla13[[#This Row],[Tiempo_Sala]]-Tabla13[[#This Row],[Tiempo_Preparación]]</f>
        <v>5.6944444447516514E-2</v>
      </c>
      <c r="Y562" s="1" t="str">
        <f>IF(Tabla13[[#This Row],[TS-TP]]&gt;0,"COBRADA","NO COBRADA")</f>
        <v>COBRADA</v>
      </c>
    </row>
    <row r="563" spans="1:25" x14ac:dyDescent="0.25">
      <c r="A563" s="1">
        <v>20</v>
      </c>
      <c r="B563" s="1" t="s">
        <v>926</v>
      </c>
      <c r="C563" s="1">
        <v>3</v>
      </c>
      <c r="D563" s="13">
        <v>45022.10833333333</v>
      </c>
      <c r="E563" s="13">
        <v>45022.263888888891</v>
      </c>
      <c r="F563" s="7">
        <f>IF(Tabla13[[#This Row],[Estado_Mesa]]="Ocupada",Tabla13[[#This Row],[Hora_Salida]]-Tabla13[[#This Row],[Hora_Llegada]]+TIME(0,15,0),Tabla13[[#This Row],[Hora_Salida]]-Tabla13[[#This Row],[Hora_Llegada]])</f>
        <v>0.15555555556056788</v>
      </c>
      <c r="G563" s="7" t="str">
        <f>TEXT(Tabla13[[#This Row],[Hora_Salida]],"dddd,dd,mm,aaaa")</f>
        <v>jueves,06,04,2023</v>
      </c>
      <c r="H563" s="1" t="s">
        <v>73</v>
      </c>
      <c r="I563" s="1" t="s">
        <v>93</v>
      </c>
      <c r="J563" s="1" t="s">
        <v>80</v>
      </c>
      <c r="K563" s="1">
        <v>21.49</v>
      </c>
      <c r="L563" s="1" cm="1">
        <f t="array" ref="L563">_xlfn.IFS(Tabla13[[#This Row],[Cuentas_Pagadas]]="COBRADA",K563,Tabla13[[#This Row],[Cuentas_Pagadas]]="NO COBRADA","-")</f>
        <v>21.49</v>
      </c>
      <c r="M563" s="1" t="s">
        <v>81</v>
      </c>
      <c r="N563" s="1">
        <v>562</v>
      </c>
      <c r="O563" s="1" t="s">
        <v>96</v>
      </c>
      <c r="P563" s="1" t="s">
        <v>927</v>
      </c>
      <c r="Q563" s="19">
        <v>0.1</v>
      </c>
      <c r="R563" s="25">
        <f>Tabla13[[#This Row],[Monto Total]]*Tabla13[[#This Row],[IVA (%)]]</f>
        <v>28.8</v>
      </c>
      <c r="S563" s="26">
        <f>SUMIF(Tabla1[Número de Orden],Tabla13[[#This Row],[Número_Orden]],Tabla1[Total del Pedido])</f>
        <v>288</v>
      </c>
      <c r="T563" s="26" cm="1">
        <f t="array" ref="T563">_xlfn.IFS(Tabla13[[#This Row],[Cuentas_Pagadas]]="COBRADA",Tabla13[[#This Row],[Monto Total]]+Tabla13[[#This Row],[Propina]],Tabla13[[#This Row],[Cuentas_Pagadas]]="NO COBRADA",0)</f>
        <v>309.49</v>
      </c>
      <c r="U563" s="26">
        <f>SUMIF(Tabla1[Número de Orden],Tabla13[[#This Row],[Número_Orden]],Tabla1[Ganancia Bruta])</f>
        <v>113</v>
      </c>
      <c r="V563" s="26">
        <f>IF(Tabla13[[#This Row],[Ganancia Bruta]]&gt;0,Tabla13[[#This Row],[Ganancia Bruta]]-Tabla13[[#This Row],[IVA]],"-")</f>
        <v>84.2</v>
      </c>
      <c r="W563" s="7">
        <f>SUMIF(Tabla1[Número de Orden],Tabla13[[#This Row],[Número_Orden]],Tabla1[Tiempo_Preparación])</f>
        <v>7.7777777777777779E-2</v>
      </c>
      <c r="X563" s="7">
        <f>Tabla13[[#This Row],[Tiempo_Sala]]-Tabla13[[#This Row],[Tiempo_Preparación]]</f>
        <v>7.7777777782790103E-2</v>
      </c>
      <c r="Y563" s="1" t="str">
        <f>IF(Tabla13[[#This Row],[TS-TP]]&gt;0,"COBRADA","NO COBRADA")</f>
        <v>COBRADA</v>
      </c>
    </row>
    <row r="564" spans="1:25" x14ac:dyDescent="0.25">
      <c r="A564" s="1">
        <v>12</v>
      </c>
      <c r="B564" s="1" t="s">
        <v>222</v>
      </c>
      <c r="C564" s="1">
        <v>3</v>
      </c>
      <c r="D564" s="13">
        <v>45022.12777777778</v>
      </c>
      <c r="E564" s="13">
        <v>45022.196527777778</v>
      </c>
      <c r="F564" s="7">
        <f>IF(Tabla13[[#This Row],[Estado_Mesa]]="Ocupada",Tabla13[[#This Row],[Hora_Salida]]-Tabla13[[#This Row],[Hora_Llegada]]+TIME(0,15,0),Tabla13[[#This Row],[Hora_Salida]]-Tabla13[[#This Row],[Hora_Llegada]])</f>
        <v>7.916666666521148E-2</v>
      </c>
      <c r="G564" s="7" t="str">
        <f>TEXT(Tabla13[[#This Row],[Hora_Salida]],"dddd,dd,mm,aaaa")</f>
        <v>jueves,06,04,2023</v>
      </c>
      <c r="H564" s="1" t="s">
        <v>85</v>
      </c>
      <c r="I564" s="1" t="s">
        <v>74</v>
      </c>
      <c r="J564" s="1" t="s">
        <v>75</v>
      </c>
      <c r="K564" s="1">
        <v>20.07</v>
      </c>
      <c r="L564" s="1" cm="1">
        <f t="array" ref="L564">_xlfn.IFS(Tabla13[[#This Row],[Cuentas_Pagadas]]="COBRADA",K564,Tabla13[[#This Row],[Cuentas_Pagadas]]="NO COBRADA","-")</f>
        <v>20.07</v>
      </c>
      <c r="M564" s="1" t="s">
        <v>95</v>
      </c>
      <c r="N564" s="1">
        <v>563</v>
      </c>
      <c r="O564" s="1" t="s">
        <v>139</v>
      </c>
      <c r="P564" s="1" t="s">
        <v>7</v>
      </c>
      <c r="Q564" s="19">
        <v>0.1</v>
      </c>
      <c r="R564" s="25">
        <f>Tabla13[[#This Row],[Monto Total]]*Tabla13[[#This Row],[IVA (%)]]</f>
        <v>5.4</v>
      </c>
      <c r="S564" s="26">
        <f>SUMIF(Tabla1[Número de Orden],Tabla13[[#This Row],[Número_Orden]],Tabla1[Total del Pedido])</f>
        <v>54</v>
      </c>
      <c r="T564" s="26" cm="1">
        <f t="array" ref="T564">_xlfn.IFS(Tabla13[[#This Row],[Cuentas_Pagadas]]="COBRADA",Tabla13[[#This Row],[Monto Total]]+Tabla13[[#This Row],[Propina]],Tabla13[[#This Row],[Cuentas_Pagadas]]="NO COBRADA",0)</f>
        <v>74.069999999999993</v>
      </c>
      <c r="U564" s="26">
        <f>SUMIF(Tabla1[Número de Orden],Tabla13[[#This Row],[Número_Orden]],Tabla1[Ganancia Bruta])</f>
        <v>22</v>
      </c>
      <c r="V564" s="26">
        <f>IF(Tabla13[[#This Row],[Ganancia Bruta]]&gt;0,Tabla13[[#This Row],[Ganancia Bruta]]-Tabla13[[#This Row],[IVA]],"-")</f>
        <v>16.600000000000001</v>
      </c>
      <c r="W564" s="7">
        <f>SUMIF(Tabla1[Número de Orden],Tabla13[[#This Row],[Número_Orden]],Tabla1[Tiempo_Preparación])</f>
        <v>2.5694444444444443E-2</v>
      </c>
      <c r="X564" s="7">
        <f>Tabla13[[#This Row],[Tiempo_Sala]]-Tabla13[[#This Row],[Tiempo_Preparación]]</f>
        <v>5.3472222220767036E-2</v>
      </c>
      <c r="Y564" s="1" t="str">
        <f>IF(Tabla13[[#This Row],[TS-TP]]&gt;0,"COBRADA","NO COBRADA")</f>
        <v>COBRADA</v>
      </c>
    </row>
    <row r="565" spans="1:25" x14ac:dyDescent="0.25">
      <c r="A565" s="1">
        <v>9</v>
      </c>
      <c r="B565" s="1" t="s">
        <v>928</v>
      </c>
      <c r="C565" s="1">
        <v>3</v>
      </c>
      <c r="D565" s="13">
        <v>45022.021527777775</v>
      </c>
      <c r="E565" s="13">
        <v>45022.099305555559</v>
      </c>
      <c r="F565" s="7">
        <f>IF(Tabla13[[#This Row],[Estado_Mesa]]="Ocupada",Tabla13[[#This Row],[Hora_Salida]]-Tabla13[[#This Row],[Hora_Llegada]]+TIME(0,15,0),Tabla13[[#This Row],[Hora_Salida]]-Tabla13[[#This Row],[Hora_Llegada]])</f>
        <v>7.777777778392192E-2</v>
      </c>
      <c r="G565" s="7" t="str">
        <f>TEXT(Tabla13[[#This Row],[Hora_Salida]],"dddd,dd,mm,aaaa")</f>
        <v>jueves,06,04,2023</v>
      </c>
      <c r="H565" s="1" t="s">
        <v>85</v>
      </c>
      <c r="I565" s="1" t="s">
        <v>93</v>
      </c>
      <c r="J565" s="1" t="s">
        <v>75</v>
      </c>
      <c r="K565" s="1">
        <v>33.08</v>
      </c>
      <c r="L565" s="1" cm="1">
        <f t="array" ref="L565">_xlfn.IFS(Tabla13[[#This Row],[Cuentas_Pagadas]]="COBRADA",K565,Tabla13[[#This Row],[Cuentas_Pagadas]]="NO COBRADA","-")</f>
        <v>33.08</v>
      </c>
      <c r="M565" s="1" t="s">
        <v>69</v>
      </c>
      <c r="N565" s="1">
        <v>564</v>
      </c>
      <c r="O565" s="1" t="s">
        <v>96</v>
      </c>
      <c r="P565" s="1" t="s">
        <v>929</v>
      </c>
      <c r="Q565" s="19">
        <v>0.1</v>
      </c>
      <c r="R565" s="25">
        <f>Tabla13[[#This Row],[Monto Total]]*Tabla13[[#This Row],[IVA (%)]]</f>
        <v>15.600000000000001</v>
      </c>
      <c r="S565" s="26">
        <f>SUMIF(Tabla1[Número de Orden],Tabla13[[#This Row],[Número_Orden]],Tabla1[Total del Pedido])</f>
        <v>156</v>
      </c>
      <c r="T565" s="26" cm="1">
        <f t="array" ref="T565">_xlfn.IFS(Tabla13[[#This Row],[Cuentas_Pagadas]]="COBRADA",Tabla13[[#This Row],[Monto Total]]+Tabla13[[#This Row],[Propina]],Tabla13[[#This Row],[Cuentas_Pagadas]]="NO COBRADA",0)</f>
        <v>189.07999999999998</v>
      </c>
      <c r="U565" s="26">
        <f>SUMIF(Tabla1[Número de Orden],Tabla13[[#This Row],[Número_Orden]],Tabla1[Ganancia Bruta])</f>
        <v>60</v>
      </c>
      <c r="V565" s="26">
        <f>IF(Tabla13[[#This Row],[Ganancia Bruta]]&gt;0,Tabla13[[#This Row],[Ganancia Bruta]]-Tabla13[[#This Row],[IVA]],"-")</f>
        <v>44.4</v>
      </c>
      <c r="W565" s="7">
        <f>SUMIF(Tabla1[Número de Orden],Tabla13[[#This Row],[Número_Orden]],Tabla1[Tiempo_Preparación])</f>
        <v>3.7499999999999999E-2</v>
      </c>
      <c r="X565" s="7">
        <f>Tabla13[[#This Row],[Tiempo_Sala]]-Tabla13[[#This Row],[Tiempo_Preparación]]</f>
        <v>4.0277777783921921E-2</v>
      </c>
      <c r="Y565" s="1" t="str">
        <f>IF(Tabla13[[#This Row],[TS-TP]]&gt;0,"COBRADA","NO COBRADA")</f>
        <v>COBRADA</v>
      </c>
    </row>
    <row r="566" spans="1:25" x14ac:dyDescent="0.25">
      <c r="A566" s="1">
        <v>3</v>
      </c>
      <c r="B566" s="1" t="s">
        <v>930</v>
      </c>
      <c r="C566" s="1">
        <v>6</v>
      </c>
      <c r="D566" s="13">
        <v>45022.11041666667</v>
      </c>
      <c r="E566" s="13">
        <v>45022.228472222225</v>
      </c>
      <c r="F566" s="7">
        <f>IF(Tabla13[[#This Row],[Estado_Mesa]]="Ocupada",Tabla13[[#This Row],[Hora_Salida]]-Tabla13[[#This Row],[Hora_Llegada]]+TIME(0,15,0),Tabla13[[#This Row],[Hora_Salida]]-Tabla13[[#This Row],[Hora_Llegada]])</f>
        <v>0.11805555555474712</v>
      </c>
      <c r="G566" s="7" t="str">
        <f>TEXT(Tabla13[[#This Row],[Hora_Salida]],"dddd,dd,mm,aaaa")</f>
        <v>jueves,06,04,2023</v>
      </c>
      <c r="H566" s="1" t="s">
        <v>73</v>
      </c>
      <c r="I566" s="1" t="s">
        <v>67</v>
      </c>
      <c r="J566" s="1" t="s">
        <v>80</v>
      </c>
      <c r="K566" s="1">
        <v>15.11</v>
      </c>
      <c r="L566" s="1" cm="1">
        <f t="array" ref="L566">_xlfn.IFS(Tabla13[[#This Row],[Cuentas_Pagadas]]="COBRADA",K566,Tabla13[[#This Row],[Cuentas_Pagadas]]="NO COBRADA","-")</f>
        <v>15.11</v>
      </c>
      <c r="M566" s="1" t="s">
        <v>81</v>
      </c>
      <c r="N566" s="1">
        <v>565</v>
      </c>
      <c r="O566" s="1" t="s">
        <v>96</v>
      </c>
      <c r="P566" s="1" t="s">
        <v>931</v>
      </c>
      <c r="Q566" s="19">
        <v>0.1</v>
      </c>
      <c r="R566" s="25">
        <f>Tabla13[[#This Row],[Monto Total]]*Tabla13[[#This Row],[IVA (%)]]</f>
        <v>25.1</v>
      </c>
      <c r="S566" s="26">
        <f>SUMIF(Tabla1[Número de Orden],Tabla13[[#This Row],[Número_Orden]],Tabla1[Total del Pedido])</f>
        <v>251</v>
      </c>
      <c r="T566" s="26" cm="1">
        <f t="array" ref="T566">_xlfn.IFS(Tabla13[[#This Row],[Cuentas_Pagadas]]="COBRADA",Tabla13[[#This Row],[Monto Total]]+Tabla13[[#This Row],[Propina]],Tabla13[[#This Row],[Cuentas_Pagadas]]="NO COBRADA",0)</f>
        <v>266.11</v>
      </c>
      <c r="U566" s="26">
        <f>SUMIF(Tabla1[Número de Orden],Tabla13[[#This Row],[Número_Orden]],Tabla1[Ganancia Bruta])</f>
        <v>103</v>
      </c>
      <c r="V566" s="26">
        <f>IF(Tabla13[[#This Row],[Ganancia Bruta]]&gt;0,Tabla13[[#This Row],[Ganancia Bruta]]-Tabla13[[#This Row],[IVA]],"-")</f>
        <v>77.900000000000006</v>
      </c>
      <c r="W566" s="7">
        <f>SUMIF(Tabla1[Número de Orden],Tabla13[[#This Row],[Número_Orden]],Tabla1[Tiempo_Preparación])</f>
        <v>6.8055555555555564E-2</v>
      </c>
      <c r="X566" s="7">
        <f>Tabla13[[#This Row],[Tiempo_Sala]]-Tabla13[[#This Row],[Tiempo_Preparación]]</f>
        <v>4.9999999999191552E-2</v>
      </c>
      <c r="Y566" s="1" t="str">
        <f>IF(Tabla13[[#This Row],[TS-TP]]&gt;0,"COBRADA","NO COBRADA")</f>
        <v>COBRADA</v>
      </c>
    </row>
    <row r="567" spans="1:25" x14ac:dyDescent="0.25">
      <c r="A567" s="1">
        <v>4</v>
      </c>
      <c r="B567" s="1" t="s">
        <v>127</v>
      </c>
      <c r="C567" s="1">
        <v>3</v>
      </c>
      <c r="D567" s="13">
        <v>45022.072916666664</v>
      </c>
      <c r="E567" s="13">
        <v>45022.206250000003</v>
      </c>
      <c r="F567" s="7">
        <f>IF(Tabla13[[#This Row],[Estado_Mesa]]="Ocupada",Tabla13[[#This Row],[Hora_Salida]]-Tabla13[[#This Row],[Hora_Llegada]]+TIME(0,15,0),Tabla13[[#This Row],[Hora_Salida]]-Tabla13[[#This Row],[Hora_Llegada]])</f>
        <v>0.13333333333866904</v>
      </c>
      <c r="G567" s="7" t="str">
        <f>TEXT(Tabla13[[#This Row],[Hora_Salida]],"dddd,dd,mm,aaaa")</f>
        <v>jueves,06,04,2023</v>
      </c>
      <c r="H567" s="1" t="s">
        <v>66</v>
      </c>
      <c r="I567" s="1" t="s">
        <v>67</v>
      </c>
      <c r="J567" s="1" t="s">
        <v>80</v>
      </c>
      <c r="K567" s="1">
        <v>42.62</v>
      </c>
      <c r="L567" s="1" cm="1">
        <f t="array" ref="L567">_xlfn.IFS(Tabla13[[#This Row],[Cuentas_Pagadas]]="COBRADA",K567,Tabla13[[#This Row],[Cuentas_Pagadas]]="NO COBRADA","-")</f>
        <v>42.62</v>
      </c>
      <c r="M567" s="1" t="s">
        <v>81</v>
      </c>
      <c r="N567" s="1">
        <v>566</v>
      </c>
      <c r="O567" s="1" t="s">
        <v>104</v>
      </c>
      <c r="P567" s="1" t="s">
        <v>22</v>
      </c>
      <c r="Q567" s="19">
        <v>0.1</v>
      </c>
      <c r="R567" s="25">
        <f>Tabla13[[#This Row],[Monto Total]]*Tabla13[[#This Row],[IVA (%)]]</f>
        <v>7.8000000000000007</v>
      </c>
      <c r="S567" s="26">
        <f>SUMIF(Tabla1[Número de Orden],Tabla13[[#This Row],[Número_Orden]],Tabla1[Total del Pedido])</f>
        <v>78</v>
      </c>
      <c r="T567" s="26" cm="1">
        <f t="array" ref="T567">_xlfn.IFS(Tabla13[[#This Row],[Cuentas_Pagadas]]="COBRADA",Tabla13[[#This Row],[Monto Total]]+Tabla13[[#This Row],[Propina]],Tabla13[[#This Row],[Cuentas_Pagadas]]="NO COBRADA",0)</f>
        <v>120.62</v>
      </c>
      <c r="U567" s="26">
        <f>SUMIF(Tabla1[Número de Orden],Tabla13[[#This Row],[Número_Orden]],Tabla1[Ganancia Bruta])</f>
        <v>33</v>
      </c>
      <c r="V567" s="26">
        <f>IF(Tabla13[[#This Row],[Ganancia Bruta]]&gt;0,Tabla13[[#This Row],[Ganancia Bruta]]-Tabla13[[#This Row],[IVA]],"-")</f>
        <v>25.2</v>
      </c>
      <c r="W567" s="7">
        <f>SUMIF(Tabla1[Número de Orden],Tabla13[[#This Row],[Número_Orden]],Tabla1[Tiempo_Preparación])</f>
        <v>3.888888888888889E-2</v>
      </c>
      <c r="X567" s="7">
        <f>Tabla13[[#This Row],[Tiempo_Sala]]-Tabla13[[#This Row],[Tiempo_Preparación]]</f>
        <v>9.4444444449780146E-2</v>
      </c>
      <c r="Y567" s="1" t="str">
        <f>IF(Tabla13[[#This Row],[TS-TP]]&gt;0,"COBRADA","NO COBRADA")</f>
        <v>COBRADA</v>
      </c>
    </row>
    <row r="568" spans="1:25" x14ac:dyDescent="0.25">
      <c r="A568" s="1">
        <v>15</v>
      </c>
      <c r="B568" s="1" t="s">
        <v>692</v>
      </c>
      <c r="C568" s="1">
        <v>4</v>
      </c>
      <c r="D568" s="13">
        <v>45022.082638888889</v>
      </c>
      <c r="E568" s="13">
        <v>45022.219444444447</v>
      </c>
      <c r="F568" s="7">
        <f>IF(Tabla13[[#This Row],[Estado_Mesa]]="Ocupada",Tabla13[[#This Row],[Hora_Salida]]-Tabla13[[#This Row],[Hora_Llegada]]+TIME(0,15,0),Tabla13[[#This Row],[Hora_Salida]]-Tabla13[[#This Row],[Hora_Llegada]])</f>
        <v>0.14722222222432416</v>
      </c>
      <c r="G568" s="7" t="str">
        <f>TEXT(Tabla13[[#This Row],[Hora_Salida]],"dddd,dd,mm,aaaa")</f>
        <v>jueves,06,04,2023</v>
      </c>
      <c r="H568" s="1" t="s">
        <v>89</v>
      </c>
      <c r="I568" s="1" t="s">
        <v>67</v>
      </c>
      <c r="J568" s="1" t="s">
        <v>68</v>
      </c>
      <c r="K568" s="1">
        <v>42.83</v>
      </c>
      <c r="L568" s="1" cm="1">
        <f t="array" ref="L568">_xlfn.IFS(Tabla13[[#This Row],[Cuentas_Pagadas]]="COBRADA",K568,Tabla13[[#This Row],[Cuentas_Pagadas]]="NO COBRADA","-")</f>
        <v>42.83</v>
      </c>
      <c r="M568" s="1" t="s">
        <v>95</v>
      </c>
      <c r="N568" s="1">
        <v>567</v>
      </c>
      <c r="O568" s="1" t="s">
        <v>122</v>
      </c>
      <c r="P568" s="1" t="s">
        <v>932</v>
      </c>
      <c r="Q568" s="19">
        <v>0.1</v>
      </c>
      <c r="R568" s="25">
        <f>Tabla13[[#This Row],[Monto Total]]*Tabla13[[#This Row],[IVA (%)]]</f>
        <v>25.3</v>
      </c>
      <c r="S568" s="26">
        <f>SUMIF(Tabla1[Número de Orden],Tabla13[[#This Row],[Número_Orden]],Tabla1[Total del Pedido])</f>
        <v>253</v>
      </c>
      <c r="T568" s="26" cm="1">
        <f t="array" ref="T568">_xlfn.IFS(Tabla13[[#This Row],[Cuentas_Pagadas]]="COBRADA",Tabla13[[#This Row],[Monto Total]]+Tabla13[[#This Row],[Propina]],Tabla13[[#This Row],[Cuentas_Pagadas]]="NO COBRADA",0)</f>
        <v>295.83</v>
      </c>
      <c r="U568" s="26">
        <f>SUMIF(Tabla1[Número de Orden],Tabla13[[#This Row],[Número_Orden]],Tabla1[Ganancia Bruta])</f>
        <v>102</v>
      </c>
      <c r="V568" s="26">
        <f>IF(Tabla13[[#This Row],[Ganancia Bruta]]&gt;0,Tabla13[[#This Row],[Ganancia Bruta]]-Tabla13[[#This Row],[IVA]],"-")</f>
        <v>76.7</v>
      </c>
      <c r="W568" s="7">
        <f>SUMIF(Tabla1[Número de Orden],Tabla13[[#This Row],[Número_Orden]],Tabla1[Tiempo_Preparación])</f>
        <v>7.0833333333333331E-2</v>
      </c>
      <c r="X568" s="7">
        <f>Tabla13[[#This Row],[Tiempo_Sala]]-Tabla13[[#This Row],[Tiempo_Preparación]]</f>
        <v>7.6388888890990825E-2</v>
      </c>
      <c r="Y568" s="1" t="str">
        <f>IF(Tabla13[[#This Row],[TS-TP]]&gt;0,"COBRADA","NO COBRADA")</f>
        <v>COBRADA</v>
      </c>
    </row>
    <row r="569" spans="1:25" x14ac:dyDescent="0.25">
      <c r="A569" s="1">
        <v>5</v>
      </c>
      <c r="B569" s="1" t="s">
        <v>184</v>
      </c>
      <c r="C569" s="1">
        <v>1</v>
      </c>
      <c r="D569" s="13">
        <v>45022.068749999999</v>
      </c>
      <c r="E569" s="13">
        <v>45022.144444444442</v>
      </c>
      <c r="F569" s="7">
        <f>IF(Tabla13[[#This Row],[Estado_Mesa]]="Ocupada",Tabla13[[#This Row],[Hora_Salida]]-Tabla13[[#This Row],[Hora_Llegada]]+TIME(0,15,0),Tabla13[[#This Row],[Hora_Salida]]-Tabla13[[#This Row],[Hora_Llegada]])</f>
        <v>8.6111111110464364E-2</v>
      </c>
      <c r="G569" s="7" t="str">
        <f>TEXT(Tabla13[[#This Row],[Hora_Salida]],"dddd,dd,mm,aaaa")</f>
        <v>jueves,06,04,2023</v>
      </c>
      <c r="H569" s="1" t="s">
        <v>89</v>
      </c>
      <c r="I569" s="1" t="s">
        <v>67</v>
      </c>
      <c r="J569" s="1" t="s">
        <v>68</v>
      </c>
      <c r="K569" s="1">
        <v>21.13</v>
      </c>
      <c r="L569" s="1" cm="1">
        <f t="array" ref="L569">_xlfn.IFS(Tabla13[[#This Row],[Cuentas_Pagadas]]="COBRADA",K569,Tabla13[[#This Row],[Cuentas_Pagadas]]="NO COBRADA","-")</f>
        <v>21.13</v>
      </c>
      <c r="M569" s="1" t="s">
        <v>95</v>
      </c>
      <c r="N569" s="1">
        <v>568</v>
      </c>
      <c r="O569" s="1" t="s">
        <v>76</v>
      </c>
      <c r="P569" s="1" t="s">
        <v>105</v>
      </c>
      <c r="Q569" s="19">
        <v>0.1</v>
      </c>
      <c r="R569" s="25">
        <f>Tabla13[[#This Row],[Monto Total]]*Tabla13[[#This Row],[IVA (%)]]</f>
        <v>18.2</v>
      </c>
      <c r="S569" s="26">
        <f>SUMIF(Tabla1[Número de Orden],Tabla13[[#This Row],[Número_Orden]],Tabla1[Total del Pedido])</f>
        <v>182</v>
      </c>
      <c r="T569" s="26" cm="1">
        <f t="array" ref="T569">_xlfn.IFS(Tabla13[[#This Row],[Cuentas_Pagadas]]="COBRADA",Tabla13[[#This Row],[Monto Total]]+Tabla13[[#This Row],[Propina]],Tabla13[[#This Row],[Cuentas_Pagadas]]="NO COBRADA",0)</f>
        <v>203.13</v>
      </c>
      <c r="U569" s="26">
        <f>SUMIF(Tabla1[Número de Orden],Tabla13[[#This Row],[Número_Orden]],Tabla1[Ganancia Bruta])</f>
        <v>72</v>
      </c>
      <c r="V569" s="26">
        <f>IF(Tabla13[[#This Row],[Ganancia Bruta]]&gt;0,Tabla13[[#This Row],[Ganancia Bruta]]-Tabla13[[#This Row],[IVA]],"-")</f>
        <v>53.8</v>
      </c>
      <c r="W569" s="7">
        <f>SUMIF(Tabla1[Número de Orden],Tabla13[[#This Row],[Número_Orden]],Tabla1[Tiempo_Preparación])</f>
        <v>5.8333333333333334E-2</v>
      </c>
      <c r="X569" s="7">
        <f>Tabla13[[#This Row],[Tiempo_Sala]]-Tabla13[[#This Row],[Tiempo_Preparación]]</f>
        <v>2.777777777713103E-2</v>
      </c>
      <c r="Y569" s="1" t="str">
        <f>IF(Tabla13[[#This Row],[TS-TP]]&gt;0,"COBRADA","NO COBRADA")</f>
        <v>COBRADA</v>
      </c>
    </row>
    <row r="570" spans="1:25" x14ac:dyDescent="0.25">
      <c r="A570" s="1">
        <v>12</v>
      </c>
      <c r="B570" s="1" t="s">
        <v>933</v>
      </c>
      <c r="C570" s="1">
        <v>5</v>
      </c>
      <c r="D570" s="13">
        <v>45022.061111111114</v>
      </c>
      <c r="E570" s="13">
        <v>45022.128472222219</v>
      </c>
      <c r="F570" s="7">
        <f>IF(Tabla13[[#This Row],[Estado_Mesa]]="Ocupada",Tabla13[[#This Row],[Hora_Salida]]-Tabla13[[#This Row],[Hora_Llegada]]+TIME(0,15,0),Tabla13[[#This Row],[Hora_Salida]]-Tabla13[[#This Row],[Hora_Llegada]])</f>
        <v>6.7361111105128657E-2</v>
      </c>
      <c r="G570" s="7" t="str">
        <f>TEXT(Tabla13[[#This Row],[Hora_Salida]],"dddd,dd,mm,aaaa")</f>
        <v>jueves,06,04,2023</v>
      </c>
      <c r="H570" s="1" t="s">
        <v>73</v>
      </c>
      <c r="I570" s="1" t="s">
        <v>67</v>
      </c>
      <c r="J570" s="1" t="s">
        <v>80</v>
      </c>
      <c r="K570" s="1">
        <v>28.52</v>
      </c>
      <c r="L570" s="1" cm="1">
        <f t="array" ref="L570">_xlfn.IFS(Tabla13[[#This Row],[Cuentas_Pagadas]]="COBRADA",K570,Tabla13[[#This Row],[Cuentas_Pagadas]]="NO COBRADA","-")</f>
        <v>28.52</v>
      </c>
      <c r="M570" s="1" t="s">
        <v>69</v>
      </c>
      <c r="N570" s="1">
        <v>569</v>
      </c>
      <c r="O570" s="1" t="s">
        <v>101</v>
      </c>
      <c r="P570" s="1" t="s">
        <v>934</v>
      </c>
      <c r="Q570" s="19">
        <v>0.1</v>
      </c>
      <c r="R570" s="25">
        <f>Tabla13[[#This Row],[Monto Total]]*Tabla13[[#This Row],[IVA (%)]]</f>
        <v>13.100000000000001</v>
      </c>
      <c r="S570" s="26">
        <f>SUMIF(Tabla1[Número de Orden],Tabla13[[#This Row],[Número_Orden]],Tabla1[Total del Pedido])</f>
        <v>131</v>
      </c>
      <c r="T570" s="26" cm="1">
        <f t="array" ref="T570">_xlfn.IFS(Tabla13[[#This Row],[Cuentas_Pagadas]]="COBRADA",Tabla13[[#This Row],[Monto Total]]+Tabla13[[#This Row],[Propina]],Tabla13[[#This Row],[Cuentas_Pagadas]]="NO COBRADA",0)</f>
        <v>159.52000000000001</v>
      </c>
      <c r="U570" s="26">
        <f>SUMIF(Tabla1[Número de Orden],Tabla13[[#This Row],[Número_Orden]],Tabla1[Ganancia Bruta])</f>
        <v>52</v>
      </c>
      <c r="V570" s="26">
        <f>IF(Tabla13[[#This Row],[Ganancia Bruta]]&gt;0,Tabla13[[#This Row],[Ganancia Bruta]]-Tabla13[[#This Row],[IVA]],"-")</f>
        <v>38.9</v>
      </c>
      <c r="W570" s="7">
        <f>SUMIF(Tabla1[Número de Orden],Tabla13[[#This Row],[Número_Orden]],Tabla1[Tiempo_Preparación])</f>
        <v>4.0277777777777773E-2</v>
      </c>
      <c r="X570" s="7">
        <f>Tabla13[[#This Row],[Tiempo_Sala]]-Tabla13[[#This Row],[Tiempo_Preparación]]</f>
        <v>2.7083333327350884E-2</v>
      </c>
      <c r="Y570" s="1" t="str">
        <f>IF(Tabla13[[#This Row],[TS-TP]]&gt;0,"COBRADA","NO COBRADA")</f>
        <v>COBRADA</v>
      </c>
    </row>
    <row r="571" spans="1:25" x14ac:dyDescent="0.25">
      <c r="A571" s="1">
        <v>1</v>
      </c>
      <c r="B571" s="1" t="s">
        <v>935</v>
      </c>
      <c r="C571" s="1">
        <v>6</v>
      </c>
      <c r="D571" s="13">
        <v>45022.111111111109</v>
      </c>
      <c r="E571" s="13">
        <v>45022.185416666667</v>
      </c>
      <c r="F571" s="7">
        <f>IF(Tabla13[[#This Row],[Estado_Mesa]]="Ocupada",Tabla13[[#This Row],[Hora_Salida]]-Tabla13[[#This Row],[Hora_Llegada]]+TIME(0,15,0),Tabla13[[#This Row],[Hora_Salida]]-Tabla13[[#This Row],[Hora_Llegada]])</f>
        <v>7.4305555557657499E-2</v>
      </c>
      <c r="G571" s="7" t="str">
        <f>TEXT(Tabla13[[#This Row],[Hora_Salida]],"dddd,dd,mm,aaaa")</f>
        <v>jueves,06,04,2023</v>
      </c>
      <c r="H571" s="1" t="s">
        <v>85</v>
      </c>
      <c r="I571" s="1" t="s">
        <v>67</v>
      </c>
      <c r="J571" s="1" t="s">
        <v>80</v>
      </c>
      <c r="K571" s="1">
        <v>38.4</v>
      </c>
      <c r="L571" s="1" cm="1">
        <f t="array" ref="L571">_xlfn.IFS(Tabla13[[#This Row],[Cuentas_Pagadas]]="COBRADA",K571,Tabla13[[#This Row],[Cuentas_Pagadas]]="NO COBRADA","-")</f>
        <v>38.4</v>
      </c>
      <c r="M571" s="1" t="s">
        <v>81</v>
      </c>
      <c r="N571" s="1">
        <v>570</v>
      </c>
      <c r="O571" s="1" t="s">
        <v>76</v>
      </c>
      <c r="P571" s="1" t="s">
        <v>772</v>
      </c>
      <c r="Q571" s="19">
        <v>0.1</v>
      </c>
      <c r="R571" s="25">
        <f>Tabla13[[#This Row],[Monto Total]]*Tabla13[[#This Row],[IVA (%)]]</f>
        <v>8.5</v>
      </c>
      <c r="S571" s="26">
        <f>SUMIF(Tabla1[Número de Orden],Tabla13[[#This Row],[Número_Orden]],Tabla1[Total del Pedido])</f>
        <v>85</v>
      </c>
      <c r="T571" s="26" cm="1">
        <f t="array" ref="T571">_xlfn.IFS(Tabla13[[#This Row],[Cuentas_Pagadas]]="COBRADA",Tabla13[[#This Row],[Monto Total]]+Tabla13[[#This Row],[Propina]],Tabla13[[#This Row],[Cuentas_Pagadas]]="NO COBRADA",0)</f>
        <v>123.4</v>
      </c>
      <c r="U571" s="26">
        <f>SUMIF(Tabla1[Número de Orden],Tabla13[[#This Row],[Número_Orden]],Tabla1[Ganancia Bruta])</f>
        <v>35</v>
      </c>
      <c r="V571" s="26">
        <f>IF(Tabla13[[#This Row],[Ganancia Bruta]]&gt;0,Tabla13[[#This Row],[Ganancia Bruta]]-Tabla13[[#This Row],[IVA]],"-")</f>
        <v>26.5</v>
      </c>
      <c r="W571" s="7">
        <f>SUMIF(Tabla1[Número de Orden],Tabla13[[#This Row],[Número_Orden]],Tabla1[Tiempo_Preparación])</f>
        <v>3.1944444444444442E-2</v>
      </c>
      <c r="X571" s="7">
        <f>Tabla13[[#This Row],[Tiempo_Sala]]-Tabla13[[#This Row],[Tiempo_Preparación]]</f>
        <v>4.2361111113213057E-2</v>
      </c>
      <c r="Y571" s="1" t="str">
        <f>IF(Tabla13[[#This Row],[TS-TP]]&gt;0,"COBRADA","NO COBRADA")</f>
        <v>COBRADA</v>
      </c>
    </row>
    <row r="572" spans="1:25" x14ac:dyDescent="0.25">
      <c r="A572" s="1">
        <v>15</v>
      </c>
      <c r="B572" s="1" t="s">
        <v>160</v>
      </c>
      <c r="C572" s="1">
        <v>2</v>
      </c>
      <c r="D572" s="13">
        <v>45022.056250000001</v>
      </c>
      <c r="E572" s="13">
        <v>45022.120833333334</v>
      </c>
      <c r="F572" s="7">
        <f>IF(Tabla13[[#This Row],[Estado_Mesa]]="Ocupada",Tabla13[[#This Row],[Hora_Salida]]-Tabla13[[#This Row],[Hora_Llegada]]+TIME(0,15,0),Tabla13[[#This Row],[Hora_Salida]]-Tabla13[[#This Row],[Hora_Llegada]])</f>
        <v>6.4583333332848269E-2</v>
      </c>
      <c r="G572" s="7" t="str">
        <f>TEXT(Tabla13[[#This Row],[Hora_Salida]],"dddd,dd,mm,aaaa")</f>
        <v>jueves,06,04,2023</v>
      </c>
      <c r="H572" s="1" t="s">
        <v>85</v>
      </c>
      <c r="I572" s="1" t="s">
        <v>67</v>
      </c>
      <c r="J572" s="1" t="s">
        <v>80</v>
      </c>
      <c r="K572" s="1">
        <v>49.54</v>
      </c>
      <c r="L572" s="1" cm="1">
        <f t="array" ref="L572">_xlfn.IFS(Tabla13[[#This Row],[Cuentas_Pagadas]]="COBRADA",K572,Tabla13[[#This Row],[Cuentas_Pagadas]]="NO COBRADA","-")</f>
        <v>49.54</v>
      </c>
      <c r="M572" s="1" t="s">
        <v>81</v>
      </c>
      <c r="N572" s="1">
        <v>571</v>
      </c>
      <c r="O572" s="1" t="s">
        <v>90</v>
      </c>
      <c r="P572" s="1" t="s">
        <v>7</v>
      </c>
      <c r="Q572" s="19">
        <v>0.1</v>
      </c>
      <c r="R572" s="25">
        <f>Tabla13[[#This Row],[Monto Total]]*Tabla13[[#This Row],[IVA (%)]]</f>
        <v>5.4</v>
      </c>
      <c r="S572" s="26">
        <f>SUMIF(Tabla1[Número de Orden],Tabla13[[#This Row],[Número_Orden]],Tabla1[Total del Pedido])</f>
        <v>54</v>
      </c>
      <c r="T572" s="26" cm="1">
        <f t="array" ref="T572">_xlfn.IFS(Tabla13[[#This Row],[Cuentas_Pagadas]]="COBRADA",Tabla13[[#This Row],[Monto Total]]+Tabla13[[#This Row],[Propina]],Tabla13[[#This Row],[Cuentas_Pagadas]]="NO COBRADA",0)</f>
        <v>103.53999999999999</v>
      </c>
      <c r="U572" s="26">
        <f>SUMIF(Tabla1[Número de Orden],Tabla13[[#This Row],[Número_Orden]],Tabla1[Ganancia Bruta])</f>
        <v>22</v>
      </c>
      <c r="V572" s="26">
        <f>IF(Tabla13[[#This Row],[Ganancia Bruta]]&gt;0,Tabla13[[#This Row],[Ganancia Bruta]]-Tabla13[[#This Row],[IVA]],"-")</f>
        <v>16.600000000000001</v>
      </c>
      <c r="W572" s="7">
        <f>SUMIF(Tabla1[Número de Orden],Tabla13[[#This Row],[Número_Orden]],Tabla1[Tiempo_Preparación])</f>
        <v>1.8055555555555554E-2</v>
      </c>
      <c r="X572" s="7">
        <f>Tabla13[[#This Row],[Tiempo_Sala]]-Tabla13[[#This Row],[Tiempo_Preparación]]</f>
        <v>4.6527777777292716E-2</v>
      </c>
      <c r="Y572" s="1" t="str">
        <f>IF(Tabla13[[#This Row],[TS-TP]]&gt;0,"COBRADA","NO COBRADA")</f>
        <v>COBRADA</v>
      </c>
    </row>
    <row r="573" spans="1:25" x14ac:dyDescent="0.25">
      <c r="A573" s="1">
        <v>19</v>
      </c>
      <c r="B573" s="1" t="s">
        <v>936</v>
      </c>
      <c r="C573" s="1">
        <v>3</v>
      </c>
      <c r="D573" s="13">
        <v>45022.120138888888</v>
      </c>
      <c r="E573" s="13">
        <v>45022.268750000003</v>
      </c>
      <c r="F573" s="7">
        <f>IF(Tabla13[[#This Row],[Estado_Mesa]]="Ocupada",Tabla13[[#This Row],[Hora_Salida]]-Tabla13[[#This Row],[Hora_Llegada]]+TIME(0,15,0),Tabla13[[#This Row],[Hora_Salida]]-Tabla13[[#This Row],[Hora_Llegada]])</f>
        <v>0.15902777778198166</v>
      </c>
      <c r="G573" s="7" t="str">
        <f>TEXT(Tabla13[[#This Row],[Hora_Salida]],"dddd,dd,mm,aaaa")</f>
        <v>jueves,06,04,2023</v>
      </c>
      <c r="H573" s="1" t="s">
        <v>89</v>
      </c>
      <c r="I573" s="1" t="s">
        <v>67</v>
      </c>
      <c r="J573" s="1" t="s">
        <v>75</v>
      </c>
      <c r="K573" s="1">
        <v>46.21</v>
      </c>
      <c r="L573" s="1" cm="1">
        <f t="array" ref="L573">_xlfn.IFS(Tabla13[[#This Row],[Cuentas_Pagadas]]="COBRADA",K573,Tabla13[[#This Row],[Cuentas_Pagadas]]="NO COBRADA","-")</f>
        <v>46.21</v>
      </c>
      <c r="M573" s="1" t="s">
        <v>95</v>
      </c>
      <c r="N573" s="1">
        <v>572</v>
      </c>
      <c r="O573" s="1" t="s">
        <v>82</v>
      </c>
      <c r="P573" s="1" t="s">
        <v>937</v>
      </c>
      <c r="Q573" s="19">
        <v>0.1</v>
      </c>
      <c r="R573" s="25">
        <f>Tabla13[[#This Row],[Monto Total]]*Tabla13[[#This Row],[IVA (%)]]</f>
        <v>7.4</v>
      </c>
      <c r="S573" s="26">
        <f>SUMIF(Tabla1[Número de Orden],Tabla13[[#This Row],[Número_Orden]],Tabla1[Total del Pedido])</f>
        <v>74</v>
      </c>
      <c r="T573" s="26" cm="1">
        <f t="array" ref="T573">_xlfn.IFS(Tabla13[[#This Row],[Cuentas_Pagadas]]="COBRADA",Tabla13[[#This Row],[Monto Total]]+Tabla13[[#This Row],[Propina]],Tabla13[[#This Row],[Cuentas_Pagadas]]="NO COBRADA",0)</f>
        <v>120.21000000000001</v>
      </c>
      <c r="U573" s="26">
        <f>SUMIF(Tabla1[Número de Orden],Tabla13[[#This Row],[Número_Orden]],Tabla1[Ganancia Bruta])</f>
        <v>30</v>
      </c>
      <c r="V573" s="26">
        <f>IF(Tabla13[[#This Row],[Ganancia Bruta]]&gt;0,Tabla13[[#This Row],[Ganancia Bruta]]-Tabla13[[#This Row],[IVA]],"-")</f>
        <v>22.6</v>
      </c>
      <c r="W573" s="7">
        <f>SUMIF(Tabla1[Número de Orden],Tabla13[[#This Row],[Número_Orden]],Tabla1[Tiempo_Preparación])</f>
        <v>3.0555555555555555E-2</v>
      </c>
      <c r="X573" s="7">
        <f>Tabla13[[#This Row],[Tiempo_Sala]]-Tabla13[[#This Row],[Tiempo_Preparación]]</f>
        <v>0.1284722222264261</v>
      </c>
      <c r="Y573" s="1" t="str">
        <f>IF(Tabla13[[#This Row],[TS-TP]]&gt;0,"COBRADA","NO COBRADA")</f>
        <v>COBRADA</v>
      </c>
    </row>
    <row r="574" spans="1:25" x14ac:dyDescent="0.25">
      <c r="A574" s="1">
        <v>7</v>
      </c>
      <c r="B574" s="1" t="s">
        <v>938</v>
      </c>
      <c r="C574" s="1">
        <v>3</v>
      </c>
      <c r="D574" s="13">
        <v>45022.133333333331</v>
      </c>
      <c r="E574" s="13">
        <v>45022.29791666667</v>
      </c>
      <c r="F574" s="7">
        <f>IF(Tabla13[[#This Row],[Estado_Mesa]]="Ocupada",Tabla13[[#This Row],[Hora_Salida]]-Tabla13[[#This Row],[Hora_Llegada]]+TIME(0,15,0),Tabla13[[#This Row],[Hora_Salida]]-Tabla13[[#This Row],[Hora_Llegada]])</f>
        <v>0.17500000000533569</v>
      </c>
      <c r="G574" s="7" t="str">
        <f>TEXT(Tabla13[[#This Row],[Hora_Salida]],"dddd,dd,mm,aaaa")</f>
        <v>jueves,06,04,2023</v>
      </c>
      <c r="H574" s="1" t="s">
        <v>66</v>
      </c>
      <c r="I574" s="1" t="s">
        <v>67</v>
      </c>
      <c r="J574" s="1" t="s">
        <v>80</v>
      </c>
      <c r="K574" s="1">
        <v>47.08</v>
      </c>
      <c r="L574" s="1" cm="1">
        <f t="array" ref="L574">_xlfn.IFS(Tabla13[[#This Row],[Cuentas_Pagadas]]="COBRADA",K574,Tabla13[[#This Row],[Cuentas_Pagadas]]="NO COBRADA","-")</f>
        <v>47.08</v>
      </c>
      <c r="M574" s="1" t="s">
        <v>95</v>
      </c>
      <c r="N574" s="1">
        <v>573</v>
      </c>
      <c r="O574" s="1" t="s">
        <v>122</v>
      </c>
      <c r="P574" s="1" t="s">
        <v>939</v>
      </c>
      <c r="Q574" s="19">
        <v>0.1</v>
      </c>
      <c r="R574" s="25">
        <f>Tabla13[[#This Row],[Monto Total]]*Tabla13[[#This Row],[IVA (%)]]</f>
        <v>16.5</v>
      </c>
      <c r="S574" s="26">
        <f>SUMIF(Tabla1[Número de Orden],Tabla13[[#This Row],[Número_Orden]],Tabla1[Total del Pedido])</f>
        <v>165</v>
      </c>
      <c r="T574" s="26" cm="1">
        <f t="array" ref="T574">_xlfn.IFS(Tabla13[[#This Row],[Cuentas_Pagadas]]="COBRADA",Tabla13[[#This Row],[Monto Total]]+Tabla13[[#This Row],[Propina]],Tabla13[[#This Row],[Cuentas_Pagadas]]="NO COBRADA",0)</f>
        <v>212.07999999999998</v>
      </c>
      <c r="U574" s="26">
        <f>SUMIF(Tabla1[Número de Orden],Tabla13[[#This Row],[Número_Orden]],Tabla1[Ganancia Bruta])</f>
        <v>66</v>
      </c>
      <c r="V574" s="26">
        <f>IF(Tabla13[[#This Row],[Ganancia Bruta]]&gt;0,Tabla13[[#This Row],[Ganancia Bruta]]-Tabla13[[#This Row],[IVA]],"-")</f>
        <v>49.5</v>
      </c>
      <c r="W574" s="7">
        <f>SUMIF(Tabla1[Número de Orden],Tabla13[[#This Row],[Número_Orden]],Tabla1[Tiempo_Preparación])</f>
        <v>4.7916666666666663E-2</v>
      </c>
      <c r="X574" s="7">
        <f>Tabla13[[#This Row],[Tiempo_Sala]]-Tabla13[[#This Row],[Tiempo_Preparación]]</f>
        <v>0.12708333333866903</v>
      </c>
      <c r="Y574" s="1" t="str">
        <f>IF(Tabla13[[#This Row],[TS-TP]]&gt;0,"COBRADA","NO COBRADA")</f>
        <v>COBRADA</v>
      </c>
    </row>
    <row r="575" spans="1:25" x14ac:dyDescent="0.25">
      <c r="A575" s="1">
        <v>20</v>
      </c>
      <c r="B575" s="1" t="s">
        <v>940</v>
      </c>
      <c r="C575" s="1">
        <v>3</v>
      </c>
      <c r="D575" s="13">
        <v>45022.021527777775</v>
      </c>
      <c r="E575" s="13">
        <v>45022.130555555559</v>
      </c>
      <c r="F575" s="7">
        <f>IF(Tabla13[[#This Row],[Estado_Mesa]]="Ocupada",Tabla13[[#This Row],[Hora_Salida]]-Tabla13[[#This Row],[Hora_Llegada]]+TIME(0,15,0),Tabla13[[#This Row],[Hora_Salida]]-Tabla13[[#This Row],[Hora_Llegada]])</f>
        <v>0.10902777778392192</v>
      </c>
      <c r="G575" s="7" t="str">
        <f>TEXT(Tabla13[[#This Row],[Hora_Salida]],"dddd,dd,mm,aaaa")</f>
        <v>jueves,06,04,2023</v>
      </c>
      <c r="H575" s="1" t="s">
        <v>85</v>
      </c>
      <c r="I575" s="1" t="s">
        <v>67</v>
      </c>
      <c r="J575" s="1" t="s">
        <v>80</v>
      </c>
      <c r="K575" s="1">
        <v>42.57</v>
      </c>
      <c r="L575" s="1" t="str" cm="1">
        <f t="array" ref="L575">_xlfn.IFS(Tabla13[[#This Row],[Cuentas_Pagadas]]="COBRADA",K575,Tabla13[[#This Row],[Cuentas_Pagadas]]="NO COBRADA","-")</f>
        <v>-</v>
      </c>
      <c r="M575" s="1" t="s">
        <v>81</v>
      </c>
      <c r="N575" s="1">
        <v>574</v>
      </c>
      <c r="O575" s="1" t="s">
        <v>82</v>
      </c>
      <c r="P575" s="1" t="s">
        <v>941</v>
      </c>
      <c r="Q575" s="19">
        <v>0.1</v>
      </c>
      <c r="R575" s="25">
        <f>Tabla13[[#This Row],[Monto Total]]*Tabla13[[#This Row],[IVA (%)]]</f>
        <v>20.700000000000003</v>
      </c>
      <c r="S575" s="26">
        <f>SUMIF(Tabla1[Número de Orden],Tabla13[[#This Row],[Número_Orden]],Tabla1[Total del Pedido])</f>
        <v>207</v>
      </c>
      <c r="T575" s="26" cm="1">
        <f t="array" ref="T575">_xlfn.IFS(Tabla13[[#This Row],[Cuentas_Pagadas]]="COBRADA",Tabla13[[#This Row],[Monto Total]]+Tabla13[[#This Row],[Propina]],Tabla13[[#This Row],[Cuentas_Pagadas]]="NO COBRADA",0)</f>
        <v>0</v>
      </c>
      <c r="U575" s="26">
        <v>0</v>
      </c>
      <c r="V575" s="27" t="str">
        <f>IF(Tabla13[[#This Row],[Ganancia Bruta]]&gt;0,Tabla13[[#This Row],[Ganancia Bruta]]-Tabla13[[#This Row],[IVA]],"-")</f>
        <v>-</v>
      </c>
      <c r="W575" s="7">
        <f>SUMIF(Tabla1[Número de Orden],Tabla13[[#This Row],[Número_Orden]],Tabla1[Tiempo_Preparación])</f>
        <v>0.11666666666666665</v>
      </c>
      <c r="X575" s="7">
        <f>Tabla13[[#This Row],[Tiempo_Sala]]-Tabla13[[#This Row],[Tiempo_Preparación]]</f>
        <v>-7.6388888827447349E-3</v>
      </c>
      <c r="Y575" s="1" t="str">
        <f>IF(Tabla13[[#This Row],[TS-TP]]&gt;0,"COBRADA","NO COBRADA")</f>
        <v>NO COBRADA</v>
      </c>
    </row>
    <row r="576" spans="1:25" x14ac:dyDescent="0.25">
      <c r="A576" s="1">
        <v>15</v>
      </c>
      <c r="B576" s="1" t="s">
        <v>591</v>
      </c>
      <c r="C576" s="1">
        <v>4</v>
      </c>
      <c r="D576" s="13">
        <v>45022.066666666666</v>
      </c>
      <c r="E576" s="13">
        <v>45022.197222222225</v>
      </c>
      <c r="F576" s="7">
        <f>IF(Tabla13[[#This Row],[Estado_Mesa]]="Ocupada",Tabla13[[#This Row],[Hora_Salida]]-Tabla13[[#This Row],[Hora_Llegada]]+TIME(0,15,0),Tabla13[[#This Row],[Hora_Salida]]-Tabla13[[#This Row],[Hora_Llegada]])</f>
        <v>0.13055555555911269</v>
      </c>
      <c r="G576" s="7" t="str">
        <f>TEXT(Tabla13[[#This Row],[Hora_Salida]],"dddd,dd,mm,aaaa")</f>
        <v>jueves,06,04,2023</v>
      </c>
      <c r="H576" s="1" t="s">
        <v>89</v>
      </c>
      <c r="I576" s="1" t="s">
        <v>67</v>
      </c>
      <c r="J576" s="1" t="s">
        <v>80</v>
      </c>
      <c r="K576" s="1">
        <v>33.520000000000003</v>
      </c>
      <c r="L576" s="1" cm="1">
        <f t="array" ref="L576">_xlfn.IFS(Tabla13[[#This Row],[Cuentas_Pagadas]]="COBRADA",K576,Tabla13[[#This Row],[Cuentas_Pagadas]]="NO COBRADA","-")</f>
        <v>33.520000000000003</v>
      </c>
      <c r="M576" s="1" t="s">
        <v>81</v>
      </c>
      <c r="N576" s="1">
        <v>575</v>
      </c>
      <c r="O576" s="1" t="s">
        <v>86</v>
      </c>
      <c r="P576" s="1" t="s">
        <v>21</v>
      </c>
      <c r="Q576" s="19">
        <v>0.1</v>
      </c>
      <c r="R576" s="25">
        <f>Tabla13[[#This Row],[Monto Total]]*Tabla13[[#This Row],[IVA (%)]]</f>
        <v>1.8</v>
      </c>
      <c r="S576" s="26">
        <f>SUMIF(Tabla1[Número de Orden],Tabla13[[#This Row],[Número_Orden]],Tabla1[Total del Pedido])</f>
        <v>18</v>
      </c>
      <c r="T576" s="26" cm="1">
        <f t="array" ref="T576">_xlfn.IFS(Tabla13[[#This Row],[Cuentas_Pagadas]]="COBRADA",Tabla13[[#This Row],[Monto Total]]+Tabla13[[#This Row],[Propina]],Tabla13[[#This Row],[Cuentas_Pagadas]]="NO COBRADA",0)</f>
        <v>51.52</v>
      </c>
      <c r="U576" s="26">
        <f>SUMIF(Tabla1[Número de Orden],Tabla13[[#This Row],[Número_Orden]],Tabla1[Ganancia Bruta])</f>
        <v>8</v>
      </c>
      <c r="V576" s="26">
        <f>IF(Tabla13[[#This Row],[Ganancia Bruta]]&gt;0,Tabla13[[#This Row],[Ganancia Bruta]]-Tabla13[[#This Row],[IVA]],"-")</f>
        <v>6.2</v>
      </c>
      <c r="W576" s="7">
        <f>SUMIF(Tabla1[Número de Orden],Tabla13[[#This Row],[Número_Orden]],Tabla1[Tiempo_Preparación])</f>
        <v>3.0555555555555555E-2</v>
      </c>
      <c r="X576" s="7">
        <f>Tabla13[[#This Row],[Tiempo_Sala]]-Tabla13[[#This Row],[Tiempo_Preparación]]</f>
        <v>0.10000000000355713</v>
      </c>
      <c r="Y576" s="1" t="str">
        <f>IF(Tabla13[[#This Row],[TS-TP]]&gt;0,"COBRADA","NO COBRADA")</f>
        <v>COBRADA</v>
      </c>
    </row>
    <row r="577" spans="1:25" x14ac:dyDescent="0.25">
      <c r="A577" s="1">
        <v>9</v>
      </c>
      <c r="B577" s="1" t="s">
        <v>942</v>
      </c>
      <c r="C577" s="1">
        <v>1</v>
      </c>
      <c r="D577" s="13">
        <v>45022.164583333331</v>
      </c>
      <c r="E577" s="13">
        <v>45022.29583333333</v>
      </c>
      <c r="F577" s="7">
        <f>IF(Tabla13[[#This Row],[Estado_Mesa]]="Ocupada",Tabla13[[#This Row],[Hora_Salida]]-Tabla13[[#This Row],[Hora_Llegada]]+TIME(0,15,0),Tabla13[[#This Row],[Hora_Salida]]-Tabla13[[#This Row],[Hora_Llegada]])</f>
        <v>0.13124999999854481</v>
      </c>
      <c r="G577" s="7" t="str">
        <f>TEXT(Tabla13[[#This Row],[Hora_Salida]],"dddd,dd,mm,aaaa")</f>
        <v>jueves,06,04,2023</v>
      </c>
      <c r="H577" s="1" t="s">
        <v>89</v>
      </c>
      <c r="I577" s="1" t="s">
        <v>93</v>
      </c>
      <c r="J577" s="1" t="s">
        <v>75</v>
      </c>
      <c r="K577" s="1">
        <v>21.71</v>
      </c>
      <c r="L577" s="1" cm="1">
        <f t="array" ref="L577">_xlfn.IFS(Tabla13[[#This Row],[Cuentas_Pagadas]]="COBRADA",K577,Tabla13[[#This Row],[Cuentas_Pagadas]]="NO COBRADA","-")</f>
        <v>21.71</v>
      </c>
      <c r="M577" s="1" t="s">
        <v>69</v>
      </c>
      <c r="N577" s="1">
        <v>576</v>
      </c>
      <c r="O577" s="1" t="s">
        <v>104</v>
      </c>
      <c r="P577" s="1" t="s">
        <v>943</v>
      </c>
      <c r="Q577" s="19">
        <v>0.1</v>
      </c>
      <c r="R577" s="25">
        <f>Tabla13[[#This Row],[Monto Total]]*Tabla13[[#This Row],[IVA (%)]]</f>
        <v>23.400000000000002</v>
      </c>
      <c r="S577" s="26">
        <f>SUMIF(Tabla1[Número de Orden],Tabla13[[#This Row],[Número_Orden]],Tabla1[Total del Pedido])</f>
        <v>234</v>
      </c>
      <c r="T577" s="26" cm="1">
        <f t="array" ref="T577">_xlfn.IFS(Tabla13[[#This Row],[Cuentas_Pagadas]]="COBRADA",Tabla13[[#This Row],[Monto Total]]+Tabla13[[#This Row],[Propina]],Tabla13[[#This Row],[Cuentas_Pagadas]]="NO COBRADA",0)</f>
        <v>255.71</v>
      </c>
      <c r="U577" s="26">
        <f>SUMIF(Tabla1[Número de Orden],Tabla13[[#This Row],[Número_Orden]],Tabla1[Ganancia Bruta])</f>
        <v>91</v>
      </c>
      <c r="V577" s="26">
        <f>IF(Tabla13[[#This Row],[Ganancia Bruta]]&gt;0,Tabla13[[#This Row],[Ganancia Bruta]]-Tabla13[[#This Row],[IVA]],"-")</f>
        <v>67.599999999999994</v>
      </c>
      <c r="W577" s="7">
        <f>SUMIF(Tabla1[Número de Orden],Tabla13[[#This Row],[Número_Orden]],Tabla1[Tiempo_Preparación])</f>
        <v>7.9861111111111105E-2</v>
      </c>
      <c r="X577" s="7">
        <f>Tabla13[[#This Row],[Tiempo_Sala]]-Tabla13[[#This Row],[Tiempo_Preparación]]</f>
        <v>5.1388888887433704E-2</v>
      </c>
      <c r="Y577" s="1" t="str">
        <f>IF(Tabla13[[#This Row],[TS-TP]]&gt;0,"COBRADA","NO COBRADA")</f>
        <v>COBRADA</v>
      </c>
    </row>
    <row r="578" spans="1:25" x14ac:dyDescent="0.25">
      <c r="A578" s="1">
        <v>5</v>
      </c>
      <c r="B578" s="1" t="s">
        <v>944</v>
      </c>
      <c r="C578" s="1">
        <v>4</v>
      </c>
      <c r="D578" s="13">
        <v>45022.134027777778</v>
      </c>
      <c r="E578" s="13">
        <v>45022.277777777781</v>
      </c>
      <c r="F578" s="7">
        <f>IF(Tabla13[[#This Row],[Estado_Mesa]]="Ocupada",Tabla13[[#This Row],[Hora_Salida]]-Tabla13[[#This Row],[Hora_Llegada]]+TIME(0,15,0),Tabla13[[#This Row],[Hora_Salida]]-Tabla13[[#This Row],[Hora_Llegada]])</f>
        <v>0.14375000000291038</v>
      </c>
      <c r="G578" s="7" t="str">
        <f>TEXT(Tabla13[[#This Row],[Hora_Salida]],"dddd,dd,mm,aaaa")</f>
        <v>jueves,06,04,2023</v>
      </c>
      <c r="H578" s="1" t="s">
        <v>89</v>
      </c>
      <c r="I578" s="1" t="s">
        <v>67</v>
      </c>
      <c r="J578" s="1" t="s">
        <v>80</v>
      </c>
      <c r="K578" s="1">
        <v>34.119999999999997</v>
      </c>
      <c r="L578" s="1" cm="1">
        <f t="array" ref="L578">_xlfn.IFS(Tabla13[[#This Row],[Cuentas_Pagadas]]="COBRADA",K578,Tabla13[[#This Row],[Cuentas_Pagadas]]="NO COBRADA","-")</f>
        <v>34.119999999999997</v>
      </c>
      <c r="M578" s="1" t="s">
        <v>81</v>
      </c>
      <c r="N578" s="1">
        <v>577</v>
      </c>
      <c r="O578" s="1" t="s">
        <v>90</v>
      </c>
      <c r="P578" s="1" t="s">
        <v>945</v>
      </c>
      <c r="Q578" s="19">
        <v>0.1</v>
      </c>
      <c r="R578" s="25">
        <f>Tabla13[[#This Row],[Monto Total]]*Tabla13[[#This Row],[IVA (%)]]</f>
        <v>4</v>
      </c>
      <c r="S578" s="26">
        <f>SUMIF(Tabla1[Número de Orden],Tabla13[[#This Row],[Número_Orden]],Tabla1[Total del Pedido])</f>
        <v>40</v>
      </c>
      <c r="T578" s="26" cm="1">
        <f t="array" ref="T578">_xlfn.IFS(Tabla13[[#This Row],[Cuentas_Pagadas]]="COBRADA",Tabla13[[#This Row],[Monto Total]]+Tabla13[[#This Row],[Propina]],Tabla13[[#This Row],[Cuentas_Pagadas]]="NO COBRADA",0)</f>
        <v>74.12</v>
      </c>
      <c r="U578" s="26">
        <f>SUMIF(Tabla1[Número de Orden],Tabla13[[#This Row],[Número_Orden]],Tabla1[Ganancia Bruta])</f>
        <v>17</v>
      </c>
      <c r="V578" s="26">
        <f>IF(Tabla13[[#This Row],[Ganancia Bruta]]&gt;0,Tabla13[[#This Row],[Ganancia Bruta]]-Tabla13[[#This Row],[IVA]],"-")</f>
        <v>13</v>
      </c>
      <c r="W578" s="7">
        <f>SUMIF(Tabla1[Número de Orden],Tabla13[[#This Row],[Número_Orden]],Tabla1[Tiempo_Preparación])</f>
        <v>1.7361111111111112E-2</v>
      </c>
      <c r="X578" s="7">
        <f>Tabla13[[#This Row],[Tiempo_Sala]]-Tabla13[[#This Row],[Tiempo_Preparación]]</f>
        <v>0.12638888889179928</v>
      </c>
      <c r="Y578" s="1" t="str">
        <f>IF(Tabla13[[#This Row],[TS-TP]]&gt;0,"COBRADA","NO COBRADA")</f>
        <v>COBRADA</v>
      </c>
    </row>
    <row r="579" spans="1:25" x14ac:dyDescent="0.25">
      <c r="A579" s="1">
        <v>11</v>
      </c>
      <c r="B579" s="1" t="s">
        <v>435</v>
      </c>
      <c r="C579" s="1">
        <v>6</v>
      </c>
      <c r="D579" s="13">
        <v>45022.09097222222</v>
      </c>
      <c r="E579" s="13">
        <v>45022.183333333334</v>
      </c>
      <c r="F579" s="7">
        <f>IF(Tabla13[[#This Row],[Estado_Mesa]]="Ocupada",Tabla13[[#This Row],[Hora_Salida]]-Tabla13[[#This Row],[Hora_Llegada]]+TIME(0,15,0),Tabla13[[#This Row],[Hora_Salida]]-Tabla13[[#This Row],[Hora_Llegada]])</f>
        <v>0.10277777778052648</v>
      </c>
      <c r="G579" s="7" t="str">
        <f>TEXT(Tabla13[[#This Row],[Hora_Salida]],"dddd,dd,mm,aaaa")</f>
        <v>jueves,06,04,2023</v>
      </c>
      <c r="H579" s="1" t="s">
        <v>66</v>
      </c>
      <c r="I579" s="1" t="s">
        <v>67</v>
      </c>
      <c r="J579" s="1" t="s">
        <v>80</v>
      </c>
      <c r="K579" s="1">
        <v>32.799999999999997</v>
      </c>
      <c r="L579" s="1" cm="1">
        <f t="array" ref="L579">_xlfn.IFS(Tabla13[[#This Row],[Cuentas_Pagadas]]="COBRADA",K579,Tabla13[[#This Row],[Cuentas_Pagadas]]="NO COBRADA","-")</f>
        <v>32.799999999999997</v>
      </c>
      <c r="M579" s="1" t="s">
        <v>95</v>
      </c>
      <c r="N579" s="1">
        <v>578</v>
      </c>
      <c r="O579" s="1" t="s">
        <v>70</v>
      </c>
      <c r="P579" s="1" t="s">
        <v>5</v>
      </c>
      <c r="Q579" s="19">
        <v>0.1</v>
      </c>
      <c r="R579" s="25">
        <f>Tabla13[[#This Row],[Monto Total]]*Tabla13[[#This Row],[IVA (%)]]</f>
        <v>9</v>
      </c>
      <c r="S579" s="26">
        <f>SUMIF(Tabla1[Número de Orden],Tabla13[[#This Row],[Número_Orden]],Tabla1[Total del Pedido])</f>
        <v>90</v>
      </c>
      <c r="T579" s="26" cm="1">
        <f t="array" ref="T579">_xlfn.IFS(Tabla13[[#This Row],[Cuentas_Pagadas]]="COBRADA",Tabla13[[#This Row],[Monto Total]]+Tabla13[[#This Row],[Propina]],Tabla13[[#This Row],[Cuentas_Pagadas]]="NO COBRADA",0)</f>
        <v>122.8</v>
      </c>
      <c r="U579" s="26">
        <f>SUMIF(Tabla1[Número de Orden],Tabla13[[#This Row],[Número_Orden]],Tabla1[Ganancia Bruta])</f>
        <v>36</v>
      </c>
      <c r="V579" s="26">
        <f>IF(Tabla13[[#This Row],[Ganancia Bruta]]&gt;0,Tabla13[[#This Row],[Ganancia Bruta]]-Tabla13[[#This Row],[IVA]],"-")</f>
        <v>27</v>
      </c>
      <c r="W579" s="7">
        <f>SUMIF(Tabla1[Número de Orden],Tabla13[[#This Row],[Número_Orden]],Tabla1[Tiempo_Preparación])</f>
        <v>3.0555555555555555E-2</v>
      </c>
      <c r="X579" s="7">
        <f>Tabla13[[#This Row],[Tiempo_Sala]]-Tabla13[[#This Row],[Tiempo_Preparación]]</f>
        <v>7.2222222224970919E-2</v>
      </c>
      <c r="Y579" s="1" t="str">
        <f>IF(Tabla13[[#This Row],[TS-TP]]&gt;0,"COBRADA","NO COBRADA")</f>
        <v>COBRADA</v>
      </c>
    </row>
    <row r="580" spans="1:25" x14ac:dyDescent="0.25">
      <c r="A580" s="1">
        <v>9</v>
      </c>
      <c r="B580" s="1" t="s">
        <v>946</v>
      </c>
      <c r="C580" s="1">
        <v>2</v>
      </c>
      <c r="D580" s="13">
        <v>45022.006944444445</v>
      </c>
      <c r="E580" s="13">
        <v>45022.095138888886</v>
      </c>
      <c r="F580" s="7">
        <f>IF(Tabla13[[#This Row],[Estado_Mesa]]="Ocupada",Tabla13[[#This Row],[Hora_Salida]]-Tabla13[[#This Row],[Hora_Llegada]]+TIME(0,15,0),Tabla13[[#This Row],[Hora_Salida]]-Tabla13[[#This Row],[Hora_Llegada]])</f>
        <v>8.819444444088731E-2</v>
      </c>
      <c r="G580" s="7" t="str">
        <f>TEXT(Tabla13[[#This Row],[Hora_Salida]],"dddd,dd,mm,aaaa")</f>
        <v>jueves,06,04,2023</v>
      </c>
      <c r="H580" s="1" t="s">
        <v>66</v>
      </c>
      <c r="I580" s="1" t="s">
        <v>67</v>
      </c>
      <c r="J580" s="1" t="s">
        <v>80</v>
      </c>
      <c r="K580" s="1">
        <v>35.96</v>
      </c>
      <c r="L580" s="1" cm="1">
        <f t="array" ref="L580">_xlfn.IFS(Tabla13[[#This Row],[Cuentas_Pagadas]]="COBRADA",K580,Tabla13[[#This Row],[Cuentas_Pagadas]]="NO COBRADA","-")</f>
        <v>35.96</v>
      </c>
      <c r="M580" s="1" t="s">
        <v>81</v>
      </c>
      <c r="N580" s="1">
        <v>579</v>
      </c>
      <c r="O580" s="1" t="s">
        <v>86</v>
      </c>
      <c r="P580" s="1" t="s">
        <v>23</v>
      </c>
      <c r="Q580" s="19">
        <v>0.1</v>
      </c>
      <c r="R580" s="25">
        <f>Tabla13[[#This Row],[Monto Total]]*Tabla13[[#This Row],[IVA (%)]]</f>
        <v>5</v>
      </c>
      <c r="S580" s="26">
        <f>SUMIF(Tabla1[Número de Orden],Tabla13[[#This Row],[Número_Orden]],Tabla1[Total del Pedido])</f>
        <v>50</v>
      </c>
      <c r="T580" s="26" cm="1">
        <f t="array" ref="T580">_xlfn.IFS(Tabla13[[#This Row],[Cuentas_Pagadas]]="COBRADA",Tabla13[[#This Row],[Monto Total]]+Tabla13[[#This Row],[Propina]],Tabla13[[#This Row],[Cuentas_Pagadas]]="NO COBRADA",0)</f>
        <v>85.960000000000008</v>
      </c>
      <c r="U580" s="26">
        <f>SUMIF(Tabla1[Número de Orden],Tabla13[[#This Row],[Número_Orden]],Tabla1[Ganancia Bruta])</f>
        <v>20</v>
      </c>
      <c r="V580" s="26">
        <f>IF(Tabla13[[#This Row],[Ganancia Bruta]]&gt;0,Tabla13[[#This Row],[Ganancia Bruta]]-Tabla13[[#This Row],[IVA]],"-")</f>
        <v>15</v>
      </c>
      <c r="W580" s="7">
        <f>SUMIF(Tabla1[Número de Orden],Tabla13[[#This Row],[Número_Orden]],Tabla1[Tiempo_Preparación])</f>
        <v>3.3333333333333333E-2</v>
      </c>
      <c r="X580" s="7">
        <f>Tabla13[[#This Row],[Tiempo_Sala]]-Tabla13[[#This Row],[Tiempo_Preparación]]</f>
        <v>5.4861111107553977E-2</v>
      </c>
      <c r="Y580" s="1" t="str">
        <f>IF(Tabla13[[#This Row],[TS-TP]]&gt;0,"COBRADA","NO COBRADA")</f>
        <v>COBRADA</v>
      </c>
    </row>
    <row r="581" spans="1:25" x14ac:dyDescent="0.25">
      <c r="A581" s="1">
        <v>10</v>
      </c>
      <c r="B581" s="1" t="s">
        <v>159</v>
      </c>
      <c r="C581" s="1">
        <v>5</v>
      </c>
      <c r="D581" s="13">
        <v>45022.004166666666</v>
      </c>
      <c r="E581" s="13">
        <v>45022.054166666669</v>
      </c>
      <c r="F581" s="7">
        <f>IF(Tabla13[[#This Row],[Estado_Mesa]]="Ocupada",Tabla13[[#This Row],[Hora_Salida]]-Tabla13[[#This Row],[Hora_Llegada]]+TIME(0,15,0),Tabla13[[#This Row],[Hora_Salida]]-Tabla13[[#This Row],[Hora_Llegada]])</f>
        <v>5.0000000002910383E-2</v>
      </c>
      <c r="G581" s="7" t="str">
        <f>TEXT(Tabla13[[#This Row],[Hora_Salida]],"dddd,dd,mm,aaaa")</f>
        <v>jueves,06,04,2023</v>
      </c>
      <c r="H581" s="1" t="s">
        <v>89</v>
      </c>
      <c r="I581" s="1" t="s">
        <v>67</v>
      </c>
      <c r="J581" s="1" t="s">
        <v>68</v>
      </c>
      <c r="K581" s="1">
        <v>44.54</v>
      </c>
      <c r="L581" s="1" cm="1">
        <f t="array" ref="L581">_xlfn.IFS(Tabla13[[#This Row],[Cuentas_Pagadas]]="COBRADA",K581,Tabla13[[#This Row],[Cuentas_Pagadas]]="NO COBRADA","-")</f>
        <v>44.54</v>
      </c>
      <c r="M581" s="1" t="s">
        <v>81</v>
      </c>
      <c r="N581" s="1">
        <v>580</v>
      </c>
      <c r="O581" s="1" t="s">
        <v>104</v>
      </c>
      <c r="P581" s="1" t="s">
        <v>11</v>
      </c>
      <c r="Q581" s="19">
        <v>0.1</v>
      </c>
      <c r="R581" s="25">
        <f>Tabla13[[#This Row],[Monto Total]]*Tabla13[[#This Row],[IVA (%)]]</f>
        <v>3.3000000000000003</v>
      </c>
      <c r="S581" s="26">
        <f>SUMIF(Tabla1[Número de Orden],Tabla13[[#This Row],[Número_Orden]],Tabla1[Total del Pedido])</f>
        <v>33</v>
      </c>
      <c r="T581" s="26" cm="1">
        <f t="array" ref="T581">_xlfn.IFS(Tabla13[[#This Row],[Cuentas_Pagadas]]="COBRADA",Tabla13[[#This Row],[Monto Total]]+Tabla13[[#This Row],[Propina]],Tabla13[[#This Row],[Cuentas_Pagadas]]="NO COBRADA",0)</f>
        <v>77.539999999999992</v>
      </c>
      <c r="U581" s="26">
        <f>SUMIF(Tabla1[Número de Orden],Tabla13[[#This Row],[Número_Orden]],Tabla1[Ganancia Bruta])</f>
        <v>13</v>
      </c>
      <c r="V581" s="26">
        <f>IF(Tabla13[[#This Row],[Ganancia Bruta]]&gt;0,Tabla13[[#This Row],[Ganancia Bruta]]-Tabla13[[#This Row],[IVA]],"-")</f>
        <v>9.6999999999999993</v>
      </c>
      <c r="W581" s="7">
        <f>SUMIF(Tabla1[Número de Orden],Tabla13[[#This Row],[Número_Orden]],Tabla1[Tiempo_Preparación])</f>
        <v>2.0833333333333332E-2</v>
      </c>
      <c r="X581" s="7">
        <f>Tabla13[[#This Row],[Tiempo_Sala]]-Tabla13[[#This Row],[Tiempo_Preparación]]</f>
        <v>2.9166666669577051E-2</v>
      </c>
      <c r="Y581" s="1" t="str">
        <f>IF(Tabla13[[#This Row],[TS-TP]]&gt;0,"COBRADA","NO COBRADA")</f>
        <v>COBRADA</v>
      </c>
    </row>
    <row r="582" spans="1:25" x14ac:dyDescent="0.25">
      <c r="A582" s="1">
        <v>18</v>
      </c>
      <c r="B582" s="1" t="s">
        <v>273</v>
      </c>
      <c r="C582" s="1">
        <v>5</v>
      </c>
      <c r="D582" s="13">
        <v>45022.147916666669</v>
      </c>
      <c r="E582" s="13">
        <v>45022.213888888888</v>
      </c>
      <c r="F582" s="7">
        <f>IF(Tabla13[[#This Row],[Estado_Mesa]]="Ocupada",Tabla13[[#This Row],[Hora_Salida]]-Tabla13[[#This Row],[Hora_Llegada]]+TIME(0,15,0),Tabla13[[#This Row],[Hora_Salida]]-Tabla13[[#This Row],[Hora_Llegada]])</f>
        <v>7.6388888885655135E-2</v>
      </c>
      <c r="G582" s="7" t="str">
        <f>TEXT(Tabla13[[#This Row],[Hora_Salida]],"dddd,dd,mm,aaaa")</f>
        <v>jueves,06,04,2023</v>
      </c>
      <c r="H582" s="1" t="s">
        <v>89</v>
      </c>
      <c r="I582" s="1" t="s">
        <v>67</v>
      </c>
      <c r="J582" s="1" t="s">
        <v>80</v>
      </c>
      <c r="K582" s="1">
        <v>13.27</v>
      </c>
      <c r="L582" s="1" cm="1">
        <f t="array" ref="L582">_xlfn.IFS(Tabla13[[#This Row],[Cuentas_Pagadas]]="COBRADA",K582,Tabla13[[#This Row],[Cuentas_Pagadas]]="NO COBRADA","-")</f>
        <v>13.27</v>
      </c>
      <c r="M582" s="1" t="s">
        <v>95</v>
      </c>
      <c r="N582" s="1">
        <v>581</v>
      </c>
      <c r="O582" s="1" t="s">
        <v>90</v>
      </c>
      <c r="P582" s="1" t="s">
        <v>419</v>
      </c>
      <c r="Q582" s="19">
        <v>0.1</v>
      </c>
      <c r="R582" s="25">
        <f>Tabla13[[#This Row],[Monto Total]]*Tabla13[[#This Row],[IVA (%)]]</f>
        <v>12.3</v>
      </c>
      <c r="S582" s="26">
        <f>SUMIF(Tabla1[Número de Orden],Tabla13[[#This Row],[Número_Orden]],Tabla1[Total del Pedido])</f>
        <v>123</v>
      </c>
      <c r="T582" s="26" cm="1">
        <f t="array" ref="T582">_xlfn.IFS(Tabla13[[#This Row],[Cuentas_Pagadas]]="COBRADA",Tabla13[[#This Row],[Monto Total]]+Tabla13[[#This Row],[Propina]],Tabla13[[#This Row],[Cuentas_Pagadas]]="NO COBRADA",0)</f>
        <v>136.27000000000001</v>
      </c>
      <c r="U582" s="26">
        <f>SUMIF(Tabla1[Número de Orden],Tabla13[[#This Row],[Número_Orden]],Tabla1[Ganancia Bruta])</f>
        <v>49</v>
      </c>
      <c r="V582" s="26">
        <f>IF(Tabla13[[#This Row],[Ganancia Bruta]]&gt;0,Tabla13[[#This Row],[Ganancia Bruta]]-Tabla13[[#This Row],[IVA]],"-")</f>
        <v>36.700000000000003</v>
      </c>
      <c r="W582" s="7">
        <f>SUMIF(Tabla1[Número de Orden],Tabla13[[#This Row],[Número_Orden]],Tabla1[Tiempo_Preparación])</f>
        <v>3.8194444444444441E-2</v>
      </c>
      <c r="X582" s="7">
        <f>Tabla13[[#This Row],[Tiempo_Sala]]-Tabla13[[#This Row],[Tiempo_Preparación]]</f>
        <v>3.8194444441210694E-2</v>
      </c>
      <c r="Y582" s="1" t="str">
        <f>IF(Tabla13[[#This Row],[TS-TP]]&gt;0,"COBRADA","NO COBRADA")</f>
        <v>COBRADA</v>
      </c>
    </row>
    <row r="583" spans="1:25" x14ac:dyDescent="0.25">
      <c r="A583" s="1">
        <v>3</v>
      </c>
      <c r="B583" s="1" t="s">
        <v>947</v>
      </c>
      <c r="C583" s="1">
        <v>1</v>
      </c>
      <c r="D583" s="13">
        <v>45022.158333333333</v>
      </c>
      <c r="E583" s="13">
        <v>45022.214583333334</v>
      </c>
      <c r="F583" s="7">
        <f>IF(Tabla13[[#This Row],[Estado_Mesa]]="Ocupada",Tabla13[[#This Row],[Hora_Salida]]-Tabla13[[#This Row],[Hora_Llegada]]+TIME(0,15,0),Tabla13[[#This Row],[Hora_Salida]]-Tabla13[[#This Row],[Hora_Llegada]])</f>
        <v>5.6250000001455192E-2</v>
      </c>
      <c r="G583" s="7" t="str">
        <f>TEXT(Tabla13[[#This Row],[Hora_Salida]],"dddd,dd,mm,aaaa")</f>
        <v>jueves,06,04,2023</v>
      </c>
      <c r="H583" s="1" t="s">
        <v>79</v>
      </c>
      <c r="I583" s="1" t="s">
        <v>67</v>
      </c>
      <c r="J583" s="1" t="s">
        <v>80</v>
      </c>
      <c r="K583" s="1">
        <v>20.23</v>
      </c>
      <c r="L583" s="1" cm="1">
        <f t="array" ref="L583">_xlfn.IFS(Tabla13[[#This Row],[Cuentas_Pagadas]]="COBRADA",K583,Tabla13[[#This Row],[Cuentas_Pagadas]]="NO COBRADA","-")</f>
        <v>20.23</v>
      </c>
      <c r="M583" s="1" t="s">
        <v>69</v>
      </c>
      <c r="N583" s="1">
        <v>582</v>
      </c>
      <c r="O583" s="1" t="s">
        <v>104</v>
      </c>
      <c r="P583" s="1" t="s">
        <v>7</v>
      </c>
      <c r="Q583" s="19">
        <v>0.1</v>
      </c>
      <c r="R583" s="25">
        <f>Tabla13[[#This Row],[Monto Total]]*Tabla13[[#This Row],[IVA (%)]]</f>
        <v>5.4</v>
      </c>
      <c r="S583" s="26">
        <f>SUMIF(Tabla1[Número de Orden],Tabla13[[#This Row],[Número_Orden]],Tabla1[Total del Pedido])</f>
        <v>54</v>
      </c>
      <c r="T583" s="26" cm="1">
        <f t="array" ref="T583">_xlfn.IFS(Tabla13[[#This Row],[Cuentas_Pagadas]]="COBRADA",Tabla13[[#This Row],[Monto Total]]+Tabla13[[#This Row],[Propina]],Tabla13[[#This Row],[Cuentas_Pagadas]]="NO COBRADA",0)</f>
        <v>74.23</v>
      </c>
      <c r="U583" s="26">
        <f>SUMIF(Tabla1[Número de Orden],Tabla13[[#This Row],[Número_Orden]],Tabla1[Ganancia Bruta])</f>
        <v>22</v>
      </c>
      <c r="V583" s="26">
        <f>IF(Tabla13[[#This Row],[Ganancia Bruta]]&gt;0,Tabla13[[#This Row],[Ganancia Bruta]]-Tabla13[[#This Row],[IVA]],"-")</f>
        <v>16.600000000000001</v>
      </c>
      <c r="W583" s="7">
        <f>SUMIF(Tabla1[Número de Orden],Tabla13[[#This Row],[Número_Orden]],Tabla1[Tiempo_Preparación])</f>
        <v>2.9166666666666667E-2</v>
      </c>
      <c r="X583" s="7">
        <f>Tabla13[[#This Row],[Tiempo_Sala]]-Tabla13[[#This Row],[Tiempo_Preparación]]</f>
        <v>2.7083333334788524E-2</v>
      </c>
      <c r="Y583" s="1" t="str">
        <f>IF(Tabla13[[#This Row],[TS-TP]]&gt;0,"COBRADA","NO COBRADA")</f>
        <v>COBRADA</v>
      </c>
    </row>
    <row r="584" spans="1:25" x14ac:dyDescent="0.25">
      <c r="A584" s="1">
        <v>9</v>
      </c>
      <c r="B584" s="1" t="s">
        <v>512</v>
      </c>
      <c r="C584" s="1">
        <v>2</v>
      </c>
      <c r="D584" s="13">
        <v>45022.070138888892</v>
      </c>
      <c r="E584" s="13">
        <v>45022.148611111108</v>
      </c>
      <c r="F584" s="7">
        <f>IF(Tabla13[[#This Row],[Estado_Mesa]]="Ocupada",Tabla13[[#This Row],[Hora_Salida]]-Tabla13[[#This Row],[Hora_Llegada]]+TIME(0,15,0),Tabla13[[#This Row],[Hora_Salida]]-Tabla13[[#This Row],[Hora_Llegada]])</f>
        <v>7.847222221607808E-2</v>
      </c>
      <c r="G584" s="7" t="str">
        <f>TEXT(Tabla13[[#This Row],[Hora_Salida]],"dddd,dd,mm,aaaa")</f>
        <v>jueves,06,04,2023</v>
      </c>
      <c r="H584" s="1" t="s">
        <v>79</v>
      </c>
      <c r="I584" s="1" t="s">
        <v>93</v>
      </c>
      <c r="J584" s="1" t="s">
        <v>68</v>
      </c>
      <c r="K584" s="1">
        <v>35.99</v>
      </c>
      <c r="L584" s="1" cm="1">
        <f t="array" ref="L584">_xlfn.IFS(Tabla13[[#This Row],[Cuentas_Pagadas]]="COBRADA",K584,Tabla13[[#This Row],[Cuentas_Pagadas]]="NO COBRADA","-")</f>
        <v>35.99</v>
      </c>
      <c r="M584" s="1" t="s">
        <v>81</v>
      </c>
      <c r="N584" s="1">
        <v>583</v>
      </c>
      <c r="O584" s="1" t="s">
        <v>82</v>
      </c>
      <c r="P584" s="1" t="s">
        <v>948</v>
      </c>
      <c r="Q584" s="19">
        <v>0.1</v>
      </c>
      <c r="R584" s="25">
        <f>Tabla13[[#This Row],[Monto Total]]*Tabla13[[#This Row],[IVA (%)]]</f>
        <v>24.3</v>
      </c>
      <c r="S584" s="26">
        <f>SUMIF(Tabla1[Número de Orden],Tabla13[[#This Row],[Número_Orden]],Tabla1[Total del Pedido])</f>
        <v>243</v>
      </c>
      <c r="T584" s="26" cm="1">
        <f t="array" ref="T584">_xlfn.IFS(Tabla13[[#This Row],[Cuentas_Pagadas]]="COBRADA",Tabla13[[#This Row],[Monto Total]]+Tabla13[[#This Row],[Propina]],Tabla13[[#This Row],[Cuentas_Pagadas]]="NO COBRADA",0)</f>
        <v>278.99</v>
      </c>
      <c r="U584" s="26">
        <f>SUMIF(Tabla1[Número de Orden],Tabla13[[#This Row],[Número_Orden]],Tabla1[Ganancia Bruta])</f>
        <v>97</v>
      </c>
      <c r="V584" s="26">
        <f>IF(Tabla13[[#This Row],[Ganancia Bruta]]&gt;0,Tabla13[[#This Row],[Ganancia Bruta]]-Tabla13[[#This Row],[IVA]],"-")</f>
        <v>72.7</v>
      </c>
      <c r="W584" s="7">
        <f>SUMIF(Tabla1[Número de Orden],Tabla13[[#This Row],[Número_Orden]],Tabla1[Tiempo_Preparación])</f>
        <v>7.2916666666666671E-2</v>
      </c>
      <c r="X584" s="7">
        <f>Tabla13[[#This Row],[Tiempo_Sala]]-Tabla13[[#This Row],[Tiempo_Preparación]]</f>
        <v>5.5555555494114089E-3</v>
      </c>
      <c r="Y584" s="1" t="str">
        <f>IF(Tabla13[[#This Row],[TS-TP]]&gt;0,"COBRADA","NO COBRADA")</f>
        <v>COBRADA</v>
      </c>
    </row>
    <row r="585" spans="1:25" x14ac:dyDescent="0.25">
      <c r="A585" s="1">
        <v>9</v>
      </c>
      <c r="B585" s="1" t="s">
        <v>949</v>
      </c>
      <c r="C585" s="1">
        <v>4</v>
      </c>
      <c r="D585" s="13">
        <v>45022.149305555555</v>
      </c>
      <c r="E585" s="13">
        <v>45022.290972222225</v>
      </c>
      <c r="F585" s="7">
        <f>IF(Tabla13[[#This Row],[Estado_Mesa]]="Ocupada",Tabla13[[#This Row],[Hora_Salida]]-Tabla13[[#This Row],[Hora_Llegada]]+TIME(0,15,0),Tabla13[[#This Row],[Hora_Salida]]-Tabla13[[#This Row],[Hora_Llegada]])</f>
        <v>0.14166666667006211</v>
      </c>
      <c r="G585" s="7" t="str">
        <f>TEXT(Tabla13[[#This Row],[Hora_Salida]],"dddd,dd,mm,aaaa")</f>
        <v>jueves,06,04,2023</v>
      </c>
      <c r="H585" s="1" t="s">
        <v>66</v>
      </c>
      <c r="I585" s="1" t="s">
        <v>67</v>
      </c>
      <c r="J585" s="1" t="s">
        <v>68</v>
      </c>
      <c r="K585" s="1">
        <v>36.979999999999997</v>
      </c>
      <c r="L585" s="1" cm="1">
        <f t="array" ref="L585">_xlfn.IFS(Tabla13[[#This Row],[Cuentas_Pagadas]]="COBRADA",K585,Tabla13[[#This Row],[Cuentas_Pagadas]]="NO COBRADA","-")</f>
        <v>36.979999999999997</v>
      </c>
      <c r="M585" s="1" t="s">
        <v>69</v>
      </c>
      <c r="N585" s="1">
        <v>584</v>
      </c>
      <c r="O585" s="1" t="s">
        <v>122</v>
      </c>
      <c r="P585" s="1" t="s">
        <v>950</v>
      </c>
      <c r="Q585" s="19">
        <v>0.1</v>
      </c>
      <c r="R585" s="25">
        <f>Tabla13[[#This Row],[Monto Total]]*Tabla13[[#This Row],[IVA (%)]]</f>
        <v>13.9</v>
      </c>
      <c r="S585" s="26">
        <f>SUMIF(Tabla1[Número de Orden],Tabla13[[#This Row],[Número_Orden]],Tabla1[Total del Pedido])</f>
        <v>139</v>
      </c>
      <c r="T585" s="26" cm="1">
        <f t="array" ref="T585">_xlfn.IFS(Tabla13[[#This Row],[Cuentas_Pagadas]]="COBRADA",Tabla13[[#This Row],[Monto Total]]+Tabla13[[#This Row],[Propina]],Tabla13[[#This Row],[Cuentas_Pagadas]]="NO COBRADA",0)</f>
        <v>175.98</v>
      </c>
      <c r="U585" s="26">
        <f>SUMIF(Tabla1[Número de Orden],Tabla13[[#This Row],[Número_Orden]],Tabla1[Ganancia Bruta])</f>
        <v>56</v>
      </c>
      <c r="V585" s="26">
        <f>IF(Tabla13[[#This Row],[Ganancia Bruta]]&gt;0,Tabla13[[#This Row],[Ganancia Bruta]]-Tabla13[[#This Row],[IVA]],"-")</f>
        <v>42.1</v>
      </c>
      <c r="W585" s="7">
        <f>SUMIF(Tabla1[Número de Orden],Tabla13[[#This Row],[Número_Orden]],Tabla1[Tiempo_Preparación])</f>
        <v>7.9166666666666663E-2</v>
      </c>
      <c r="X585" s="7">
        <f>Tabla13[[#This Row],[Tiempo_Sala]]-Tabla13[[#This Row],[Tiempo_Preparación]]</f>
        <v>6.2500000003395451E-2</v>
      </c>
      <c r="Y585" s="1" t="str">
        <f>IF(Tabla13[[#This Row],[TS-TP]]&gt;0,"COBRADA","NO COBRADA")</f>
        <v>COBRADA</v>
      </c>
    </row>
    <row r="586" spans="1:25" x14ac:dyDescent="0.25">
      <c r="A586" s="1">
        <v>3</v>
      </c>
      <c r="B586" s="1" t="s">
        <v>803</v>
      </c>
      <c r="C586" s="1">
        <v>5</v>
      </c>
      <c r="D586" s="13">
        <v>45022.057638888888</v>
      </c>
      <c r="E586" s="13">
        <v>45022.109027777777</v>
      </c>
      <c r="F586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586" s="7" t="str">
        <f>TEXT(Tabla13[[#This Row],[Hora_Salida]],"dddd,dd,mm,aaaa")</f>
        <v>jueves,06,04,2023</v>
      </c>
      <c r="H586" s="1" t="s">
        <v>66</v>
      </c>
      <c r="I586" s="1" t="s">
        <v>74</v>
      </c>
      <c r="J586" s="1" t="s">
        <v>80</v>
      </c>
      <c r="K586" s="1">
        <v>10.07</v>
      </c>
      <c r="L586" s="1" t="str" cm="1">
        <f t="array" ref="L586">_xlfn.IFS(Tabla13[[#This Row],[Cuentas_Pagadas]]="COBRADA",K586,Tabla13[[#This Row],[Cuentas_Pagadas]]="NO COBRADA","-")</f>
        <v>-</v>
      </c>
      <c r="M586" s="1" t="s">
        <v>81</v>
      </c>
      <c r="N586" s="1">
        <v>585</v>
      </c>
      <c r="O586" s="1" t="s">
        <v>117</v>
      </c>
      <c r="P586" s="1" t="s">
        <v>951</v>
      </c>
      <c r="Q586" s="19">
        <v>0.1</v>
      </c>
      <c r="R586" s="25">
        <f>Tabla13[[#This Row],[Monto Total]]*Tabla13[[#This Row],[IVA (%)]]</f>
        <v>12.8</v>
      </c>
      <c r="S586" s="26">
        <f>SUMIF(Tabla1[Número de Orden],Tabla13[[#This Row],[Número_Orden]],Tabla1[Total del Pedido])</f>
        <v>128</v>
      </c>
      <c r="T586" s="26" cm="1">
        <f t="array" ref="T586">_xlfn.IFS(Tabla13[[#This Row],[Cuentas_Pagadas]]="COBRADA",Tabla13[[#This Row],[Monto Total]]+Tabla13[[#This Row],[Propina]],Tabla13[[#This Row],[Cuentas_Pagadas]]="NO COBRADA",0)</f>
        <v>0</v>
      </c>
      <c r="U586" s="26">
        <v>0</v>
      </c>
      <c r="V586" s="27" t="str">
        <f>IF(Tabla13[[#This Row],[Ganancia Bruta]]&gt;0,Tabla13[[#This Row],[Ganancia Bruta]]-Tabla13[[#This Row],[IVA]],"-")</f>
        <v>-</v>
      </c>
      <c r="W586" s="7">
        <f>SUMIF(Tabla1[Número de Orden],Tabla13[[#This Row],[Número_Orden]],Tabla1[Tiempo_Preparación])</f>
        <v>6.5972222222222224E-2</v>
      </c>
      <c r="X586" s="7">
        <f>Tabla13[[#This Row],[Tiempo_Sala]]-Tabla13[[#This Row],[Tiempo_Preparación]]</f>
        <v>-1.4583333333171647E-2</v>
      </c>
      <c r="Y586" s="1" t="str">
        <f>IF(Tabla13[[#This Row],[TS-TP]]&gt;0,"COBRADA","NO COBRADA")</f>
        <v>NO COBRADA</v>
      </c>
    </row>
    <row r="587" spans="1:25" x14ac:dyDescent="0.25">
      <c r="A587" s="1">
        <v>17</v>
      </c>
      <c r="B587" s="1" t="s">
        <v>952</v>
      </c>
      <c r="C587" s="1">
        <v>5</v>
      </c>
      <c r="D587" s="13">
        <v>45022.030555555553</v>
      </c>
      <c r="E587" s="13">
        <v>45022.163194444445</v>
      </c>
      <c r="F587" s="7">
        <f>IF(Tabla13[[#This Row],[Estado_Mesa]]="Ocupada",Tabla13[[#This Row],[Hora_Salida]]-Tabla13[[#This Row],[Hora_Llegada]]+TIME(0,15,0),Tabla13[[#This Row],[Hora_Salida]]-Tabla13[[#This Row],[Hora_Llegada]])</f>
        <v>0.14305555555862762</v>
      </c>
      <c r="G587" s="7" t="str">
        <f>TEXT(Tabla13[[#This Row],[Hora_Salida]],"dddd,dd,mm,aaaa")</f>
        <v>jueves,06,04,2023</v>
      </c>
      <c r="H587" s="1" t="s">
        <v>66</v>
      </c>
      <c r="I587" s="1" t="s">
        <v>93</v>
      </c>
      <c r="J587" s="1" t="s">
        <v>75</v>
      </c>
      <c r="K587" s="1">
        <v>32.79</v>
      </c>
      <c r="L587" s="1" cm="1">
        <f t="array" ref="L587">_xlfn.IFS(Tabla13[[#This Row],[Cuentas_Pagadas]]="COBRADA",K587,Tabla13[[#This Row],[Cuentas_Pagadas]]="NO COBRADA","-")</f>
        <v>32.79</v>
      </c>
      <c r="M587" s="1" t="s">
        <v>95</v>
      </c>
      <c r="N587" s="1">
        <v>586</v>
      </c>
      <c r="O587" s="1" t="s">
        <v>96</v>
      </c>
      <c r="P587" s="1" t="s">
        <v>679</v>
      </c>
      <c r="Q587" s="19">
        <v>0.1</v>
      </c>
      <c r="R587" s="25">
        <f>Tabla13[[#This Row],[Monto Total]]*Tabla13[[#This Row],[IVA (%)]]</f>
        <v>17.100000000000001</v>
      </c>
      <c r="S587" s="26">
        <f>SUMIF(Tabla1[Número de Orden],Tabla13[[#This Row],[Número_Orden]],Tabla1[Total del Pedido])</f>
        <v>171</v>
      </c>
      <c r="T587" s="26" cm="1">
        <f t="array" ref="T587">_xlfn.IFS(Tabla13[[#This Row],[Cuentas_Pagadas]]="COBRADA",Tabla13[[#This Row],[Monto Total]]+Tabla13[[#This Row],[Propina]],Tabla13[[#This Row],[Cuentas_Pagadas]]="NO COBRADA",0)</f>
        <v>203.79</v>
      </c>
      <c r="U587" s="26">
        <f>SUMIF(Tabla1[Número de Orden],Tabla13[[#This Row],[Número_Orden]],Tabla1[Ganancia Bruta])</f>
        <v>69</v>
      </c>
      <c r="V587" s="26">
        <f>IF(Tabla13[[#This Row],[Ganancia Bruta]]&gt;0,Tabla13[[#This Row],[Ganancia Bruta]]-Tabla13[[#This Row],[IVA]],"-")</f>
        <v>51.9</v>
      </c>
      <c r="W587" s="7">
        <f>SUMIF(Tabla1[Número de Orden],Tabla13[[#This Row],[Número_Orden]],Tabla1[Tiempo_Preparación])</f>
        <v>6.3888888888888884E-2</v>
      </c>
      <c r="X587" s="7">
        <f>Tabla13[[#This Row],[Tiempo_Sala]]-Tabla13[[#This Row],[Tiempo_Preparación]]</f>
        <v>7.9166666669738733E-2</v>
      </c>
      <c r="Y587" s="1" t="str">
        <f>IF(Tabla13[[#This Row],[TS-TP]]&gt;0,"COBRADA","NO COBRADA")</f>
        <v>COBRADA</v>
      </c>
    </row>
    <row r="588" spans="1:25" x14ac:dyDescent="0.25">
      <c r="A588" s="1">
        <v>7</v>
      </c>
      <c r="B588" s="1" t="s">
        <v>953</v>
      </c>
      <c r="C588" s="1">
        <v>4</v>
      </c>
      <c r="D588" s="13">
        <v>45022.151388888888</v>
      </c>
      <c r="E588" s="13">
        <v>45022.195833333331</v>
      </c>
      <c r="F588" s="7">
        <f>IF(Tabla13[[#This Row],[Estado_Mesa]]="Ocupada",Tabla13[[#This Row],[Hora_Salida]]-Tabla13[[#This Row],[Hora_Llegada]]+TIME(0,15,0),Tabla13[[#This Row],[Hora_Salida]]-Tabla13[[#This Row],[Hora_Llegada]])</f>
        <v>5.4861111110464357E-2</v>
      </c>
      <c r="G588" s="7" t="str">
        <f>TEXT(Tabla13[[#This Row],[Hora_Salida]],"dddd,dd,mm,aaaa")</f>
        <v>jueves,06,04,2023</v>
      </c>
      <c r="H588" s="1" t="s">
        <v>66</v>
      </c>
      <c r="I588" s="1" t="s">
        <v>74</v>
      </c>
      <c r="J588" s="1" t="s">
        <v>80</v>
      </c>
      <c r="K588" s="1">
        <v>35.03</v>
      </c>
      <c r="L588" s="1" cm="1">
        <f t="array" ref="L588">_xlfn.IFS(Tabla13[[#This Row],[Cuentas_Pagadas]]="COBRADA",K588,Tabla13[[#This Row],[Cuentas_Pagadas]]="NO COBRADA","-")</f>
        <v>35.03</v>
      </c>
      <c r="M588" s="1" t="s">
        <v>95</v>
      </c>
      <c r="N588" s="1">
        <v>587</v>
      </c>
      <c r="O588" s="1" t="s">
        <v>104</v>
      </c>
      <c r="P588" s="1" t="s">
        <v>4</v>
      </c>
      <c r="Q588" s="19">
        <v>0.1</v>
      </c>
      <c r="R588" s="25">
        <f>Tabla13[[#This Row],[Monto Total]]*Tabla13[[#This Row],[IVA (%)]]</f>
        <v>4.8000000000000007</v>
      </c>
      <c r="S588" s="26">
        <f>SUMIF(Tabla1[Número de Orden],Tabla13[[#This Row],[Número_Orden]],Tabla1[Total del Pedido])</f>
        <v>48</v>
      </c>
      <c r="T588" s="26" cm="1">
        <f t="array" ref="T588">_xlfn.IFS(Tabla13[[#This Row],[Cuentas_Pagadas]]="COBRADA",Tabla13[[#This Row],[Monto Total]]+Tabla13[[#This Row],[Propina]],Tabla13[[#This Row],[Cuentas_Pagadas]]="NO COBRADA",0)</f>
        <v>83.03</v>
      </c>
      <c r="U588" s="26">
        <f>SUMIF(Tabla1[Número de Orden],Tabla13[[#This Row],[Número_Orden]],Tabla1[Ganancia Bruta])</f>
        <v>20</v>
      </c>
      <c r="V588" s="26">
        <f>IF(Tabla13[[#This Row],[Ganancia Bruta]]&gt;0,Tabla13[[#This Row],[Ganancia Bruta]]-Tabla13[[#This Row],[IVA]],"-")</f>
        <v>15.2</v>
      </c>
      <c r="W588" s="7">
        <f>SUMIF(Tabla1[Número de Orden],Tabla13[[#This Row],[Número_Orden]],Tabla1[Tiempo_Preparación])</f>
        <v>2.9861111111111113E-2</v>
      </c>
      <c r="X588" s="7">
        <f>Tabla13[[#This Row],[Tiempo_Sala]]-Tabla13[[#This Row],[Tiempo_Preparación]]</f>
        <v>2.4999999999353244E-2</v>
      </c>
      <c r="Y588" s="1" t="str">
        <f>IF(Tabla13[[#This Row],[TS-TP]]&gt;0,"COBRADA","NO COBRADA")</f>
        <v>COBRADA</v>
      </c>
    </row>
    <row r="589" spans="1:25" x14ac:dyDescent="0.25">
      <c r="A589" s="1">
        <v>15</v>
      </c>
      <c r="B589" s="1" t="s">
        <v>919</v>
      </c>
      <c r="C589" s="1">
        <v>2</v>
      </c>
      <c r="D589" s="13">
        <v>45022.097222222219</v>
      </c>
      <c r="E589" s="13">
        <v>45022.248611111114</v>
      </c>
      <c r="F589" s="7">
        <f>IF(Tabla13[[#This Row],[Estado_Mesa]]="Ocupada",Tabla13[[#This Row],[Hora_Salida]]-Tabla13[[#This Row],[Hora_Llegada]]+TIME(0,15,0),Tabla13[[#This Row],[Hora_Salida]]-Tabla13[[#This Row],[Hora_Llegada]])</f>
        <v>0.15138888889487134</v>
      </c>
      <c r="G589" s="7" t="str">
        <f>TEXT(Tabla13[[#This Row],[Hora_Salida]],"dddd,dd,mm,aaaa")</f>
        <v>jueves,06,04,2023</v>
      </c>
      <c r="H589" s="1" t="s">
        <v>66</v>
      </c>
      <c r="I589" s="1" t="s">
        <v>93</v>
      </c>
      <c r="J589" s="1" t="s">
        <v>75</v>
      </c>
      <c r="K589" s="1">
        <v>33.93</v>
      </c>
      <c r="L589" s="1" cm="1">
        <f t="array" ref="L589">_xlfn.IFS(Tabla13[[#This Row],[Cuentas_Pagadas]]="COBRADA",K589,Tabla13[[#This Row],[Cuentas_Pagadas]]="NO COBRADA","-")</f>
        <v>33.93</v>
      </c>
      <c r="M589" s="1" t="s">
        <v>81</v>
      </c>
      <c r="N589" s="1">
        <v>588</v>
      </c>
      <c r="O589" s="1" t="s">
        <v>86</v>
      </c>
      <c r="P589" s="1" t="s">
        <v>954</v>
      </c>
      <c r="Q589" s="19">
        <v>0.1</v>
      </c>
      <c r="R589" s="25">
        <f>Tabla13[[#This Row],[Monto Total]]*Tabla13[[#This Row],[IVA (%)]]</f>
        <v>10.100000000000001</v>
      </c>
      <c r="S589" s="26">
        <f>SUMIF(Tabla1[Número de Orden],Tabla13[[#This Row],[Número_Orden]],Tabla1[Total del Pedido])</f>
        <v>101</v>
      </c>
      <c r="T589" s="26" cm="1">
        <f t="array" ref="T589">_xlfn.IFS(Tabla13[[#This Row],[Cuentas_Pagadas]]="COBRADA",Tabla13[[#This Row],[Monto Total]]+Tabla13[[#This Row],[Propina]],Tabla13[[#This Row],[Cuentas_Pagadas]]="NO COBRADA",0)</f>
        <v>134.93</v>
      </c>
      <c r="U589" s="26">
        <f>SUMIF(Tabla1[Número de Orden],Tabla13[[#This Row],[Número_Orden]],Tabla1[Ganancia Bruta])</f>
        <v>41</v>
      </c>
      <c r="V589" s="26">
        <f>IF(Tabla13[[#This Row],[Ganancia Bruta]]&gt;0,Tabla13[[#This Row],[Ganancia Bruta]]-Tabla13[[#This Row],[IVA]],"-")</f>
        <v>30.9</v>
      </c>
      <c r="W589" s="7">
        <f>SUMIF(Tabla1[Número de Orden],Tabla13[[#This Row],[Número_Orden]],Tabla1[Tiempo_Preparación])</f>
        <v>2.5694444444444443E-2</v>
      </c>
      <c r="X589" s="7">
        <f>Tabla13[[#This Row],[Tiempo_Sala]]-Tabla13[[#This Row],[Tiempo_Preparación]]</f>
        <v>0.12569444445042691</v>
      </c>
      <c r="Y589" s="1" t="str">
        <f>IF(Tabla13[[#This Row],[TS-TP]]&gt;0,"COBRADA","NO COBRADA")</f>
        <v>COBRADA</v>
      </c>
    </row>
    <row r="590" spans="1:25" x14ac:dyDescent="0.25">
      <c r="A590" s="1">
        <v>10</v>
      </c>
      <c r="B590" s="1" t="s">
        <v>955</v>
      </c>
      <c r="C590" s="1">
        <v>4</v>
      </c>
      <c r="D590" s="13">
        <v>45022.134722222225</v>
      </c>
      <c r="E590" s="13">
        <v>45022.247916666667</v>
      </c>
      <c r="F590" s="7">
        <f>IF(Tabla13[[#This Row],[Estado_Mesa]]="Ocupada",Tabla13[[#This Row],[Hora_Salida]]-Tabla13[[#This Row],[Hora_Llegada]]+TIME(0,15,0),Tabla13[[#This Row],[Hora_Salida]]-Tabla13[[#This Row],[Hora_Llegada]])</f>
        <v>0.1131944444423425</v>
      </c>
      <c r="G590" s="7" t="str">
        <f>TEXT(Tabla13[[#This Row],[Hora_Salida]],"dddd,dd,mm,aaaa")</f>
        <v>jueves,06,04,2023</v>
      </c>
      <c r="H590" s="1" t="s">
        <v>89</v>
      </c>
      <c r="I590" s="1" t="s">
        <v>67</v>
      </c>
      <c r="J590" s="1" t="s">
        <v>68</v>
      </c>
      <c r="K590" s="1">
        <v>28.96</v>
      </c>
      <c r="L590" s="1" cm="1">
        <f t="array" ref="L590">_xlfn.IFS(Tabla13[[#This Row],[Cuentas_Pagadas]]="COBRADA",K590,Tabla13[[#This Row],[Cuentas_Pagadas]]="NO COBRADA","-")</f>
        <v>28.96</v>
      </c>
      <c r="M590" s="1" t="s">
        <v>81</v>
      </c>
      <c r="N590" s="1">
        <v>589</v>
      </c>
      <c r="O590" s="1" t="s">
        <v>104</v>
      </c>
      <c r="P590" s="1" t="s">
        <v>956</v>
      </c>
      <c r="Q590" s="19">
        <v>0.1</v>
      </c>
      <c r="R590" s="25">
        <f>Tabla13[[#This Row],[Monto Total]]*Tabla13[[#This Row],[IVA (%)]]</f>
        <v>28.400000000000002</v>
      </c>
      <c r="S590" s="26">
        <f>SUMIF(Tabla1[Número de Orden],Tabla13[[#This Row],[Número_Orden]],Tabla1[Total del Pedido])</f>
        <v>284</v>
      </c>
      <c r="T590" s="26" cm="1">
        <f t="array" ref="T590">_xlfn.IFS(Tabla13[[#This Row],[Cuentas_Pagadas]]="COBRADA",Tabla13[[#This Row],[Monto Total]]+Tabla13[[#This Row],[Propina]],Tabla13[[#This Row],[Cuentas_Pagadas]]="NO COBRADA",0)</f>
        <v>312.95999999999998</v>
      </c>
      <c r="U590" s="26">
        <f>SUMIF(Tabla1[Número de Orden],Tabla13[[#This Row],[Número_Orden]],Tabla1[Ganancia Bruta])</f>
        <v>114</v>
      </c>
      <c r="V590" s="26">
        <f>IF(Tabla13[[#This Row],[Ganancia Bruta]]&gt;0,Tabla13[[#This Row],[Ganancia Bruta]]-Tabla13[[#This Row],[IVA]],"-")</f>
        <v>85.6</v>
      </c>
      <c r="W590" s="7">
        <f>SUMIF(Tabla1[Número de Orden],Tabla13[[#This Row],[Número_Orden]],Tabla1[Tiempo_Preparación])</f>
        <v>8.3333333333333329E-2</v>
      </c>
      <c r="X590" s="7">
        <f>Tabla13[[#This Row],[Tiempo_Sala]]-Tabla13[[#This Row],[Tiempo_Preparación]]</f>
        <v>2.9861111109009172E-2</v>
      </c>
      <c r="Y590" s="1" t="str">
        <f>IF(Tabla13[[#This Row],[TS-TP]]&gt;0,"COBRADA","NO COBRADA")</f>
        <v>COBRADA</v>
      </c>
    </row>
    <row r="591" spans="1:25" x14ac:dyDescent="0.25">
      <c r="A591" s="1">
        <v>3</v>
      </c>
      <c r="B591" s="1" t="s">
        <v>455</v>
      </c>
      <c r="C591" s="1">
        <v>6</v>
      </c>
      <c r="D591" s="13">
        <v>45022.114583333336</v>
      </c>
      <c r="E591" s="13">
        <v>45022.185416666667</v>
      </c>
      <c r="F591" s="7">
        <f>IF(Tabla13[[#This Row],[Estado_Mesa]]="Ocupada",Tabla13[[#This Row],[Hora_Salida]]-Tabla13[[#This Row],[Hora_Llegada]]+TIME(0,15,0),Tabla13[[#This Row],[Hora_Salida]]-Tabla13[[#This Row],[Hora_Llegada]])</f>
        <v>8.1249999998059749E-2</v>
      </c>
      <c r="G591" s="7" t="str">
        <f>TEXT(Tabla13[[#This Row],[Hora_Salida]],"dddd,dd,mm,aaaa")</f>
        <v>jueves,06,04,2023</v>
      </c>
      <c r="H591" s="1" t="s">
        <v>79</v>
      </c>
      <c r="I591" s="1" t="s">
        <v>74</v>
      </c>
      <c r="J591" s="1" t="s">
        <v>80</v>
      </c>
      <c r="K591" s="1">
        <v>40.94</v>
      </c>
      <c r="L591" s="1" cm="1">
        <f t="array" ref="L591">_xlfn.IFS(Tabla13[[#This Row],[Cuentas_Pagadas]]="COBRADA",K591,Tabla13[[#This Row],[Cuentas_Pagadas]]="NO COBRADA","-")</f>
        <v>40.94</v>
      </c>
      <c r="M591" s="1" t="s">
        <v>95</v>
      </c>
      <c r="N591" s="1">
        <v>590</v>
      </c>
      <c r="O591" s="1" t="s">
        <v>96</v>
      </c>
      <c r="P591" s="1" t="s">
        <v>957</v>
      </c>
      <c r="Q591" s="19">
        <v>0.1</v>
      </c>
      <c r="R591" s="25">
        <f>Tabla13[[#This Row],[Monto Total]]*Tabla13[[#This Row],[IVA (%)]]</f>
        <v>12.200000000000001</v>
      </c>
      <c r="S591" s="26">
        <f>SUMIF(Tabla1[Número de Orden],Tabla13[[#This Row],[Número_Orden]],Tabla1[Total del Pedido])</f>
        <v>122</v>
      </c>
      <c r="T591" s="26" cm="1">
        <f t="array" ref="T591">_xlfn.IFS(Tabla13[[#This Row],[Cuentas_Pagadas]]="COBRADA",Tabla13[[#This Row],[Monto Total]]+Tabla13[[#This Row],[Propina]],Tabla13[[#This Row],[Cuentas_Pagadas]]="NO COBRADA",0)</f>
        <v>162.94</v>
      </c>
      <c r="U591" s="26">
        <f>SUMIF(Tabla1[Número de Orden],Tabla13[[#This Row],[Número_Orden]],Tabla1[Ganancia Bruta])</f>
        <v>50</v>
      </c>
      <c r="V591" s="26">
        <f>IF(Tabla13[[#This Row],[Ganancia Bruta]]&gt;0,Tabla13[[#This Row],[Ganancia Bruta]]-Tabla13[[#This Row],[IVA]],"-")</f>
        <v>37.799999999999997</v>
      </c>
      <c r="W591" s="7">
        <f>SUMIF(Tabla1[Número de Orden],Tabla13[[#This Row],[Número_Orden]],Tabla1[Tiempo_Preparación])</f>
        <v>4.4444444444444446E-2</v>
      </c>
      <c r="X591" s="7">
        <f>Tabla13[[#This Row],[Tiempo_Sala]]-Tabla13[[#This Row],[Tiempo_Preparación]]</f>
        <v>3.6805555553615303E-2</v>
      </c>
      <c r="Y591" s="1" t="str">
        <f>IF(Tabla13[[#This Row],[TS-TP]]&gt;0,"COBRADA","NO COBRADA")</f>
        <v>COBRADA</v>
      </c>
    </row>
    <row r="592" spans="1:25" x14ac:dyDescent="0.25">
      <c r="A592" s="1">
        <v>11</v>
      </c>
      <c r="B592" s="1" t="s">
        <v>958</v>
      </c>
      <c r="C592" s="1">
        <v>6</v>
      </c>
      <c r="D592" s="13">
        <v>45022.155555555553</v>
      </c>
      <c r="E592" s="13">
        <v>45022.263194444444</v>
      </c>
      <c r="F592" s="7">
        <f>IF(Tabla13[[#This Row],[Estado_Mesa]]="Ocupada",Tabla13[[#This Row],[Hora_Salida]]-Tabla13[[#This Row],[Hora_Llegada]]+TIME(0,15,0),Tabla13[[#This Row],[Hora_Salida]]-Tabla13[[#This Row],[Hora_Llegada]])</f>
        <v>0.10763888889050577</v>
      </c>
      <c r="G592" s="7" t="str">
        <f>TEXT(Tabla13[[#This Row],[Hora_Salida]],"dddd,dd,mm,aaaa")</f>
        <v>jueves,06,04,2023</v>
      </c>
      <c r="H592" s="1" t="s">
        <v>66</v>
      </c>
      <c r="I592" s="1" t="s">
        <v>74</v>
      </c>
      <c r="J592" s="1" t="s">
        <v>80</v>
      </c>
      <c r="K592" s="1">
        <v>44.33</v>
      </c>
      <c r="L592" s="1" cm="1">
        <f t="array" ref="L592">_xlfn.IFS(Tabla13[[#This Row],[Cuentas_Pagadas]]="COBRADA",K592,Tabla13[[#This Row],[Cuentas_Pagadas]]="NO COBRADA","-")</f>
        <v>44.33</v>
      </c>
      <c r="M592" s="1" t="s">
        <v>81</v>
      </c>
      <c r="N592" s="1">
        <v>591</v>
      </c>
      <c r="O592" s="1" t="s">
        <v>101</v>
      </c>
      <c r="P592" s="1" t="s">
        <v>8</v>
      </c>
      <c r="Q592" s="19">
        <v>0.1</v>
      </c>
      <c r="R592" s="25">
        <f>Tabla13[[#This Row],[Monto Total]]*Tabla13[[#This Row],[IVA (%)]]</f>
        <v>12</v>
      </c>
      <c r="S592" s="26">
        <f>SUMIF(Tabla1[Número de Orden],Tabla13[[#This Row],[Número_Orden]],Tabla1[Total del Pedido])</f>
        <v>120</v>
      </c>
      <c r="T592" s="26" cm="1">
        <f t="array" ref="T592">_xlfn.IFS(Tabla13[[#This Row],[Cuentas_Pagadas]]="COBRADA",Tabla13[[#This Row],[Monto Total]]+Tabla13[[#This Row],[Propina]],Tabla13[[#This Row],[Cuentas_Pagadas]]="NO COBRADA",0)</f>
        <v>164.32999999999998</v>
      </c>
      <c r="U592" s="26">
        <f>SUMIF(Tabla1[Número de Orden],Tabla13[[#This Row],[Número_Orden]],Tabla1[Ganancia Bruta])</f>
        <v>45</v>
      </c>
      <c r="V592" s="26">
        <f>IF(Tabla13[[#This Row],[Ganancia Bruta]]&gt;0,Tabla13[[#This Row],[Ganancia Bruta]]-Tabla13[[#This Row],[IVA]],"-")</f>
        <v>33</v>
      </c>
      <c r="W592" s="7">
        <f>SUMIF(Tabla1[Número de Orden],Tabla13[[#This Row],[Número_Orden]],Tabla1[Tiempo_Preparación])</f>
        <v>3.5416666666666666E-2</v>
      </c>
      <c r="X592" s="7">
        <f>Tabla13[[#This Row],[Tiempo_Sala]]-Tabla13[[#This Row],[Tiempo_Preparación]]</f>
        <v>7.2222222223839103E-2</v>
      </c>
      <c r="Y592" s="1" t="str">
        <f>IF(Tabla13[[#This Row],[TS-TP]]&gt;0,"COBRADA","NO COBRADA")</f>
        <v>COBRADA</v>
      </c>
    </row>
    <row r="593" spans="1:25" x14ac:dyDescent="0.25">
      <c r="A593" s="1">
        <v>5</v>
      </c>
      <c r="B593" s="1" t="s">
        <v>959</v>
      </c>
      <c r="C593" s="1">
        <v>1</v>
      </c>
      <c r="D593" s="13">
        <v>45022.033333333333</v>
      </c>
      <c r="E593" s="13">
        <v>45022.111111111109</v>
      </c>
      <c r="F593" s="7">
        <f>IF(Tabla13[[#This Row],[Estado_Mesa]]="Ocupada",Tabla13[[#This Row],[Hora_Salida]]-Tabla13[[#This Row],[Hora_Llegada]]+TIME(0,15,0),Tabla13[[#This Row],[Hora_Salida]]-Tabla13[[#This Row],[Hora_Llegada]])</f>
        <v>7.7777777776645962E-2</v>
      </c>
      <c r="G593" s="7" t="str">
        <f>TEXT(Tabla13[[#This Row],[Hora_Salida]],"dddd,dd,mm,aaaa")</f>
        <v>jueves,06,04,2023</v>
      </c>
      <c r="H593" s="1" t="s">
        <v>79</v>
      </c>
      <c r="I593" s="1" t="s">
        <v>67</v>
      </c>
      <c r="J593" s="1" t="s">
        <v>80</v>
      </c>
      <c r="K593" s="1">
        <v>35.67</v>
      </c>
      <c r="L593" s="1" cm="1">
        <f t="array" ref="L593">_xlfn.IFS(Tabla13[[#This Row],[Cuentas_Pagadas]]="COBRADA",K593,Tabla13[[#This Row],[Cuentas_Pagadas]]="NO COBRADA","-")</f>
        <v>35.67</v>
      </c>
      <c r="M593" s="1" t="s">
        <v>69</v>
      </c>
      <c r="N593" s="1">
        <v>592</v>
      </c>
      <c r="O593" s="1" t="s">
        <v>117</v>
      </c>
      <c r="P593" s="1" t="s">
        <v>960</v>
      </c>
      <c r="Q593" s="19">
        <v>0.1</v>
      </c>
      <c r="R593" s="25">
        <f>Tabla13[[#This Row],[Monto Total]]*Tabla13[[#This Row],[IVA (%)]]</f>
        <v>9.4</v>
      </c>
      <c r="S593" s="26">
        <f>SUMIF(Tabla1[Número de Orden],Tabla13[[#This Row],[Número_Orden]],Tabla1[Total del Pedido])</f>
        <v>94</v>
      </c>
      <c r="T593" s="26" cm="1">
        <f t="array" ref="T593">_xlfn.IFS(Tabla13[[#This Row],[Cuentas_Pagadas]]="COBRADA",Tabla13[[#This Row],[Monto Total]]+Tabla13[[#This Row],[Propina]],Tabla13[[#This Row],[Cuentas_Pagadas]]="NO COBRADA",0)</f>
        <v>129.67000000000002</v>
      </c>
      <c r="U593" s="26">
        <f>SUMIF(Tabla1[Número de Orden],Tabla13[[#This Row],[Número_Orden]],Tabla1[Ganancia Bruta])</f>
        <v>38</v>
      </c>
      <c r="V593" s="26">
        <f>IF(Tabla13[[#This Row],[Ganancia Bruta]]&gt;0,Tabla13[[#This Row],[Ganancia Bruta]]-Tabla13[[#This Row],[IVA]],"-")</f>
        <v>28.6</v>
      </c>
      <c r="W593" s="7">
        <f>SUMIF(Tabla1[Número de Orden],Tabla13[[#This Row],[Número_Orden]],Tabla1[Tiempo_Preparación])</f>
        <v>7.013888888888889E-2</v>
      </c>
      <c r="X593" s="7">
        <f>Tabla13[[#This Row],[Tiempo_Sala]]-Tabla13[[#This Row],[Tiempo_Preparación]]</f>
        <v>7.6388888877570726E-3</v>
      </c>
      <c r="Y593" s="1" t="str">
        <f>IF(Tabla13[[#This Row],[TS-TP]]&gt;0,"COBRADA","NO COBRADA")</f>
        <v>COBRADA</v>
      </c>
    </row>
    <row r="594" spans="1:25" x14ac:dyDescent="0.25">
      <c r="A594" s="1">
        <v>17</v>
      </c>
      <c r="B594" s="1" t="s">
        <v>961</v>
      </c>
      <c r="C594" s="1">
        <v>5</v>
      </c>
      <c r="D594" s="13">
        <v>45022.017361111109</v>
      </c>
      <c r="E594" s="13">
        <v>45022.095138888886</v>
      </c>
      <c r="F594" s="7">
        <f>IF(Tabla13[[#This Row],[Estado_Mesa]]="Ocupada",Tabla13[[#This Row],[Hora_Salida]]-Tabla13[[#This Row],[Hora_Llegada]]+TIME(0,15,0),Tabla13[[#This Row],[Hora_Salida]]-Tabla13[[#This Row],[Hora_Llegada]])</f>
        <v>7.7777777776645962E-2</v>
      </c>
      <c r="G594" s="7" t="str">
        <f>TEXT(Tabla13[[#This Row],[Hora_Salida]],"dddd,dd,mm,aaaa")</f>
        <v>jueves,06,04,2023</v>
      </c>
      <c r="H594" s="1" t="s">
        <v>89</v>
      </c>
      <c r="I594" s="1" t="s">
        <v>67</v>
      </c>
      <c r="J594" s="1" t="s">
        <v>68</v>
      </c>
      <c r="K594" s="1">
        <v>48.8</v>
      </c>
      <c r="L594" s="1" cm="1">
        <f t="array" ref="L594">_xlfn.IFS(Tabla13[[#This Row],[Cuentas_Pagadas]]="COBRADA",K594,Tabla13[[#This Row],[Cuentas_Pagadas]]="NO COBRADA","-")</f>
        <v>48.8</v>
      </c>
      <c r="M594" s="1" t="s">
        <v>69</v>
      </c>
      <c r="N594" s="1">
        <v>593</v>
      </c>
      <c r="O594" s="1" t="s">
        <v>70</v>
      </c>
      <c r="P594" s="1" t="s">
        <v>962</v>
      </c>
      <c r="Q594" s="19">
        <v>0.1</v>
      </c>
      <c r="R594" s="25">
        <f>Tabla13[[#This Row],[Monto Total]]*Tabla13[[#This Row],[IVA (%)]]</f>
        <v>20.900000000000002</v>
      </c>
      <c r="S594" s="26">
        <f>SUMIF(Tabla1[Número de Orden],Tabla13[[#This Row],[Número_Orden]],Tabla1[Total del Pedido])</f>
        <v>209</v>
      </c>
      <c r="T594" s="26" cm="1">
        <f t="array" ref="T594">_xlfn.IFS(Tabla13[[#This Row],[Cuentas_Pagadas]]="COBRADA",Tabla13[[#This Row],[Monto Total]]+Tabla13[[#This Row],[Propina]],Tabla13[[#This Row],[Cuentas_Pagadas]]="NO COBRADA",0)</f>
        <v>257.8</v>
      </c>
      <c r="U594" s="26">
        <f>SUMIF(Tabla1[Número de Orden],Tabla13[[#This Row],[Número_Orden]],Tabla1[Ganancia Bruta])</f>
        <v>81</v>
      </c>
      <c r="V594" s="26">
        <f>IF(Tabla13[[#This Row],[Ganancia Bruta]]&gt;0,Tabla13[[#This Row],[Ganancia Bruta]]-Tabla13[[#This Row],[IVA]],"-")</f>
        <v>60.099999999999994</v>
      </c>
      <c r="W594" s="7">
        <f>SUMIF(Tabla1[Número de Orden],Tabla13[[#This Row],[Número_Orden]],Tabla1[Tiempo_Preparación])</f>
        <v>3.3333333333333333E-2</v>
      </c>
      <c r="X594" s="7">
        <f>Tabla13[[#This Row],[Tiempo_Sala]]-Tabla13[[#This Row],[Tiempo_Preparación]]</f>
        <v>4.4444444443312629E-2</v>
      </c>
      <c r="Y594" s="1" t="str">
        <f>IF(Tabla13[[#This Row],[TS-TP]]&gt;0,"COBRADA","NO COBRADA")</f>
        <v>COBRADA</v>
      </c>
    </row>
    <row r="595" spans="1:25" x14ac:dyDescent="0.25">
      <c r="A595" s="1">
        <v>17</v>
      </c>
      <c r="B595" s="1" t="s">
        <v>963</v>
      </c>
      <c r="C595" s="1">
        <v>1</v>
      </c>
      <c r="D595" s="13">
        <v>45022.138888888891</v>
      </c>
      <c r="E595" s="13">
        <v>45022.200694444444</v>
      </c>
      <c r="F595" s="7">
        <f>IF(Tabla13[[#This Row],[Estado_Mesa]]="Ocupada",Tabla13[[#This Row],[Hora_Salida]]-Tabla13[[#This Row],[Hora_Llegada]]+TIME(0,15,0),Tabla13[[#This Row],[Hora_Salida]]-Tabla13[[#This Row],[Hora_Llegada]])</f>
        <v>6.1805555553291924E-2</v>
      </c>
      <c r="G595" s="7" t="str">
        <f>TEXT(Tabla13[[#This Row],[Hora_Salida]],"dddd,dd,mm,aaaa")</f>
        <v>jueves,06,04,2023</v>
      </c>
      <c r="H595" s="1" t="s">
        <v>66</v>
      </c>
      <c r="I595" s="1" t="s">
        <v>67</v>
      </c>
      <c r="J595" s="1" t="s">
        <v>68</v>
      </c>
      <c r="K595" s="1">
        <v>46.01</v>
      </c>
      <c r="L595" s="1" t="str" cm="1">
        <f t="array" ref="L595">_xlfn.IFS(Tabla13[[#This Row],[Cuentas_Pagadas]]="COBRADA",K595,Tabla13[[#This Row],[Cuentas_Pagadas]]="NO COBRADA","-")</f>
        <v>-</v>
      </c>
      <c r="M595" s="1" t="s">
        <v>81</v>
      </c>
      <c r="N595" s="1">
        <v>594</v>
      </c>
      <c r="O595" s="1" t="s">
        <v>101</v>
      </c>
      <c r="P595" s="1" t="s">
        <v>964</v>
      </c>
      <c r="Q595" s="19">
        <v>0.1</v>
      </c>
      <c r="R595" s="25">
        <f>Tabla13[[#This Row],[Monto Total]]*Tabla13[[#This Row],[IVA (%)]]</f>
        <v>13.9</v>
      </c>
      <c r="S595" s="26">
        <f>SUMIF(Tabla1[Número de Orden],Tabla13[[#This Row],[Número_Orden]],Tabla1[Total del Pedido])</f>
        <v>139</v>
      </c>
      <c r="T595" s="26" cm="1">
        <f t="array" ref="T595">_xlfn.IFS(Tabla13[[#This Row],[Cuentas_Pagadas]]="COBRADA",Tabla13[[#This Row],[Monto Total]]+Tabla13[[#This Row],[Propina]],Tabla13[[#This Row],[Cuentas_Pagadas]]="NO COBRADA",0)</f>
        <v>0</v>
      </c>
      <c r="U595" s="26">
        <v>0</v>
      </c>
      <c r="V595" s="27" t="str">
        <f>IF(Tabla13[[#This Row],[Ganancia Bruta]]&gt;0,Tabla13[[#This Row],[Ganancia Bruta]]-Tabla13[[#This Row],[IVA]],"-")</f>
        <v>-</v>
      </c>
      <c r="W595" s="7">
        <f>SUMIF(Tabla1[Número de Orden],Tabla13[[#This Row],[Número_Orden]],Tabla1[Tiempo_Preparación])</f>
        <v>6.805555555555555E-2</v>
      </c>
      <c r="X595" s="7">
        <f>Tabla13[[#This Row],[Tiempo_Sala]]-Tabla13[[#This Row],[Tiempo_Preparación]]</f>
        <v>-6.2500000022636254E-3</v>
      </c>
      <c r="Y595" s="1" t="str">
        <f>IF(Tabla13[[#This Row],[TS-TP]]&gt;0,"COBRADA","NO COBRADA")</f>
        <v>NO COBRADA</v>
      </c>
    </row>
    <row r="596" spans="1:25" x14ac:dyDescent="0.25">
      <c r="A596" s="1">
        <v>9</v>
      </c>
      <c r="B596" s="1" t="s">
        <v>121</v>
      </c>
      <c r="C596" s="1">
        <v>5</v>
      </c>
      <c r="D596" s="13">
        <v>45022.127083333333</v>
      </c>
      <c r="E596" s="13">
        <v>45022.227083333331</v>
      </c>
      <c r="F596" s="7">
        <f>IF(Tabla13[[#This Row],[Estado_Mesa]]="Ocupada",Tabla13[[#This Row],[Hora_Salida]]-Tabla13[[#This Row],[Hora_Llegada]]+TIME(0,15,0),Tabla13[[#This Row],[Hora_Salida]]-Tabla13[[#This Row],[Hora_Llegada]])</f>
        <v>0.11041666666521148</v>
      </c>
      <c r="G596" s="7" t="str">
        <f>TEXT(Tabla13[[#This Row],[Hora_Salida]],"dddd,dd,mm,aaaa")</f>
        <v>jueves,06,04,2023</v>
      </c>
      <c r="H596" s="1" t="s">
        <v>79</v>
      </c>
      <c r="I596" s="1" t="s">
        <v>67</v>
      </c>
      <c r="J596" s="1" t="s">
        <v>80</v>
      </c>
      <c r="K596" s="1">
        <v>40.33</v>
      </c>
      <c r="L596" s="1" cm="1">
        <f t="array" ref="L596">_xlfn.IFS(Tabla13[[#This Row],[Cuentas_Pagadas]]="COBRADA",K596,Tabla13[[#This Row],[Cuentas_Pagadas]]="NO COBRADA","-")</f>
        <v>40.33</v>
      </c>
      <c r="M596" s="1" t="s">
        <v>95</v>
      </c>
      <c r="N596" s="1">
        <v>595</v>
      </c>
      <c r="O596" s="1" t="s">
        <v>86</v>
      </c>
      <c r="P596" s="1" t="s">
        <v>965</v>
      </c>
      <c r="Q596" s="19">
        <v>0.1</v>
      </c>
      <c r="R596" s="25">
        <f>Tabla13[[#This Row],[Monto Total]]*Tabla13[[#This Row],[IVA (%)]]</f>
        <v>7.2</v>
      </c>
      <c r="S596" s="26">
        <f>SUMIF(Tabla1[Número de Orden],Tabla13[[#This Row],[Número_Orden]],Tabla1[Total del Pedido])</f>
        <v>72</v>
      </c>
      <c r="T596" s="26" cm="1">
        <f t="array" ref="T596">_xlfn.IFS(Tabla13[[#This Row],[Cuentas_Pagadas]]="COBRADA",Tabla13[[#This Row],[Monto Total]]+Tabla13[[#This Row],[Propina]],Tabla13[[#This Row],[Cuentas_Pagadas]]="NO COBRADA",0)</f>
        <v>112.33</v>
      </c>
      <c r="U596" s="26">
        <f>SUMIF(Tabla1[Número de Orden],Tabla13[[#This Row],[Número_Orden]],Tabla1[Ganancia Bruta])</f>
        <v>28</v>
      </c>
      <c r="V596" s="26">
        <f>IF(Tabla13[[#This Row],[Ganancia Bruta]]&gt;0,Tabla13[[#This Row],[Ganancia Bruta]]-Tabla13[[#This Row],[IVA]],"-")</f>
        <v>20.8</v>
      </c>
      <c r="W596" s="7">
        <f>SUMIF(Tabla1[Número de Orden],Tabla13[[#This Row],[Número_Orden]],Tabla1[Tiempo_Preparación])</f>
        <v>3.4027777777777775E-2</v>
      </c>
      <c r="X596" s="7">
        <f>Tabla13[[#This Row],[Tiempo_Sala]]-Tabla13[[#This Row],[Tiempo_Preparación]]</f>
        <v>7.6388888887433698E-2</v>
      </c>
      <c r="Y596" s="1" t="str">
        <f>IF(Tabla13[[#This Row],[TS-TP]]&gt;0,"COBRADA","NO COBRADA")</f>
        <v>COBRADA</v>
      </c>
    </row>
    <row r="597" spans="1:25" x14ac:dyDescent="0.25">
      <c r="A597" s="1">
        <v>18</v>
      </c>
      <c r="B597" s="1" t="s">
        <v>966</v>
      </c>
      <c r="C597" s="1">
        <v>2</v>
      </c>
      <c r="D597" s="13">
        <v>45022.056250000001</v>
      </c>
      <c r="E597" s="13">
        <v>45022.152083333334</v>
      </c>
      <c r="F597" s="7">
        <f>IF(Tabla13[[#This Row],[Estado_Mesa]]="Ocupada",Tabla13[[#This Row],[Hora_Salida]]-Tabla13[[#This Row],[Hora_Llegada]]+TIME(0,15,0),Tabla13[[#This Row],[Hora_Salida]]-Tabla13[[#This Row],[Hora_Llegada]])</f>
        <v>0.10624999999951494</v>
      </c>
      <c r="G597" s="7" t="str">
        <f>TEXT(Tabla13[[#This Row],[Hora_Salida]],"dddd,dd,mm,aaaa")</f>
        <v>jueves,06,04,2023</v>
      </c>
      <c r="H597" s="1" t="s">
        <v>79</v>
      </c>
      <c r="I597" s="1" t="s">
        <v>67</v>
      </c>
      <c r="J597" s="1" t="s">
        <v>68</v>
      </c>
      <c r="K597" s="1">
        <v>23.7</v>
      </c>
      <c r="L597" s="1" t="str" cm="1">
        <f t="array" ref="L597">_xlfn.IFS(Tabla13[[#This Row],[Cuentas_Pagadas]]="COBRADA",K597,Tabla13[[#This Row],[Cuentas_Pagadas]]="NO COBRADA","-")</f>
        <v>-</v>
      </c>
      <c r="M597" s="1" t="s">
        <v>95</v>
      </c>
      <c r="N597" s="1">
        <v>596</v>
      </c>
      <c r="O597" s="1" t="s">
        <v>117</v>
      </c>
      <c r="P597" s="1" t="s">
        <v>967</v>
      </c>
      <c r="Q597" s="19">
        <v>0.1</v>
      </c>
      <c r="R597" s="25">
        <f>Tabla13[[#This Row],[Monto Total]]*Tabla13[[#This Row],[IVA (%)]]</f>
        <v>24</v>
      </c>
      <c r="S597" s="26">
        <f>SUMIF(Tabla1[Número de Orden],Tabla13[[#This Row],[Número_Orden]],Tabla1[Total del Pedido])</f>
        <v>240</v>
      </c>
      <c r="T597" s="26" cm="1">
        <f t="array" ref="T597">_xlfn.IFS(Tabla13[[#This Row],[Cuentas_Pagadas]]="COBRADA",Tabla13[[#This Row],[Monto Total]]+Tabla13[[#This Row],[Propina]],Tabla13[[#This Row],[Cuentas_Pagadas]]="NO COBRADA",0)</f>
        <v>0</v>
      </c>
      <c r="U597" s="26">
        <v>0</v>
      </c>
      <c r="V597" s="27" t="str">
        <f>IF(Tabla13[[#This Row],[Ganancia Bruta]]&gt;0,Tabla13[[#This Row],[Ganancia Bruta]]-Tabla13[[#This Row],[IVA]],"-")</f>
        <v>-</v>
      </c>
      <c r="W597" s="7">
        <f>SUMIF(Tabla1[Número de Orden],Tabla13[[#This Row],[Número_Orden]],Tabla1[Tiempo_Preparación])</f>
        <v>0.10972222222222223</v>
      </c>
      <c r="X597" s="7">
        <f>Tabla13[[#This Row],[Tiempo_Sala]]-Tabla13[[#This Row],[Tiempo_Preparación]]</f>
        <v>-3.4722222227072941E-3</v>
      </c>
      <c r="Y597" s="1" t="str">
        <f>IF(Tabla13[[#This Row],[TS-TP]]&gt;0,"COBRADA","NO COBRADA")</f>
        <v>NO COBRADA</v>
      </c>
    </row>
    <row r="598" spans="1:25" x14ac:dyDescent="0.25">
      <c r="A598" s="1">
        <v>16</v>
      </c>
      <c r="B598" s="1" t="s">
        <v>840</v>
      </c>
      <c r="C598" s="1">
        <v>1</v>
      </c>
      <c r="D598" s="13">
        <v>45022.035416666666</v>
      </c>
      <c r="E598" s="13">
        <v>45022.160416666666</v>
      </c>
      <c r="F598" s="7">
        <f>IF(Tabla13[[#This Row],[Estado_Mesa]]="Ocupada",Tabla13[[#This Row],[Hora_Salida]]-Tabla13[[#This Row],[Hora_Llegada]]+TIME(0,15,0),Tabla13[[#This Row],[Hora_Salida]]-Tabla13[[#This Row],[Hora_Llegada]])</f>
        <v>0.13541666666666666</v>
      </c>
      <c r="G598" s="7" t="str">
        <f>TEXT(Tabla13[[#This Row],[Hora_Salida]],"dddd,dd,mm,aaaa")</f>
        <v>jueves,06,04,2023</v>
      </c>
      <c r="H598" s="1" t="s">
        <v>73</v>
      </c>
      <c r="I598" s="1" t="s">
        <v>67</v>
      </c>
      <c r="J598" s="1" t="s">
        <v>80</v>
      </c>
      <c r="K598" s="1">
        <v>45.46</v>
      </c>
      <c r="L598" s="1" cm="1">
        <f t="array" ref="L598">_xlfn.IFS(Tabla13[[#This Row],[Cuentas_Pagadas]]="COBRADA",K598,Tabla13[[#This Row],[Cuentas_Pagadas]]="NO COBRADA","-")</f>
        <v>45.46</v>
      </c>
      <c r="M598" s="1" t="s">
        <v>95</v>
      </c>
      <c r="N598" s="1">
        <v>597</v>
      </c>
      <c r="O598" s="1" t="s">
        <v>101</v>
      </c>
      <c r="P598" s="1" t="s">
        <v>968</v>
      </c>
      <c r="Q598" s="19">
        <v>0.1</v>
      </c>
      <c r="R598" s="25">
        <f>Tabla13[[#This Row],[Monto Total]]*Tabla13[[#This Row],[IVA (%)]]</f>
        <v>15</v>
      </c>
      <c r="S598" s="26">
        <f>SUMIF(Tabla1[Número de Orden],Tabla13[[#This Row],[Número_Orden]],Tabla1[Total del Pedido])</f>
        <v>150</v>
      </c>
      <c r="T598" s="26" cm="1">
        <f t="array" ref="T598">_xlfn.IFS(Tabla13[[#This Row],[Cuentas_Pagadas]]="COBRADA",Tabla13[[#This Row],[Monto Total]]+Tabla13[[#This Row],[Propina]],Tabla13[[#This Row],[Cuentas_Pagadas]]="NO COBRADA",0)</f>
        <v>195.46</v>
      </c>
      <c r="U598" s="26">
        <f>SUMIF(Tabla1[Número de Orden],Tabla13[[#This Row],[Número_Orden]],Tabla1[Ganancia Bruta])</f>
        <v>60</v>
      </c>
      <c r="V598" s="26">
        <f>IF(Tabla13[[#This Row],[Ganancia Bruta]]&gt;0,Tabla13[[#This Row],[Ganancia Bruta]]-Tabla13[[#This Row],[IVA]],"-")</f>
        <v>45</v>
      </c>
      <c r="W598" s="7">
        <f>SUMIF(Tabla1[Número de Orden],Tabla13[[#This Row],[Número_Orden]],Tabla1[Tiempo_Preparación])</f>
        <v>9.7916666666666666E-2</v>
      </c>
      <c r="X598" s="7">
        <f>Tabla13[[#This Row],[Tiempo_Sala]]-Tabla13[[#This Row],[Tiempo_Preparación]]</f>
        <v>3.7499999999999992E-2</v>
      </c>
      <c r="Y598" s="1" t="str">
        <f>IF(Tabla13[[#This Row],[TS-TP]]&gt;0,"COBRADA","NO COBRADA")</f>
        <v>COBRADA</v>
      </c>
    </row>
    <row r="599" spans="1:25" x14ac:dyDescent="0.25">
      <c r="A599" s="1">
        <v>9</v>
      </c>
      <c r="B599" s="1" t="s">
        <v>969</v>
      </c>
      <c r="C599" s="1">
        <v>6</v>
      </c>
      <c r="D599" s="13">
        <v>45022.136111111111</v>
      </c>
      <c r="E599" s="13">
        <v>45022.290972222225</v>
      </c>
      <c r="F599" s="7">
        <f>IF(Tabla13[[#This Row],[Estado_Mesa]]="Ocupada",Tabla13[[#This Row],[Hora_Salida]]-Tabla13[[#This Row],[Hora_Llegada]]+TIME(0,15,0),Tabla13[[#This Row],[Hora_Salida]]-Tabla13[[#This Row],[Hora_Llegada]])</f>
        <v>0.15486111111385981</v>
      </c>
      <c r="G599" s="7" t="str">
        <f>TEXT(Tabla13[[#This Row],[Hora_Salida]],"dddd,dd,mm,aaaa")</f>
        <v>jueves,06,04,2023</v>
      </c>
      <c r="H599" s="1" t="s">
        <v>85</v>
      </c>
      <c r="I599" s="1" t="s">
        <v>67</v>
      </c>
      <c r="J599" s="1" t="s">
        <v>80</v>
      </c>
      <c r="K599" s="1">
        <v>11.31</v>
      </c>
      <c r="L599" s="1" cm="1">
        <f t="array" ref="L599">_xlfn.IFS(Tabla13[[#This Row],[Cuentas_Pagadas]]="COBRADA",K599,Tabla13[[#This Row],[Cuentas_Pagadas]]="NO COBRADA","-")</f>
        <v>11.31</v>
      </c>
      <c r="M599" s="1" t="s">
        <v>69</v>
      </c>
      <c r="N599" s="1">
        <v>598</v>
      </c>
      <c r="O599" s="1" t="s">
        <v>70</v>
      </c>
      <c r="P599" s="1" t="s">
        <v>970</v>
      </c>
      <c r="Q599" s="19">
        <v>0.1</v>
      </c>
      <c r="R599" s="25">
        <f>Tabla13[[#This Row],[Monto Total]]*Tabla13[[#This Row],[IVA (%)]]</f>
        <v>20.900000000000002</v>
      </c>
      <c r="S599" s="26">
        <f>SUMIF(Tabla1[Número de Orden],Tabla13[[#This Row],[Número_Orden]],Tabla1[Total del Pedido])</f>
        <v>209</v>
      </c>
      <c r="T599" s="26" cm="1">
        <f t="array" ref="T599">_xlfn.IFS(Tabla13[[#This Row],[Cuentas_Pagadas]]="COBRADA",Tabla13[[#This Row],[Monto Total]]+Tabla13[[#This Row],[Propina]],Tabla13[[#This Row],[Cuentas_Pagadas]]="NO COBRADA",0)</f>
        <v>220.31</v>
      </c>
      <c r="U599" s="26">
        <f>SUMIF(Tabla1[Número de Orden],Tabla13[[#This Row],[Número_Orden]],Tabla1[Ganancia Bruta])</f>
        <v>84</v>
      </c>
      <c r="V599" s="26">
        <f>IF(Tabla13[[#This Row],[Ganancia Bruta]]&gt;0,Tabla13[[#This Row],[Ganancia Bruta]]-Tabla13[[#This Row],[IVA]],"-")</f>
        <v>63.099999999999994</v>
      </c>
      <c r="W599" s="7">
        <f>SUMIF(Tabla1[Número de Orden],Tabla13[[#This Row],[Número_Orden]],Tabla1[Tiempo_Preparación])</f>
        <v>5.6249999999999994E-2</v>
      </c>
      <c r="X599" s="7">
        <f>Tabla13[[#This Row],[Tiempo_Sala]]-Tabla13[[#This Row],[Tiempo_Preparación]]</f>
        <v>9.8611111113859812E-2</v>
      </c>
      <c r="Y599" s="1" t="str">
        <f>IF(Tabla13[[#This Row],[TS-TP]]&gt;0,"COBRADA","NO COBRADA")</f>
        <v>COBRADA</v>
      </c>
    </row>
    <row r="600" spans="1:25" x14ac:dyDescent="0.25">
      <c r="A600" s="1">
        <v>11</v>
      </c>
      <c r="B600" s="1" t="s">
        <v>971</v>
      </c>
      <c r="C600" s="1">
        <v>3</v>
      </c>
      <c r="D600" s="13">
        <v>45022.023611111108</v>
      </c>
      <c r="E600" s="13">
        <v>45022.181250000001</v>
      </c>
      <c r="F600" s="7">
        <f>IF(Tabla13[[#This Row],[Estado_Mesa]]="Ocupada",Tabla13[[#This Row],[Hora_Salida]]-Tabla13[[#This Row],[Hora_Llegada]]+TIME(0,15,0),Tabla13[[#This Row],[Hora_Salida]]-Tabla13[[#This Row],[Hora_Llegada]])</f>
        <v>0.15763888889341615</v>
      </c>
      <c r="G600" s="7" t="str">
        <f>TEXT(Tabla13[[#This Row],[Hora_Salida]],"dddd,dd,mm,aaaa")</f>
        <v>jueves,06,04,2023</v>
      </c>
      <c r="H600" s="1" t="s">
        <v>79</v>
      </c>
      <c r="I600" s="1" t="s">
        <v>67</v>
      </c>
      <c r="J600" s="1" t="s">
        <v>80</v>
      </c>
      <c r="K600" s="1">
        <v>30.97</v>
      </c>
      <c r="L600" s="1" cm="1">
        <f t="array" ref="L600">_xlfn.IFS(Tabla13[[#This Row],[Cuentas_Pagadas]]="COBRADA",K600,Tabla13[[#This Row],[Cuentas_Pagadas]]="NO COBRADA","-")</f>
        <v>30.97</v>
      </c>
      <c r="M600" s="1" t="s">
        <v>81</v>
      </c>
      <c r="N600" s="1">
        <v>599</v>
      </c>
      <c r="O600" s="1" t="s">
        <v>86</v>
      </c>
      <c r="P600" s="1" t="s">
        <v>972</v>
      </c>
      <c r="Q600" s="19">
        <v>0.1</v>
      </c>
      <c r="R600" s="25">
        <f>Tabla13[[#This Row],[Monto Total]]*Tabla13[[#This Row],[IVA (%)]]</f>
        <v>16.900000000000002</v>
      </c>
      <c r="S600" s="26">
        <f>SUMIF(Tabla1[Número de Orden],Tabla13[[#This Row],[Número_Orden]],Tabla1[Total del Pedido])</f>
        <v>169</v>
      </c>
      <c r="T600" s="26" cm="1">
        <f t="array" ref="T600">_xlfn.IFS(Tabla13[[#This Row],[Cuentas_Pagadas]]="COBRADA",Tabla13[[#This Row],[Monto Total]]+Tabla13[[#This Row],[Propina]],Tabla13[[#This Row],[Cuentas_Pagadas]]="NO COBRADA",0)</f>
        <v>199.97</v>
      </c>
      <c r="U600" s="26">
        <f>SUMIF(Tabla1[Número de Orden],Tabla13[[#This Row],[Número_Orden]],Tabla1[Ganancia Bruta])</f>
        <v>68</v>
      </c>
      <c r="V600" s="26">
        <f>IF(Tabla13[[#This Row],[Ganancia Bruta]]&gt;0,Tabla13[[#This Row],[Ganancia Bruta]]-Tabla13[[#This Row],[IVA]],"-")</f>
        <v>51.099999999999994</v>
      </c>
      <c r="W600" s="7">
        <f>SUMIF(Tabla1[Número de Orden],Tabla13[[#This Row],[Número_Orden]],Tabla1[Tiempo_Preparación])</f>
        <v>7.4999999999999997E-2</v>
      </c>
      <c r="X600" s="7">
        <f>Tabla13[[#This Row],[Tiempo_Sala]]-Tabla13[[#This Row],[Tiempo_Preparación]]</f>
        <v>8.2638888893416154E-2</v>
      </c>
      <c r="Y600" s="1" t="str">
        <f>IF(Tabla13[[#This Row],[TS-TP]]&gt;0,"COBRADA","NO COBRADA")</f>
        <v>COBRADA</v>
      </c>
    </row>
    <row r="601" spans="1:25" x14ac:dyDescent="0.25">
      <c r="A601" s="1">
        <v>14</v>
      </c>
      <c r="B601" s="1" t="s">
        <v>973</v>
      </c>
      <c r="C601" s="1">
        <v>4</v>
      </c>
      <c r="D601" s="13">
        <v>45022.165277777778</v>
      </c>
      <c r="E601" s="13">
        <v>45022.209027777775</v>
      </c>
      <c r="F601" s="7">
        <f>IF(Tabla13[[#This Row],[Estado_Mesa]]="Ocupada",Tabla13[[#This Row],[Hora_Salida]]-Tabla13[[#This Row],[Hora_Llegada]]+TIME(0,15,0),Tabla13[[#This Row],[Hora_Salida]]-Tabla13[[#This Row],[Hora_Llegada]])</f>
        <v>5.4166666663756281E-2</v>
      </c>
      <c r="G601" s="7" t="str">
        <f>TEXT(Tabla13[[#This Row],[Hora_Salida]],"dddd,dd,mm,aaaa")</f>
        <v>jueves,06,04,2023</v>
      </c>
      <c r="H601" s="1" t="s">
        <v>66</v>
      </c>
      <c r="I601" s="1" t="s">
        <v>67</v>
      </c>
      <c r="J601" s="1" t="s">
        <v>68</v>
      </c>
      <c r="K601" s="1">
        <v>41.35</v>
      </c>
      <c r="L601" s="1" cm="1">
        <f t="array" ref="L601">_xlfn.IFS(Tabla13[[#This Row],[Cuentas_Pagadas]]="COBRADA",K601,Tabla13[[#This Row],[Cuentas_Pagadas]]="NO COBRADA","-")</f>
        <v>41.35</v>
      </c>
      <c r="M601" s="1" t="s">
        <v>95</v>
      </c>
      <c r="N601" s="1">
        <v>600</v>
      </c>
      <c r="O601" s="1" t="s">
        <v>122</v>
      </c>
      <c r="P601" s="1" t="s">
        <v>107</v>
      </c>
      <c r="Q601" s="19">
        <v>0.1</v>
      </c>
      <c r="R601" s="25">
        <f>Tabla13[[#This Row],[Monto Total]]*Tabla13[[#This Row],[IVA (%)]]</f>
        <v>14.4</v>
      </c>
      <c r="S601" s="26">
        <f>SUMIF(Tabla1[Número de Orden],Tabla13[[#This Row],[Número_Orden]],Tabla1[Total del Pedido])</f>
        <v>144</v>
      </c>
      <c r="T601" s="26" cm="1">
        <f t="array" ref="T601">_xlfn.IFS(Tabla13[[#This Row],[Cuentas_Pagadas]]="COBRADA",Tabla13[[#This Row],[Monto Total]]+Tabla13[[#This Row],[Propina]],Tabla13[[#This Row],[Cuentas_Pagadas]]="NO COBRADA",0)</f>
        <v>185.35</v>
      </c>
      <c r="U601" s="26">
        <f>SUMIF(Tabla1[Número de Orden],Tabla13[[#This Row],[Número_Orden]],Tabla1[Ganancia Bruta])</f>
        <v>60</v>
      </c>
      <c r="V601" s="26">
        <f>IF(Tabla13[[#This Row],[Ganancia Bruta]]&gt;0,Tabla13[[#This Row],[Ganancia Bruta]]-Tabla13[[#This Row],[IVA]],"-")</f>
        <v>45.6</v>
      </c>
      <c r="W601" s="7">
        <f>SUMIF(Tabla1[Número de Orden],Tabla13[[#This Row],[Número_Orden]],Tabla1[Tiempo_Preparación])</f>
        <v>4.5138888888888888E-2</v>
      </c>
      <c r="X601" s="7">
        <f>Tabla13[[#This Row],[Tiempo_Sala]]-Tabla13[[#This Row],[Tiempo_Preparación]]</f>
        <v>9.0277777748673932E-3</v>
      </c>
      <c r="Y601" s="1" t="str">
        <f>IF(Tabla13[[#This Row],[TS-TP]]&gt;0,"COBRADA","NO COBRADA")</f>
        <v>COBRADA</v>
      </c>
    </row>
    <row r="602" spans="1:25" x14ac:dyDescent="0.25">
      <c r="A602" s="1">
        <v>13</v>
      </c>
      <c r="B602" s="1" t="s">
        <v>127</v>
      </c>
      <c r="C602" s="1">
        <v>1</v>
      </c>
      <c r="D602" s="13">
        <v>45022.113194444442</v>
      </c>
      <c r="E602" s="13">
        <v>45022.260416666664</v>
      </c>
      <c r="F602" s="7">
        <f>IF(Tabla13[[#This Row],[Estado_Mesa]]="Ocupada",Tabla13[[#This Row],[Hora_Salida]]-Tabla13[[#This Row],[Hora_Llegada]]+TIME(0,15,0),Tabla13[[#This Row],[Hora_Salida]]-Tabla13[[#This Row],[Hora_Llegada]])</f>
        <v>0.14722222222189885</v>
      </c>
      <c r="G602" s="7" t="str">
        <f>TEXT(Tabla13[[#This Row],[Hora_Salida]],"dddd,dd,mm,aaaa")</f>
        <v>jueves,06,04,2023</v>
      </c>
      <c r="H602" s="1" t="s">
        <v>89</v>
      </c>
      <c r="I602" s="1" t="s">
        <v>93</v>
      </c>
      <c r="J602" s="1" t="s">
        <v>80</v>
      </c>
      <c r="K602" s="1">
        <v>16.809999999999999</v>
      </c>
      <c r="L602" s="1" cm="1">
        <f t="array" ref="L602">_xlfn.IFS(Tabla13[[#This Row],[Cuentas_Pagadas]]="COBRADA",K602,Tabla13[[#This Row],[Cuentas_Pagadas]]="NO COBRADA","-")</f>
        <v>16.809999999999999</v>
      </c>
      <c r="M602" s="1" t="s">
        <v>81</v>
      </c>
      <c r="N602" s="1">
        <v>601</v>
      </c>
      <c r="O602" s="1" t="s">
        <v>90</v>
      </c>
      <c r="P602" s="1" t="s">
        <v>974</v>
      </c>
      <c r="Q602" s="19">
        <v>0.1</v>
      </c>
      <c r="R602" s="25">
        <f>Tabla13[[#This Row],[Monto Total]]*Tabla13[[#This Row],[IVA (%)]]</f>
        <v>29.200000000000003</v>
      </c>
      <c r="S602" s="26">
        <f>SUMIF(Tabla1[Número de Orden],Tabla13[[#This Row],[Número_Orden]],Tabla1[Total del Pedido])</f>
        <v>292</v>
      </c>
      <c r="T602" s="26" cm="1">
        <f t="array" ref="T602">_xlfn.IFS(Tabla13[[#This Row],[Cuentas_Pagadas]]="COBRADA",Tabla13[[#This Row],[Monto Total]]+Tabla13[[#This Row],[Propina]],Tabla13[[#This Row],[Cuentas_Pagadas]]="NO COBRADA",0)</f>
        <v>308.81</v>
      </c>
      <c r="U602" s="26">
        <f>SUMIF(Tabla1[Número de Orden],Tabla13[[#This Row],[Número_Orden]],Tabla1[Ganancia Bruta])</f>
        <v>117</v>
      </c>
      <c r="V602" s="26">
        <f>IF(Tabla13[[#This Row],[Ganancia Bruta]]&gt;0,Tabla13[[#This Row],[Ganancia Bruta]]-Tabla13[[#This Row],[IVA]],"-")</f>
        <v>87.8</v>
      </c>
      <c r="W602" s="7">
        <f>SUMIF(Tabla1[Número de Orden],Tabla13[[#This Row],[Número_Orden]],Tabla1[Tiempo_Preparación])</f>
        <v>7.9861111111111119E-2</v>
      </c>
      <c r="X602" s="7">
        <f>Tabla13[[#This Row],[Tiempo_Sala]]-Tabla13[[#This Row],[Tiempo_Preparación]]</f>
        <v>6.7361111110787728E-2</v>
      </c>
      <c r="Y602" s="1" t="str">
        <f>IF(Tabla13[[#This Row],[TS-TP]]&gt;0,"COBRADA","NO COBRADA")</f>
        <v>COBRADA</v>
      </c>
    </row>
    <row r="603" spans="1:25" x14ac:dyDescent="0.25">
      <c r="A603" s="1">
        <v>12</v>
      </c>
      <c r="B603" s="1" t="s">
        <v>975</v>
      </c>
      <c r="C603" s="1">
        <v>3</v>
      </c>
      <c r="D603" s="13">
        <v>45022.161111111112</v>
      </c>
      <c r="E603" s="13">
        <v>45022.291666666664</v>
      </c>
      <c r="F603" s="7">
        <f>IF(Tabla13[[#This Row],[Estado_Mesa]]="Ocupada",Tabla13[[#This Row],[Hora_Salida]]-Tabla13[[#This Row],[Hora_Llegada]]+TIME(0,15,0),Tabla13[[#This Row],[Hora_Salida]]-Tabla13[[#This Row],[Hora_Llegada]])</f>
        <v>0.13055555555183673</v>
      </c>
      <c r="G603" s="7" t="str">
        <f>TEXT(Tabla13[[#This Row],[Hora_Salida]],"dddd,dd,mm,aaaa")</f>
        <v>jueves,06,04,2023</v>
      </c>
      <c r="H603" s="1" t="s">
        <v>79</v>
      </c>
      <c r="I603" s="1" t="s">
        <v>67</v>
      </c>
      <c r="J603" s="1" t="s">
        <v>75</v>
      </c>
      <c r="K603" s="1">
        <v>16.5</v>
      </c>
      <c r="L603" s="1" cm="1">
        <f t="array" ref="L603">_xlfn.IFS(Tabla13[[#This Row],[Cuentas_Pagadas]]="COBRADA",K603,Tabla13[[#This Row],[Cuentas_Pagadas]]="NO COBRADA","-")</f>
        <v>16.5</v>
      </c>
      <c r="M603" s="1" t="s">
        <v>69</v>
      </c>
      <c r="N603" s="1">
        <v>602</v>
      </c>
      <c r="O603" s="1" t="s">
        <v>70</v>
      </c>
      <c r="P603" s="1" t="s">
        <v>976</v>
      </c>
      <c r="Q603" s="19">
        <v>0.1</v>
      </c>
      <c r="R603" s="25">
        <f>Tabla13[[#This Row],[Monto Total]]*Tabla13[[#This Row],[IVA (%)]]</f>
        <v>26.6</v>
      </c>
      <c r="S603" s="26">
        <f>SUMIF(Tabla1[Número de Orden],Tabla13[[#This Row],[Número_Orden]],Tabla1[Total del Pedido])</f>
        <v>266</v>
      </c>
      <c r="T603" s="26" cm="1">
        <f t="array" ref="T603">_xlfn.IFS(Tabla13[[#This Row],[Cuentas_Pagadas]]="COBRADA",Tabla13[[#This Row],[Monto Total]]+Tabla13[[#This Row],[Propina]],Tabla13[[#This Row],[Cuentas_Pagadas]]="NO COBRADA",0)</f>
        <v>282.5</v>
      </c>
      <c r="U603" s="26">
        <f>SUMIF(Tabla1[Número de Orden],Tabla13[[#This Row],[Número_Orden]],Tabla1[Ganancia Bruta])</f>
        <v>106</v>
      </c>
      <c r="V603" s="26">
        <f>IF(Tabla13[[#This Row],[Ganancia Bruta]]&gt;0,Tabla13[[#This Row],[Ganancia Bruta]]-Tabla13[[#This Row],[IVA]],"-")</f>
        <v>79.400000000000006</v>
      </c>
      <c r="W603" s="7">
        <f>SUMIF(Tabla1[Número de Orden],Tabla13[[#This Row],[Número_Orden]],Tabla1[Tiempo_Preparación])</f>
        <v>0.11249999999999999</v>
      </c>
      <c r="X603" s="7">
        <f>Tabla13[[#This Row],[Tiempo_Sala]]-Tabla13[[#This Row],[Tiempo_Preparación]]</f>
        <v>1.8055555551836744E-2</v>
      </c>
      <c r="Y603" s="1" t="str">
        <f>IF(Tabla13[[#This Row],[TS-TP]]&gt;0,"COBRADA","NO COBRADA")</f>
        <v>COBRADA</v>
      </c>
    </row>
    <row r="604" spans="1:25" x14ac:dyDescent="0.25">
      <c r="A604" s="1">
        <v>19</v>
      </c>
      <c r="B604" s="1" t="s">
        <v>324</v>
      </c>
      <c r="C604" s="1">
        <v>6</v>
      </c>
      <c r="D604" s="13">
        <v>45022.035416666666</v>
      </c>
      <c r="E604" s="13">
        <v>45022.181250000001</v>
      </c>
      <c r="F604" s="7">
        <f>IF(Tabla13[[#This Row],[Estado_Mesa]]="Ocupada",Tabla13[[#This Row],[Hora_Salida]]-Tabla13[[#This Row],[Hora_Llegada]]+TIME(0,15,0),Tabla13[[#This Row],[Hora_Salida]]-Tabla13[[#This Row],[Hora_Llegada]])</f>
        <v>0.14583333333575865</v>
      </c>
      <c r="G604" s="7" t="str">
        <f>TEXT(Tabla13[[#This Row],[Hora_Salida]],"dddd,dd,mm,aaaa")</f>
        <v>jueves,06,04,2023</v>
      </c>
      <c r="H604" s="1" t="s">
        <v>73</v>
      </c>
      <c r="I604" s="1" t="s">
        <v>67</v>
      </c>
      <c r="J604" s="1" t="s">
        <v>80</v>
      </c>
      <c r="K604" s="1">
        <v>24.2</v>
      </c>
      <c r="L604" s="1" cm="1">
        <f t="array" ref="L604">_xlfn.IFS(Tabla13[[#This Row],[Cuentas_Pagadas]]="COBRADA",K604,Tabla13[[#This Row],[Cuentas_Pagadas]]="NO COBRADA","-")</f>
        <v>24.2</v>
      </c>
      <c r="M604" s="1" t="s">
        <v>81</v>
      </c>
      <c r="N604" s="1">
        <v>603</v>
      </c>
      <c r="O604" s="1" t="s">
        <v>104</v>
      </c>
      <c r="P604" s="1" t="s">
        <v>6</v>
      </c>
      <c r="Q604" s="19">
        <v>0.1</v>
      </c>
      <c r="R604" s="25">
        <f>Tabla13[[#This Row],[Monto Total]]*Tabla13[[#This Row],[IVA (%)]]</f>
        <v>6.2</v>
      </c>
      <c r="S604" s="26">
        <f>SUMIF(Tabla1[Número de Orden],Tabla13[[#This Row],[Número_Orden]],Tabla1[Total del Pedido])</f>
        <v>62</v>
      </c>
      <c r="T604" s="26" cm="1">
        <f t="array" ref="T604">_xlfn.IFS(Tabla13[[#This Row],[Cuentas_Pagadas]]="COBRADA",Tabla13[[#This Row],[Monto Total]]+Tabla13[[#This Row],[Propina]],Tabla13[[#This Row],[Cuentas_Pagadas]]="NO COBRADA",0)</f>
        <v>86.2</v>
      </c>
      <c r="U604" s="26">
        <f>SUMIF(Tabla1[Número de Orden],Tabla13[[#This Row],[Número_Orden]],Tabla1[Ganancia Bruta])</f>
        <v>24</v>
      </c>
      <c r="V604" s="26">
        <f>IF(Tabla13[[#This Row],[Ganancia Bruta]]&gt;0,Tabla13[[#This Row],[Ganancia Bruta]]-Tabla13[[#This Row],[IVA]],"-")</f>
        <v>17.8</v>
      </c>
      <c r="W604" s="7">
        <f>SUMIF(Tabla1[Número de Orden],Tabla13[[#This Row],[Número_Orden]],Tabla1[Tiempo_Preparación])</f>
        <v>1.1805555555555555E-2</v>
      </c>
      <c r="X604" s="7">
        <f>Tabla13[[#This Row],[Tiempo_Sala]]-Tabla13[[#This Row],[Tiempo_Preparación]]</f>
        <v>0.13402777778020308</v>
      </c>
      <c r="Y604" s="1" t="str">
        <f>IF(Tabla13[[#This Row],[TS-TP]]&gt;0,"COBRADA","NO COBRADA")</f>
        <v>COBRADA</v>
      </c>
    </row>
    <row r="605" spans="1:25" x14ac:dyDescent="0.25">
      <c r="A605" s="1">
        <v>14</v>
      </c>
      <c r="B605" s="1" t="s">
        <v>459</v>
      </c>
      <c r="C605" s="1">
        <v>5</v>
      </c>
      <c r="D605" s="13">
        <v>45022.054166666669</v>
      </c>
      <c r="E605" s="13">
        <v>45022.219444444447</v>
      </c>
      <c r="F605" s="7">
        <f>IF(Tabla13[[#This Row],[Estado_Mesa]]="Ocupada",Tabla13[[#This Row],[Hora_Salida]]-Tabla13[[#This Row],[Hora_Llegada]]+TIME(0,15,0),Tabla13[[#This Row],[Hora_Salida]]-Tabla13[[#This Row],[Hora_Llegada]])</f>
        <v>0.17569444444476781</v>
      </c>
      <c r="G605" s="7" t="str">
        <f>TEXT(Tabla13[[#This Row],[Hora_Salida]],"dddd,dd,mm,aaaa")</f>
        <v>jueves,06,04,2023</v>
      </c>
      <c r="H605" s="1" t="s">
        <v>79</v>
      </c>
      <c r="I605" s="1" t="s">
        <v>67</v>
      </c>
      <c r="J605" s="1" t="s">
        <v>80</v>
      </c>
      <c r="K605" s="1">
        <v>42.6</v>
      </c>
      <c r="L605" s="1" cm="1">
        <f t="array" ref="L605">_xlfn.IFS(Tabla13[[#This Row],[Cuentas_Pagadas]]="COBRADA",K605,Tabla13[[#This Row],[Cuentas_Pagadas]]="NO COBRADA","-")</f>
        <v>42.6</v>
      </c>
      <c r="M605" s="1" t="s">
        <v>95</v>
      </c>
      <c r="N605" s="1">
        <v>604</v>
      </c>
      <c r="O605" s="1" t="s">
        <v>117</v>
      </c>
      <c r="P605" s="1" t="s">
        <v>14</v>
      </c>
      <c r="Q605" s="19">
        <v>0.1</v>
      </c>
      <c r="R605" s="25">
        <f>Tabla13[[#This Row],[Monto Total]]*Tabla13[[#This Row],[IVA (%)]]</f>
        <v>10.5</v>
      </c>
      <c r="S605" s="26">
        <f>SUMIF(Tabla1[Número de Orden],Tabla13[[#This Row],[Número_Orden]],Tabla1[Total del Pedido])</f>
        <v>105</v>
      </c>
      <c r="T605" s="26" cm="1">
        <f t="array" ref="T605">_xlfn.IFS(Tabla13[[#This Row],[Cuentas_Pagadas]]="COBRADA",Tabla13[[#This Row],[Monto Total]]+Tabla13[[#This Row],[Propina]],Tabla13[[#This Row],[Cuentas_Pagadas]]="NO COBRADA",0)</f>
        <v>147.6</v>
      </c>
      <c r="U605" s="26">
        <f>SUMIF(Tabla1[Número de Orden],Tabla13[[#This Row],[Número_Orden]],Tabla1[Ganancia Bruta])</f>
        <v>42</v>
      </c>
      <c r="V605" s="26">
        <f>IF(Tabla13[[#This Row],[Ganancia Bruta]]&gt;0,Tabla13[[#This Row],[Ganancia Bruta]]-Tabla13[[#This Row],[IVA]],"-")</f>
        <v>31.5</v>
      </c>
      <c r="W605" s="7">
        <f>SUMIF(Tabla1[Número de Orden],Tabla13[[#This Row],[Número_Orden]],Tabla1[Tiempo_Preparación])</f>
        <v>2.9166666666666667E-2</v>
      </c>
      <c r="X605" s="7">
        <f>Tabla13[[#This Row],[Tiempo_Sala]]-Tabla13[[#This Row],[Tiempo_Preparación]]</f>
        <v>0.14652777777810114</v>
      </c>
      <c r="Y605" s="1" t="str">
        <f>IF(Tabla13[[#This Row],[TS-TP]]&gt;0,"COBRADA","NO COBRADA")</f>
        <v>COBRADA</v>
      </c>
    </row>
    <row r="606" spans="1:25" x14ac:dyDescent="0.25">
      <c r="A606" s="1">
        <v>19</v>
      </c>
      <c r="B606" s="1" t="s">
        <v>977</v>
      </c>
      <c r="C606" s="1">
        <v>2</v>
      </c>
      <c r="D606" s="13">
        <v>45022.117361111108</v>
      </c>
      <c r="E606" s="13">
        <v>45022.26666666667</v>
      </c>
      <c r="F606" s="7">
        <f>IF(Tabla13[[#This Row],[Estado_Mesa]]="Ocupada",Tabla13[[#This Row],[Hora_Salida]]-Tabla13[[#This Row],[Hora_Llegada]]+TIME(0,15,0),Tabla13[[#This Row],[Hora_Salida]]-Tabla13[[#This Row],[Hora_Llegada]])</f>
        <v>0.15972222222868973</v>
      </c>
      <c r="G606" s="7" t="str">
        <f>TEXT(Tabla13[[#This Row],[Hora_Salida]],"dddd,dd,mm,aaaa")</f>
        <v>jueves,06,04,2023</v>
      </c>
      <c r="H606" s="1" t="s">
        <v>66</v>
      </c>
      <c r="I606" s="1" t="s">
        <v>67</v>
      </c>
      <c r="J606" s="1" t="s">
        <v>75</v>
      </c>
      <c r="K606" s="1">
        <v>24.38</v>
      </c>
      <c r="L606" s="1" cm="1">
        <f t="array" ref="L606">_xlfn.IFS(Tabla13[[#This Row],[Cuentas_Pagadas]]="COBRADA",K606,Tabla13[[#This Row],[Cuentas_Pagadas]]="NO COBRADA","-")</f>
        <v>24.38</v>
      </c>
      <c r="M606" s="1" t="s">
        <v>95</v>
      </c>
      <c r="N606" s="1">
        <v>605</v>
      </c>
      <c r="O606" s="1" t="s">
        <v>104</v>
      </c>
      <c r="P606" s="1" t="s">
        <v>978</v>
      </c>
      <c r="Q606" s="19">
        <v>0.1</v>
      </c>
      <c r="R606" s="25">
        <f>Tabla13[[#This Row],[Monto Total]]*Tabla13[[#This Row],[IVA (%)]]</f>
        <v>22</v>
      </c>
      <c r="S606" s="26">
        <f>SUMIF(Tabla1[Número de Orden],Tabla13[[#This Row],[Número_Orden]],Tabla1[Total del Pedido])</f>
        <v>220</v>
      </c>
      <c r="T606" s="26" cm="1">
        <f t="array" ref="T606">_xlfn.IFS(Tabla13[[#This Row],[Cuentas_Pagadas]]="COBRADA",Tabla13[[#This Row],[Monto Total]]+Tabla13[[#This Row],[Propina]],Tabla13[[#This Row],[Cuentas_Pagadas]]="NO COBRADA",0)</f>
        <v>244.38</v>
      </c>
      <c r="U606" s="26">
        <f>SUMIF(Tabla1[Número de Orden],Tabla13[[#This Row],[Número_Orden]],Tabla1[Ganancia Bruta])</f>
        <v>87</v>
      </c>
      <c r="V606" s="26">
        <f>IF(Tabla13[[#This Row],[Ganancia Bruta]]&gt;0,Tabla13[[#This Row],[Ganancia Bruta]]-Tabla13[[#This Row],[IVA]],"-")</f>
        <v>65</v>
      </c>
      <c r="W606" s="7">
        <f>SUMIF(Tabla1[Número de Orden],Tabla13[[#This Row],[Número_Orden]],Tabla1[Tiempo_Preparación])</f>
        <v>0.12222222222222223</v>
      </c>
      <c r="X606" s="7">
        <f>Tabla13[[#This Row],[Tiempo_Sala]]-Tabla13[[#This Row],[Tiempo_Preparación]]</f>
        <v>3.7500000006467499E-2</v>
      </c>
      <c r="Y606" s="1" t="str">
        <f>IF(Tabla13[[#This Row],[TS-TP]]&gt;0,"COBRADA","NO COBRADA")</f>
        <v>COBRADA</v>
      </c>
    </row>
    <row r="607" spans="1:25" x14ac:dyDescent="0.25">
      <c r="A607" s="1">
        <v>1</v>
      </c>
      <c r="B607" s="1" t="s">
        <v>823</v>
      </c>
      <c r="C607" s="1">
        <v>2</v>
      </c>
      <c r="D607" s="13">
        <v>45022.134722222225</v>
      </c>
      <c r="E607" s="13">
        <v>45022.254166666666</v>
      </c>
      <c r="F607" s="7">
        <f>IF(Tabla13[[#This Row],[Estado_Mesa]]="Ocupada",Tabla13[[#This Row],[Hora_Salida]]-Tabla13[[#This Row],[Hora_Llegada]]+TIME(0,15,0),Tabla13[[#This Row],[Hora_Salida]]-Tabla13[[#This Row],[Hora_Llegada]])</f>
        <v>0.12986111110755397</v>
      </c>
      <c r="G607" s="7" t="str">
        <f>TEXT(Tabla13[[#This Row],[Hora_Salida]],"dddd,dd,mm,aaaa")</f>
        <v>jueves,06,04,2023</v>
      </c>
      <c r="H607" s="1" t="s">
        <v>85</v>
      </c>
      <c r="I607" s="1" t="s">
        <v>67</v>
      </c>
      <c r="J607" s="1" t="s">
        <v>80</v>
      </c>
      <c r="K607" s="1">
        <v>31.58</v>
      </c>
      <c r="L607" s="1" cm="1">
        <f t="array" ref="L607">_xlfn.IFS(Tabla13[[#This Row],[Cuentas_Pagadas]]="COBRADA",K607,Tabla13[[#This Row],[Cuentas_Pagadas]]="NO COBRADA","-")</f>
        <v>31.58</v>
      </c>
      <c r="M607" s="1" t="s">
        <v>95</v>
      </c>
      <c r="N607" s="1">
        <v>606</v>
      </c>
      <c r="O607" s="1" t="s">
        <v>96</v>
      </c>
      <c r="P607" s="1" t="s">
        <v>979</v>
      </c>
      <c r="Q607" s="19">
        <v>0.1</v>
      </c>
      <c r="R607" s="25">
        <f>Tabla13[[#This Row],[Monto Total]]*Tabla13[[#This Row],[IVA (%)]]</f>
        <v>18.3</v>
      </c>
      <c r="S607" s="26">
        <f>SUMIF(Tabla1[Número de Orden],Tabla13[[#This Row],[Número_Orden]],Tabla1[Total del Pedido])</f>
        <v>183</v>
      </c>
      <c r="T607" s="26" cm="1">
        <f t="array" ref="T607">_xlfn.IFS(Tabla13[[#This Row],[Cuentas_Pagadas]]="COBRADA",Tabla13[[#This Row],[Monto Total]]+Tabla13[[#This Row],[Propina]],Tabla13[[#This Row],[Cuentas_Pagadas]]="NO COBRADA",0)</f>
        <v>214.57999999999998</v>
      </c>
      <c r="U607" s="26">
        <f>SUMIF(Tabla1[Número de Orden],Tabla13[[#This Row],[Número_Orden]],Tabla1[Ganancia Bruta])</f>
        <v>75</v>
      </c>
      <c r="V607" s="26">
        <f>IF(Tabla13[[#This Row],[Ganancia Bruta]]&gt;0,Tabla13[[#This Row],[Ganancia Bruta]]-Tabla13[[#This Row],[IVA]],"-")</f>
        <v>56.7</v>
      </c>
      <c r="W607" s="7">
        <f>SUMIF(Tabla1[Número de Orden],Tabla13[[#This Row],[Número_Orden]],Tabla1[Tiempo_Preparación])</f>
        <v>0.10069444444444445</v>
      </c>
      <c r="X607" s="7">
        <f>Tabla13[[#This Row],[Tiempo_Sala]]-Tabla13[[#This Row],[Tiempo_Preparación]]</f>
        <v>2.9166666663109519E-2</v>
      </c>
      <c r="Y607" s="1" t="str">
        <f>IF(Tabla13[[#This Row],[TS-TP]]&gt;0,"COBRADA","NO COBRADA")</f>
        <v>COBRADA</v>
      </c>
    </row>
    <row r="608" spans="1:25" x14ac:dyDescent="0.25">
      <c r="A608" s="1">
        <v>10</v>
      </c>
      <c r="B608" s="1" t="s">
        <v>141</v>
      </c>
      <c r="C608" s="1">
        <v>1</v>
      </c>
      <c r="D608" s="13">
        <v>45022.058333333334</v>
      </c>
      <c r="E608" s="13">
        <v>45022.145138888889</v>
      </c>
      <c r="F608" s="7">
        <f>IF(Tabla13[[#This Row],[Estado_Mesa]]="Ocupada",Tabla13[[#This Row],[Hora_Salida]]-Tabla13[[#This Row],[Hora_Llegada]]+TIME(0,15,0),Tabla13[[#This Row],[Hora_Salida]]-Tabla13[[#This Row],[Hora_Llegada]])</f>
        <v>9.7222222221413787E-2</v>
      </c>
      <c r="G608" s="7" t="str">
        <f>TEXT(Tabla13[[#This Row],[Hora_Salida]],"dddd,dd,mm,aaaa")</f>
        <v>jueves,06,04,2023</v>
      </c>
      <c r="H608" s="1" t="s">
        <v>85</v>
      </c>
      <c r="I608" s="1" t="s">
        <v>67</v>
      </c>
      <c r="J608" s="1" t="s">
        <v>80</v>
      </c>
      <c r="K608" s="1">
        <v>28.9</v>
      </c>
      <c r="L608" s="1" cm="1">
        <f t="array" ref="L608">_xlfn.IFS(Tabla13[[#This Row],[Cuentas_Pagadas]]="COBRADA",K608,Tabla13[[#This Row],[Cuentas_Pagadas]]="NO COBRADA","-")</f>
        <v>28.9</v>
      </c>
      <c r="M608" s="1" t="s">
        <v>95</v>
      </c>
      <c r="N608" s="1">
        <v>607</v>
      </c>
      <c r="O608" s="1" t="s">
        <v>86</v>
      </c>
      <c r="P608" s="1" t="s">
        <v>640</v>
      </c>
      <c r="Q608" s="19">
        <v>0.1</v>
      </c>
      <c r="R608" s="25">
        <f>Tabla13[[#This Row],[Monto Total]]*Tabla13[[#This Row],[IVA (%)]]</f>
        <v>6.8000000000000007</v>
      </c>
      <c r="S608" s="26">
        <f>SUMIF(Tabla1[Número de Orden],Tabla13[[#This Row],[Número_Orden]],Tabla1[Total del Pedido])</f>
        <v>68</v>
      </c>
      <c r="T608" s="26" cm="1">
        <f t="array" ref="T608">_xlfn.IFS(Tabla13[[#This Row],[Cuentas_Pagadas]]="COBRADA",Tabla13[[#This Row],[Monto Total]]+Tabla13[[#This Row],[Propina]],Tabla13[[#This Row],[Cuentas_Pagadas]]="NO COBRADA",0)</f>
        <v>96.9</v>
      </c>
      <c r="U608" s="26">
        <f>SUMIF(Tabla1[Número de Orden],Tabla13[[#This Row],[Número_Orden]],Tabla1[Ganancia Bruta])</f>
        <v>27</v>
      </c>
      <c r="V608" s="26">
        <f>IF(Tabla13[[#This Row],[Ganancia Bruta]]&gt;0,Tabla13[[#This Row],[Ganancia Bruta]]-Tabla13[[#This Row],[IVA]],"-")</f>
        <v>20.2</v>
      </c>
      <c r="W608" s="7">
        <f>SUMIF(Tabla1[Número de Orden],Tabla13[[#This Row],[Número_Orden]],Tabla1[Tiempo_Preparación])</f>
        <v>4.7916666666666663E-2</v>
      </c>
      <c r="X608" s="7">
        <f>Tabla13[[#This Row],[Tiempo_Sala]]-Tabla13[[#This Row],[Tiempo_Preparación]]</f>
        <v>4.9305555554747124E-2</v>
      </c>
      <c r="Y608" s="1" t="str">
        <f>IF(Tabla13[[#This Row],[TS-TP]]&gt;0,"COBRADA","NO COBRADA")</f>
        <v>COBRADA</v>
      </c>
    </row>
    <row r="609" spans="1:25" x14ac:dyDescent="0.25">
      <c r="A609" s="1">
        <v>7</v>
      </c>
      <c r="B609" s="1" t="s">
        <v>980</v>
      </c>
      <c r="C609" s="1">
        <v>6</v>
      </c>
      <c r="D609" s="13">
        <v>45022.165277777778</v>
      </c>
      <c r="E609" s="13">
        <v>45022.305555555555</v>
      </c>
      <c r="F609" s="7">
        <f>IF(Tabla13[[#This Row],[Estado_Mesa]]="Ocupada",Tabla13[[#This Row],[Hora_Salida]]-Tabla13[[#This Row],[Hora_Llegada]]+TIME(0,15,0),Tabla13[[#This Row],[Hora_Salida]]-Tabla13[[#This Row],[Hora_Llegada]])</f>
        <v>0.14027777777664596</v>
      </c>
      <c r="G609" s="7" t="str">
        <f>TEXT(Tabla13[[#This Row],[Hora_Salida]],"dddd,dd,mm,aaaa")</f>
        <v>jueves,06,04,2023</v>
      </c>
      <c r="H609" s="1" t="s">
        <v>66</v>
      </c>
      <c r="I609" s="1" t="s">
        <v>67</v>
      </c>
      <c r="J609" s="1" t="s">
        <v>80</v>
      </c>
      <c r="K609" s="1">
        <v>36.549999999999997</v>
      </c>
      <c r="L609" s="1" cm="1">
        <f t="array" ref="L609">_xlfn.IFS(Tabla13[[#This Row],[Cuentas_Pagadas]]="COBRADA",K609,Tabla13[[#This Row],[Cuentas_Pagadas]]="NO COBRADA","-")</f>
        <v>36.549999999999997</v>
      </c>
      <c r="M609" s="1" t="s">
        <v>69</v>
      </c>
      <c r="N609" s="1">
        <v>608</v>
      </c>
      <c r="O609" s="1" t="s">
        <v>70</v>
      </c>
      <c r="P609" s="1" t="s">
        <v>10</v>
      </c>
      <c r="Q609" s="19">
        <v>0.1</v>
      </c>
      <c r="R609" s="25">
        <f>Tabla13[[#This Row],[Monto Total]]*Tabla13[[#This Row],[IVA (%)]]</f>
        <v>2.9000000000000004</v>
      </c>
      <c r="S609" s="26">
        <f>SUMIF(Tabla1[Número de Orden],Tabla13[[#This Row],[Número_Orden]],Tabla1[Total del Pedido])</f>
        <v>29</v>
      </c>
      <c r="T609" s="26" cm="1">
        <f t="array" ref="T609">_xlfn.IFS(Tabla13[[#This Row],[Cuentas_Pagadas]]="COBRADA",Tabla13[[#This Row],[Monto Total]]+Tabla13[[#This Row],[Propina]],Tabla13[[#This Row],[Cuentas_Pagadas]]="NO COBRADA",0)</f>
        <v>65.55</v>
      </c>
      <c r="U609" s="26">
        <f>SUMIF(Tabla1[Número de Orden],Tabla13[[#This Row],[Número_Orden]],Tabla1[Ganancia Bruta])</f>
        <v>12</v>
      </c>
      <c r="V609" s="26">
        <f>IF(Tabla13[[#This Row],[Ganancia Bruta]]&gt;0,Tabla13[[#This Row],[Ganancia Bruta]]-Tabla13[[#This Row],[IVA]],"-")</f>
        <v>9.1</v>
      </c>
      <c r="W609" s="7">
        <f>SUMIF(Tabla1[Número de Orden],Tabla13[[#This Row],[Número_Orden]],Tabla1[Tiempo_Preparación])</f>
        <v>3.125E-2</v>
      </c>
      <c r="X609" s="7">
        <f>Tabla13[[#This Row],[Tiempo_Sala]]-Tabla13[[#This Row],[Tiempo_Preparación]]</f>
        <v>0.10902777777664596</v>
      </c>
      <c r="Y609" s="1" t="str">
        <f>IF(Tabla13[[#This Row],[TS-TP]]&gt;0,"COBRADA","NO COBRADA")</f>
        <v>COBRADA</v>
      </c>
    </row>
    <row r="610" spans="1:25" x14ac:dyDescent="0.25">
      <c r="A610" s="1">
        <v>1</v>
      </c>
      <c r="B610" s="1" t="s">
        <v>434</v>
      </c>
      <c r="C610" s="1">
        <v>4</v>
      </c>
      <c r="D610" s="13">
        <v>45022.140972222223</v>
      </c>
      <c r="E610" s="13">
        <v>45022.293055555558</v>
      </c>
      <c r="F610" s="7">
        <f>IF(Tabla13[[#This Row],[Estado_Mesa]]="Ocupada",Tabla13[[#This Row],[Hora_Salida]]-Tabla13[[#This Row],[Hora_Llegada]]+TIME(0,15,0),Tabla13[[#This Row],[Hora_Salida]]-Tabla13[[#This Row],[Hora_Llegada]])</f>
        <v>0.15208333333430346</v>
      </c>
      <c r="G610" s="7" t="str">
        <f>TEXT(Tabla13[[#This Row],[Hora_Salida]],"dddd,dd,mm,aaaa")</f>
        <v>jueves,06,04,2023</v>
      </c>
      <c r="H610" s="1" t="s">
        <v>73</v>
      </c>
      <c r="I610" s="1" t="s">
        <v>67</v>
      </c>
      <c r="J610" s="1" t="s">
        <v>80</v>
      </c>
      <c r="K610" s="1">
        <v>23.29</v>
      </c>
      <c r="L610" s="1" cm="1">
        <f t="array" ref="L610">_xlfn.IFS(Tabla13[[#This Row],[Cuentas_Pagadas]]="COBRADA",K610,Tabla13[[#This Row],[Cuentas_Pagadas]]="NO COBRADA","-")</f>
        <v>23.29</v>
      </c>
      <c r="M610" s="1" t="s">
        <v>69</v>
      </c>
      <c r="N610" s="1">
        <v>609</v>
      </c>
      <c r="O610" s="1" t="s">
        <v>117</v>
      </c>
      <c r="P610" s="1" t="s">
        <v>15</v>
      </c>
      <c r="Q610" s="19">
        <v>0.1</v>
      </c>
      <c r="R610" s="25">
        <f>Tabla13[[#This Row],[Monto Total]]*Tabla13[[#This Row],[IVA (%)]]</f>
        <v>3.2</v>
      </c>
      <c r="S610" s="26">
        <f>SUMIF(Tabla1[Número de Orden],Tabla13[[#This Row],[Número_Orden]],Tabla1[Total del Pedido])</f>
        <v>32</v>
      </c>
      <c r="T610" s="26" cm="1">
        <f t="array" ref="T610">_xlfn.IFS(Tabla13[[#This Row],[Cuentas_Pagadas]]="COBRADA",Tabla13[[#This Row],[Monto Total]]+Tabla13[[#This Row],[Propina]],Tabla13[[#This Row],[Cuentas_Pagadas]]="NO COBRADA",0)</f>
        <v>55.29</v>
      </c>
      <c r="U610" s="26">
        <f>SUMIF(Tabla1[Número de Orden],Tabla13[[#This Row],[Número_Orden]],Tabla1[Ganancia Bruta])</f>
        <v>13</v>
      </c>
      <c r="V610" s="26">
        <f>IF(Tabla13[[#This Row],[Ganancia Bruta]]&gt;0,Tabla13[[#This Row],[Ganancia Bruta]]-Tabla13[[#This Row],[IVA]],"-")</f>
        <v>9.8000000000000007</v>
      </c>
      <c r="W610" s="7">
        <f>SUMIF(Tabla1[Número de Orden],Tabla13[[#This Row],[Número_Orden]],Tabla1[Tiempo_Preparación])</f>
        <v>1.8749999999999999E-2</v>
      </c>
      <c r="X610" s="7">
        <f>Tabla13[[#This Row],[Tiempo_Sala]]-Tabla13[[#This Row],[Tiempo_Preparación]]</f>
        <v>0.13333333333430347</v>
      </c>
      <c r="Y610" s="1" t="str">
        <f>IF(Tabla13[[#This Row],[TS-TP]]&gt;0,"COBRADA","NO COBRADA")</f>
        <v>COBRADA</v>
      </c>
    </row>
    <row r="611" spans="1:25" x14ac:dyDescent="0.25">
      <c r="A611" s="1">
        <v>19</v>
      </c>
      <c r="B611" s="1" t="s">
        <v>113</v>
      </c>
      <c r="C611" s="1">
        <v>4</v>
      </c>
      <c r="D611" s="13">
        <v>45022.091666666667</v>
      </c>
      <c r="E611" s="13">
        <v>45022.174305555556</v>
      </c>
      <c r="F611" s="7">
        <f>IF(Tabla13[[#This Row],[Estado_Mesa]]="Ocupada",Tabla13[[#This Row],[Hora_Salida]]-Tabla13[[#This Row],[Hora_Llegada]]+TIME(0,15,0),Tabla13[[#This Row],[Hora_Salida]]-Tabla13[[#This Row],[Hora_Llegada]])</f>
        <v>9.3055555555717248E-2</v>
      </c>
      <c r="G611" s="7" t="str">
        <f>TEXT(Tabla13[[#This Row],[Hora_Salida]],"dddd,dd,mm,aaaa")</f>
        <v>jueves,06,04,2023</v>
      </c>
      <c r="H611" s="1" t="s">
        <v>85</v>
      </c>
      <c r="I611" s="1" t="s">
        <v>93</v>
      </c>
      <c r="J611" s="1" t="s">
        <v>80</v>
      </c>
      <c r="K611" s="1">
        <v>37.9</v>
      </c>
      <c r="L611" s="1" cm="1">
        <f t="array" ref="L611">_xlfn.IFS(Tabla13[[#This Row],[Cuentas_Pagadas]]="COBRADA",K611,Tabla13[[#This Row],[Cuentas_Pagadas]]="NO COBRADA","-")</f>
        <v>37.9</v>
      </c>
      <c r="M611" s="1" t="s">
        <v>95</v>
      </c>
      <c r="N611" s="1">
        <v>610</v>
      </c>
      <c r="O611" s="1" t="s">
        <v>86</v>
      </c>
      <c r="P611" s="1" t="s">
        <v>981</v>
      </c>
      <c r="Q611" s="19">
        <v>0.1</v>
      </c>
      <c r="R611" s="25">
        <f>Tabla13[[#This Row],[Monto Total]]*Tabla13[[#This Row],[IVA (%)]]</f>
        <v>4.4000000000000004</v>
      </c>
      <c r="S611" s="26">
        <f>SUMIF(Tabla1[Número de Orden],Tabla13[[#This Row],[Número_Orden]],Tabla1[Total del Pedido])</f>
        <v>44</v>
      </c>
      <c r="T611" s="26" cm="1">
        <f t="array" ref="T611">_xlfn.IFS(Tabla13[[#This Row],[Cuentas_Pagadas]]="COBRADA",Tabla13[[#This Row],[Monto Total]]+Tabla13[[#This Row],[Propina]],Tabla13[[#This Row],[Cuentas_Pagadas]]="NO COBRADA",0)</f>
        <v>81.900000000000006</v>
      </c>
      <c r="U611" s="26">
        <f>SUMIF(Tabla1[Número de Orden],Tabla13[[#This Row],[Número_Orden]],Tabla1[Ganancia Bruta])</f>
        <v>19</v>
      </c>
      <c r="V611" s="26">
        <f>IF(Tabla13[[#This Row],[Ganancia Bruta]]&gt;0,Tabla13[[#This Row],[Ganancia Bruta]]-Tabla13[[#This Row],[IVA]],"-")</f>
        <v>14.6</v>
      </c>
      <c r="W611" s="7">
        <f>SUMIF(Tabla1[Número de Orden],Tabla13[[#This Row],[Número_Orden]],Tabla1[Tiempo_Preparación])</f>
        <v>3.2638888888888891E-2</v>
      </c>
      <c r="X611" s="7">
        <f>Tabla13[[#This Row],[Tiempo_Sala]]-Tabla13[[#This Row],[Tiempo_Preparación]]</f>
        <v>6.0416666666828357E-2</v>
      </c>
      <c r="Y611" s="1" t="str">
        <f>IF(Tabla13[[#This Row],[TS-TP]]&gt;0,"COBRADA","NO COBRADA")</f>
        <v>COBRADA</v>
      </c>
    </row>
    <row r="612" spans="1:25" x14ac:dyDescent="0.25">
      <c r="A612" s="1">
        <v>13</v>
      </c>
      <c r="B612" s="1" t="s">
        <v>982</v>
      </c>
      <c r="C612" s="1">
        <v>1</v>
      </c>
      <c r="D612" s="13">
        <v>45022.163194444445</v>
      </c>
      <c r="E612" s="13">
        <v>45022.321527777778</v>
      </c>
      <c r="F612" s="7">
        <f>IF(Tabla13[[#This Row],[Estado_Mesa]]="Ocupada",Tabla13[[#This Row],[Hora_Salida]]-Tabla13[[#This Row],[Hora_Llegada]]+TIME(0,15,0),Tabla13[[#This Row],[Hora_Salida]]-Tabla13[[#This Row],[Hora_Llegada]])</f>
        <v>0.16874999999951493</v>
      </c>
      <c r="G612" s="7" t="str">
        <f>TEXT(Tabla13[[#This Row],[Hora_Salida]],"dddd,dd,mm,aaaa")</f>
        <v>jueves,06,04,2023</v>
      </c>
      <c r="H612" s="1" t="s">
        <v>73</v>
      </c>
      <c r="I612" s="1" t="s">
        <v>67</v>
      </c>
      <c r="J612" s="1" t="s">
        <v>80</v>
      </c>
      <c r="K612" s="1">
        <v>44.28</v>
      </c>
      <c r="L612" s="1" cm="1">
        <f t="array" ref="L612">_xlfn.IFS(Tabla13[[#This Row],[Cuentas_Pagadas]]="COBRADA",K612,Tabla13[[#This Row],[Cuentas_Pagadas]]="NO COBRADA","-")</f>
        <v>44.28</v>
      </c>
      <c r="M612" s="1" t="s">
        <v>95</v>
      </c>
      <c r="N612" s="1">
        <v>611</v>
      </c>
      <c r="O612" s="1" t="s">
        <v>82</v>
      </c>
      <c r="P612" s="1" t="s">
        <v>983</v>
      </c>
      <c r="Q612" s="19">
        <v>0.1</v>
      </c>
      <c r="R612" s="25">
        <f>Tabla13[[#This Row],[Monto Total]]*Tabla13[[#This Row],[IVA (%)]]</f>
        <v>7.8000000000000007</v>
      </c>
      <c r="S612" s="26">
        <f>SUMIF(Tabla1[Número de Orden],Tabla13[[#This Row],[Número_Orden]],Tabla1[Total del Pedido])</f>
        <v>78</v>
      </c>
      <c r="T612" s="26" cm="1">
        <f t="array" ref="T612">_xlfn.IFS(Tabla13[[#This Row],[Cuentas_Pagadas]]="COBRADA",Tabla13[[#This Row],[Monto Total]]+Tabla13[[#This Row],[Propina]],Tabla13[[#This Row],[Cuentas_Pagadas]]="NO COBRADA",0)</f>
        <v>122.28</v>
      </c>
      <c r="U612" s="26">
        <f>SUMIF(Tabla1[Número de Orden],Tabla13[[#This Row],[Número_Orden]],Tabla1[Ganancia Bruta])</f>
        <v>30</v>
      </c>
      <c r="V612" s="26">
        <f>IF(Tabla13[[#This Row],[Ganancia Bruta]]&gt;0,Tabla13[[#This Row],[Ganancia Bruta]]-Tabla13[[#This Row],[IVA]],"-")</f>
        <v>22.2</v>
      </c>
      <c r="W612" s="7">
        <f>SUMIF(Tabla1[Número de Orden],Tabla13[[#This Row],[Número_Orden]],Tabla1[Tiempo_Preparación])</f>
        <v>5.7638888888888892E-2</v>
      </c>
      <c r="X612" s="7">
        <f>Tabla13[[#This Row],[Tiempo_Sala]]-Tabla13[[#This Row],[Tiempo_Preparación]]</f>
        <v>0.11111111111062603</v>
      </c>
      <c r="Y612" s="1" t="str">
        <f>IF(Tabla13[[#This Row],[TS-TP]]&gt;0,"COBRADA","NO COBRADA")</f>
        <v>COBRADA</v>
      </c>
    </row>
    <row r="613" spans="1:25" x14ac:dyDescent="0.25">
      <c r="A613" s="1">
        <v>11</v>
      </c>
      <c r="B613" s="1" t="s">
        <v>984</v>
      </c>
      <c r="C613" s="1">
        <v>4</v>
      </c>
      <c r="D613" s="13">
        <v>45022.05</v>
      </c>
      <c r="E613" s="13">
        <v>45022.208333333336</v>
      </c>
      <c r="F613" s="7">
        <f>IF(Tabla13[[#This Row],[Estado_Mesa]]="Ocupada",Tabla13[[#This Row],[Hora_Salida]]-Tabla13[[#This Row],[Hora_Llegada]]+TIME(0,15,0),Tabla13[[#This Row],[Hora_Salida]]-Tabla13[[#This Row],[Hora_Llegada]])</f>
        <v>0.15833333333284827</v>
      </c>
      <c r="G613" s="7" t="str">
        <f>TEXT(Tabla13[[#This Row],[Hora_Salida]],"dddd,dd,mm,aaaa")</f>
        <v>jueves,06,04,2023</v>
      </c>
      <c r="H613" s="1" t="s">
        <v>85</v>
      </c>
      <c r="I613" s="1" t="s">
        <v>67</v>
      </c>
      <c r="J613" s="1" t="s">
        <v>80</v>
      </c>
      <c r="K613" s="1">
        <v>23.54</v>
      </c>
      <c r="L613" s="1" cm="1">
        <f t="array" ref="L613">_xlfn.IFS(Tabla13[[#This Row],[Cuentas_Pagadas]]="COBRADA",K613,Tabla13[[#This Row],[Cuentas_Pagadas]]="NO COBRADA","-")</f>
        <v>23.54</v>
      </c>
      <c r="M613" s="1" t="s">
        <v>69</v>
      </c>
      <c r="N613" s="1">
        <v>612</v>
      </c>
      <c r="O613" s="1" t="s">
        <v>86</v>
      </c>
      <c r="P613" s="1" t="s">
        <v>985</v>
      </c>
      <c r="Q613" s="19">
        <v>0.1</v>
      </c>
      <c r="R613" s="25">
        <f>Tabla13[[#This Row],[Monto Total]]*Tabla13[[#This Row],[IVA (%)]]</f>
        <v>23.1</v>
      </c>
      <c r="S613" s="26">
        <f>SUMIF(Tabla1[Número de Orden],Tabla13[[#This Row],[Número_Orden]],Tabla1[Total del Pedido])</f>
        <v>231</v>
      </c>
      <c r="T613" s="26" cm="1">
        <f t="array" ref="T613">_xlfn.IFS(Tabla13[[#This Row],[Cuentas_Pagadas]]="COBRADA",Tabla13[[#This Row],[Monto Total]]+Tabla13[[#This Row],[Propina]],Tabla13[[#This Row],[Cuentas_Pagadas]]="NO COBRADA",0)</f>
        <v>254.54</v>
      </c>
      <c r="U613" s="26">
        <f>SUMIF(Tabla1[Número de Orden],Tabla13[[#This Row],[Número_Orden]],Tabla1[Ganancia Bruta])</f>
        <v>93</v>
      </c>
      <c r="V613" s="26">
        <f>IF(Tabla13[[#This Row],[Ganancia Bruta]]&gt;0,Tabla13[[#This Row],[Ganancia Bruta]]-Tabla13[[#This Row],[IVA]],"-")</f>
        <v>69.900000000000006</v>
      </c>
      <c r="W613" s="7">
        <f>SUMIF(Tabla1[Número de Orden],Tabla13[[#This Row],[Número_Orden]],Tabla1[Tiempo_Preparación])</f>
        <v>8.958333333333332E-2</v>
      </c>
      <c r="X613" s="7">
        <f>Tabla13[[#This Row],[Tiempo_Sala]]-Tabla13[[#This Row],[Tiempo_Preparación]]</f>
        <v>6.8749999999514949E-2</v>
      </c>
      <c r="Y613" s="1" t="str">
        <f>IF(Tabla13[[#This Row],[TS-TP]]&gt;0,"COBRADA","NO COBRADA")</f>
        <v>COBRADA</v>
      </c>
    </row>
    <row r="614" spans="1:25" x14ac:dyDescent="0.25">
      <c r="A614" s="1">
        <v>1</v>
      </c>
      <c r="B614" s="1" t="s">
        <v>164</v>
      </c>
      <c r="C614" s="1">
        <v>5</v>
      </c>
      <c r="D614" s="13">
        <v>45022.081250000003</v>
      </c>
      <c r="E614" s="13">
        <v>45022.149305555555</v>
      </c>
      <c r="F614" s="7">
        <f>IF(Tabla13[[#This Row],[Estado_Mesa]]="Ocupada",Tabla13[[#This Row],[Hora_Salida]]-Tabla13[[#This Row],[Hora_Llegada]]+TIME(0,15,0),Tabla13[[#This Row],[Hora_Salida]]-Tabla13[[#This Row],[Hora_Llegada]])</f>
        <v>6.8055555551836733E-2</v>
      </c>
      <c r="G614" s="7" t="str">
        <f>TEXT(Tabla13[[#This Row],[Hora_Salida]],"dddd,dd,mm,aaaa")</f>
        <v>jueves,06,04,2023</v>
      </c>
      <c r="H614" s="1" t="s">
        <v>79</v>
      </c>
      <c r="I614" s="1" t="s">
        <v>74</v>
      </c>
      <c r="J614" s="1" t="s">
        <v>75</v>
      </c>
      <c r="K614" s="1">
        <v>23.56</v>
      </c>
      <c r="L614" s="1" t="str" cm="1">
        <f t="array" ref="L614">_xlfn.IFS(Tabla13[[#This Row],[Cuentas_Pagadas]]="COBRADA",K614,Tabla13[[#This Row],[Cuentas_Pagadas]]="NO COBRADA","-")</f>
        <v>-</v>
      </c>
      <c r="M614" s="1" t="s">
        <v>69</v>
      </c>
      <c r="N614" s="1">
        <v>613</v>
      </c>
      <c r="O614" s="1" t="s">
        <v>70</v>
      </c>
      <c r="P614" s="1" t="s">
        <v>986</v>
      </c>
      <c r="Q614" s="19">
        <v>0.1</v>
      </c>
      <c r="R614" s="25">
        <f>Tabla13[[#This Row],[Monto Total]]*Tabla13[[#This Row],[IVA (%)]]</f>
        <v>28.5</v>
      </c>
      <c r="S614" s="26">
        <f>SUMIF(Tabla1[Número de Orden],Tabla13[[#This Row],[Número_Orden]],Tabla1[Total del Pedido])</f>
        <v>285</v>
      </c>
      <c r="T614" s="26" cm="1">
        <f t="array" ref="T614">_xlfn.IFS(Tabla13[[#This Row],[Cuentas_Pagadas]]="COBRADA",Tabla13[[#This Row],[Monto Total]]+Tabla13[[#This Row],[Propina]],Tabla13[[#This Row],[Cuentas_Pagadas]]="NO COBRADA",0)</f>
        <v>0</v>
      </c>
      <c r="U614" s="26">
        <v>0</v>
      </c>
      <c r="V614" s="27" t="str">
        <f>IF(Tabla13[[#This Row],[Ganancia Bruta]]&gt;0,Tabla13[[#This Row],[Ganancia Bruta]]-Tabla13[[#This Row],[IVA]],"-")</f>
        <v>-</v>
      </c>
      <c r="W614" s="7">
        <f>SUMIF(Tabla1[Número de Orden],Tabla13[[#This Row],[Número_Orden]],Tabla1[Tiempo_Preparación])</f>
        <v>0.10555555555555554</v>
      </c>
      <c r="X614" s="7">
        <f>Tabla13[[#This Row],[Tiempo_Sala]]-Tabla13[[#This Row],[Tiempo_Preparación]]</f>
        <v>-3.7500000003718809E-2</v>
      </c>
      <c r="Y614" s="1" t="str">
        <f>IF(Tabla13[[#This Row],[TS-TP]]&gt;0,"COBRADA","NO COBRADA")</f>
        <v>NO COBRADA</v>
      </c>
    </row>
    <row r="615" spans="1:25" x14ac:dyDescent="0.25">
      <c r="A615" s="1">
        <v>19</v>
      </c>
      <c r="B615" s="1" t="s">
        <v>625</v>
      </c>
      <c r="C615" s="1">
        <v>6</v>
      </c>
      <c r="D615" s="13">
        <v>45022.105555555558</v>
      </c>
      <c r="E615" s="13">
        <v>45022.192361111112</v>
      </c>
      <c r="F615" s="7">
        <f>IF(Tabla13[[#This Row],[Estado_Mesa]]="Ocupada",Tabla13[[#This Row],[Hora_Salida]]-Tabla13[[#This Row],[Hora_Llegada]]+TIME(0,15,0),Tabla13[[#This Row],[Hora_Salida]]-Tabla13[[#This Row],[Hora_Llegada]])</f>
        <v>8.6805555554747116E-2</v>
      </c>
      <c r="G615" s="7" t="str">
        <f>TEXT(Tabla13[[#This Row],[Hora_Salida]],"dddd,dd,mm,aaaa")</f>
        <v>jueves,06,04,2023</v>
      </c>
      <c r="H615" s="1" t="s">
        <v>73</v>
      </c>
      <c r="I615" s="1" t="s">
        <v>74</v>
      </c>
      <c r="J615" s="1" t="s">
        <v>68</v>
      </c>
      <c r="K615" s="1">
        <v>26.48</v>
      </c>
      <c r="L615" s="1" cm="1">
        <f t="array" ref="L615">_xlfn.IFS(Tabla13[[#This Row],[Cuentas_Pagadas]]="COBRADA",K615,Tabla13[[#This Row],[Cuentas_Pagadas]]="NO COBRADA","-")</f>
        <v>26.48</v>
      </c>
      <c r="M615" s="1" t="s">
        <v>69</v>
      </c>
      <c r="N615" s="1">
        <v>614</v>
      </c>
      <c r="O615" s="1" t="s">
        <v>96</v>
      </c>
      <c r="P615" s="1" t="s">
        <v>4</v>
      </c>
      <c r="Q615" s="19">
        <v>0.1</v>
      </c>
      <c r="R615" s="25">
        <f>Tabla13[[#This Row],[Monto Total]]*Tabla13[[#This Row],[IVA (%)]]</f>
        <v>7.2</v>
      </c>
      <c r="S615" s="26">
        <f>SUMIF(Tabla1[Número de Orden],Tabla13[[#This Row],[Número_Orden]],Tabla1[Total del Pedido])</f>
        <v>72</v>
      </c>
      <c r="T615" s="26" cm="1">
        <f t="array" ref="T615">_xlfn.IFS(Tabla13[[#This Row],[Cuentas_Pagadas]]="COBRADA",Tabla13[[#This Row],[Monto Total]]+Tabla13[[#This Row],[Propina]],Tabla13[[#This Row],[Cuentas_Pagadas]]="NO COBRADA",0)</f>
        <v>98.48</v>
      </c>
      <c r="U615" s="26">
        <f>SUMIF(Tabla1[Número de Orden],Tabla13[[#This Row],[Número_Orden]],Tabla1[Ganancia Bruta])</f>
        <v>30</v>
      </c>
      <c r="V615" s="26">
        <f>IF(Tabla13[[#This Row],[Ganancia Bruta]]&gt;0,Tabla13[[#This Row],[Ganancia Bruta]]-Tabla13[[#This Row],[IVA]],"-")</f>
        <v>22.8</v>
      </c>
      <c r="W615" s="7">
        <f>SUMIF(Tabla1[Número de Orden],Tabla13[[#This Row],[Número_Orden]],Tabla1[Tiempo_Preparación])</f>
        <v>3.4722222222222224E-2</v>
      </c>
      <c r="X615" s="7">
        <f>Tabla13[[#This Row],[Tiempo_Sala]]-Tabla13[[#This Row],[Tiempo_Preparación]]</f>
        <v>5.2083333332524892E-2</v>
      </c>
      <c r="Y615" s="1" t="str">
        <f>IF(Tabla13[[#This Row],[TS-TP]]&gt;0,"COBRADA","NO COBRADA")</f>
        <v>COBRADA</v>
      </c>
    </row>
    <row r="616" spans="1:25" x14ac:dyDescent="0.25">
      <c r="A616" s="1">
        <v>7</v>
      </c>
      <c r="B616" s="1" t="s">
        <v>987</v>
      </c>
      <c r="C616" s="1">
        <v>1</v>
      </c>
      <c r="D616" s="13">
        <v>45022.031944444447</v>
      </c>
      <c r="E616" s="13">
        <v>45022.078472222223</v>
      </c>
      <c r="F616" s="7">
        <f>IF(Tabla13[[#This Row],[Estado_Mesa]]="Ocupada",Tabla13[[#This Row],[Hora_Salida]]-Tabla13[[#This Row],[Hora_Llegada]]+TIME(0,15,0),Tabla13[[#This Row],[Hora_Salida]]-Tabla13[[#This Row],[Hora_Llegada]])</f>
        <v>5.6944444443312627E-2</v>
      </c>
      <c r="G616" s="7" t="str">
        <f>TEXT(Tabla13[[#This Row],[Hora_Salida]],"dddd,dd,mm,aaaa")</f>
        <v>jueves,06,04,2023</v>
      </c>
      <c r="H616" s="1" t="s">
        <v>85</v>
      </c>
      <c r="I616" s="1" t="s">
        <v>93</v>
      </c>
      <c r="J616" s="1" t="s">
        <v>80</v>
      </c>
      <c r="K616" s="1">
        <v>18.420000000000002</v>
      </c>
      <c r="L616" s="1" t="str" cm="1">
        <f t="array" ref="L616">_xlfn.IFS(Tabla13[[#This Row],[Cuentas_Pagadas]]="COBRADA",K616,Tabla13[[#This Row],[Cuentas_Pagadas]]="NO COBRADA","-")</f>
        <v>-</v>
      </c>
      <c r="M616" s="1" t="s">
        <v>95</v>
      </c>
      <c r="N616" s="1">
        <v>615</v>
      </c>
      <c r="O616" s="1" t="s">
        <v>117</v>
      </c>
      <c r="P616" s="1" t="s">
        <v>988</v>
      </c>
      <c r="Q616" s="19">
        <v>0.1</v>
      </c>
      <c r="R616" s="25">
        <f>Tabla13[[#This Row],[Monto Total]]*Tabla13[[#This Row],[IVA (%)]]</f>
        <v>33.300000000000004</v>
      </c>
      <c r="S616" s="26">
        <f>SUMIF(Tabla1[Número de Orden],Tabla13[[#This Row],[Número_Orden]],Tabla1[Total del Pedido])</f>
        <v>333</v>
      </c>
      <c r="T616" s="26" cm="1">
        <f t="array" ref="T616">_xlfn.IFS(Tabla13[[#This Row],[Cuentas_Pagadas]]="COBRADA",Tabla13[[#This Row],[Monto Total]]+Tabla13[[#This Row],[Propina]],Tabla13[[#This Row],[Cuentas_Pagadas]]="NO COBRADA",0)</f>
        <v>0</v>
      </c>
      <c r="U616" s="26">
        <v>0</v>
      </c>
      <c r="V616" s="27" t="str">
        <f>IF(Tabla13[[#This Row],[Ganancia Bruta]]&gt;0,Tabla13[[#This Row],[Ganancia Bruta]]-Tabla13[[#This Row],[IVA]],"-")</f>
        <v>-</v>
      </c>
      <c r="W616" s="7">
        <f>SUMIF(Tabla1[Número de Orden],Tabla13[[#This Row],[Número_Orden]],Tabla1[Tiempo_Preparación])</f>
        <v>0.10833333333333334</v>
      </c>
      <c r="X616" s="7">
        <f>Tabla13[[#This Row],[Tiempo_Sala]]-Tabla13[[#This Row],[Tiempo_Preparación]]</f>
        <v>-5.1388888890020711E-2</v>
      </c>
      <c r="Y616" s="1" t="str">
        <f>IF(Tabla13[[#This Row],[TS-TP]]&gt;0,"COBRADA","NO COBRADA")</f>
        <v>NO COBRADA</v>
      </c>
    </row>
    <row r="617" spans="1:25" x14ac:dyDescent="0.25">
      <c r="A617" s="1">
        <v>4</v>
      </c>
      <c r="B617" s="1" t="s">
        <v>977</v>
      </c>
      <c r="C617" s="1">
        <v>4</v>
      </c>
      <c r="D617" s="13">
        <v>45022.009722222225</v>
      </c>
      <c r="E617" s="13">
        <v>45022.15</v>
      </c>
      <c r="F617" s="7">
        <f>IF(Tabla13[[#This Row],[Estado_Mesa]]="Ocupada",Tabla13[[#This Row],[Hora_Salida]]-Tabla13[[#This Row],[Hora_Llegada]]+TIME(0,15,0),Tabla13[[#This Row],[Hora_Salida]]-Tabla13[[#This Row],[Hora_Llegada]])</f>
        <v>0.15069444444331262</v>
      </c>
      <c r="G617" s="7" t="str">
        <f>TEXT(Tabla13[[#This Row],[Hora_Salida]],"dddd,dd,mm,aaaa")</f>
        <v>jueves,06,04,2023</v>
      </c>
      <c r="H617" s="1" t="s">
        <v>85</v>
      </c>
      <c r="I617" s="1" t="s">
        <v>93</v>
      </c>
      <c r="J617" s="1" t="s">
        <v>80</v>
      </c>
      <c r="K617" s="1">
        <v>23.89</v>
      </c>
      <c r="L617" s="1" cm="1">
        <f t="array" ref="L617">_xlfn.IFS(Tabla13[[#This Row],[Cuentas_Pagadas]]="COBRADA",K617,Tabla13[[#This Row],[Cuentas_Pagadas]]="NO COBRADA","-")</f>
        <v>23.89</v>
      </c>
      <c r="M617" s="1" t="s">
        <v>95</v>
      </c>
      <c r="N617" s="1">
        <v>616</v>
      </c>
      <c r="O617" s="1" t="s">
        <v>96</v>
      </c>
      <c r="P617" s="1" t="s">
        <v>71</v>
      </c>
      <c r="Q617" s="19">
        <v>0.1</v>
      </c>
      <c r="R617" s="25">
        <f>Tabla13[[#This Row],[Monto Total]]*Tabla13[[#This Row],[IVA (%)]]</f>
        <v>13.200000000000001</v>
      </c>
      <c r="S617" s="26">
        <f>SUMIF(Tabla1[Número de Orden],Tabla13[[#This Row],[Número_Orden]],Tabla1[Total del Pedido])</f>
        <v>132</v>
      </c>
      <c r="T617" s="26" cm="1">
        <f t="array" ref="T617">_xlfn.IFS(Tabla13[[#This Row],[Cuentas_Pagadas]]="COBRADA",Tabla13[[#This Row],[Monto Total]]+Tabla13[[#This Row],[Propina]],Tabla13[[#This Row],[Cuentas_Pagadas]]="NO COBRADA",0)</f>
        <v>155.88999999999999</v>
      </c>
      <c r="U617" s="26">
        <f>SUMIF(Tabla1[Número de Orden],Tabla13[[#This Row],[Número_Orden]],Tabla1[Ganancia Bruta])</f>
        <v>54</v>
      </c>
      <c r="V617" s="26">
        <f>IF(Tabla13[[#This Row],[Ganancia Bruta]]&gt;0,Tabla13[[#This Row],[Ganancia Bruta]]-Tabla13[[#This Row],[IVA]],"-")</f>
        <v>40.799999999999997</v>
      </c>
      <c r="W617" s="7">
        <f>SUMIF(Tabla1[Número de Orden],Tabla13[[#This Row],[Número_Orden]],Tabla1[Tiempo_Preparación])</f>
        <v>3.2638888888888884E-2</v>
      </c>
      <c r="X617" s="7">
        <f>Tabla13[[#This Row],[Tiempo_Sala]]-Tabla13[[#This Row],[Tiempo_Preparación]]</f>
        <v>0.11805555555442374</v>
      </c>
      <c r="Y617" s="1" t="str">
        <f>IF(Tabla13[[#This Row],[TS-TP]]&gt;0,"COBRADA","NO COBRADA")</f>
        <v>COBRADA</v>
      </c>
    </row>
    <row r="618" spans="1:25" x14ac:dyDescent="0.25">
      <c r="A618" s="1">
        <v>13</v>
      </c>
      <c r="B618" s="1" t="s">
        <v>147</v>
      </c>
      <c r="C618" s="1">
        <v>5</v>
      </c>
      <c r="D618" s="13">
        <v>45022.055555555555</v>
      </c>
      <c r="E618" s="13">
        <v>45022.220138888886</v>
      </c>
      <c r="F618" s="7">
        <f>IF(Tabla13[[#This Row],[Estado_Mesa]]="Ocupada",Tabla13[[#This Row],[Hora_Salida]]-Tabla13[[#This Row],[Hora_Llegada]]+TIME(0,15,0),Tabla13[[#This Row],[Hora_Salida]]-Tabla13[[#This Row],[Hora_Llegada]])</f>
        <v>0.16458333333139308</v>
      </c>
      <c r="G618" s="7" t="str">
        <f>TEXT(Tabla13[[#This Row],[Hora_Salida]],"dddd,dd,mm,aaaa")</f>
        <v>jueves,06,04,2023</v>
      </c>
      <c r="H618" s="1" t="s">
        <v>79</v>
      </c>
      <c r="I618" s="1" t="s">
        <v>67</v>
      </c>
      <c r="J618" s="1" t="s">
        <v>80</v>
      </c>
      <c r="K618" s="1">
        <v>38.18</v>
      </c>
      <c r="L618" s="1" cm="1">
        <f t="array" ref="L618">_xlfn.IFS(Tabla13[[#This Row],[Cuentas_Pagadas]]="COBRADA",K618,Tabla13[[#This Row],[Cuentas_Pagadas]]="NO COBRADA","-")</f>
        <v>38.18</v>
      </c>
      <c r="M618" s="1" t="s">
        <v>81</v>
      </c>
      <c r="N618" s="1">
        <v>617</v>
      </c>
      <c r="O618" s="1" t="s">
        <v>104</v>
      </c>
      <c r="P618" s="1" t="s">
        <v>588</v>
      </c>
      <c r="Q618" s="19">
        <v>0.1</v>
      </c>
      <c r="R618" s="25">
        <f>Tabla13[[#This Row],[Monto Total]]*Tabla13[[#This Row],[IVA (%)]]</f>
        <v>14.200000000000001</v>
      </c>
      <c r="S618" s="26">
        <f>SUMIF(Tabla1[Número de Orden],Tabla13[[#This Row],[Número_Orden]],Tabla1[Total del Pedido])</f>
        <v>142</v>
      </c>
      <c r="T618" s="26" cm="1">
        <f t="array" ref="T618">_xlfn.IFS(Tabla13[[#This Row],[Cuentas_Pagadas]]="COBRADA",Tabla13[[#This Row],[Monto Total]]+Tabla13[[#This Row],[Propina]],Tabla13[[#This Row],[Cuentas_Pagadas]]="NO COBRADA",0)</f>
        <v>180.18</v>
      </c>
      <c r="U618" s="26">
        <f>SUMIF(Tabla1[Número de Orden],Tabla13[[#This Row],[Número_Orden]],Tabla1[Ganancia Bruta])</f>
        <v>58</v>
      </c>
      <c r="V618" s="26">
        <f>IF(Tabla13[[#This Row],[Ganancia Bruta]]&gt;0,Tabla13[[#This Row],[Ganancia Bruta]]-Tabla13[[#This Row],[IVA]],"-")</f>
        <v>43.8</v>
      </c>
      <c r="W618" s="7">
        <f>SUMIF(Tabla1[Número de Orden],Tabla13[[#This Row],[Número_Orden]],Tabla1[Tiempo_Preparación])</f>
        <v>3.5416666666666666E-2</v>
      </c>
      <c r="X618" s="7">
        <f>Tabla13[[#This Row],[Tiempo_Sala]]-Tabla13[[#This Row],[Tiempo_Preparación]]</f>
        <v>0.12916666666472643</v>
      </c>
      <c r="Y618" s="1" t="str">
        <f>IF(Tabla13[[#This Row],[TS-TP]]&gt;0,"COBRADA","NO COBRADA")</f>
        <v>COBRADA</v>
      </c>
    </row>
    <row r="619" spans="1:25" x14ac:dyDescent="0.25">
      <c r="A619" s="1">
        <v>3</v>
      </c>
      <c r="B619" s="1" t="s">
        <v>989</v>
      </c>
      <c r="C619" s="1">
        <v>5</v>
      </c>
      <c r="D619" s="13">
        <v>45022.038888888892</v>
      </c>
      <c r="E619" s="13">
        <v>45022.133333333331</v>
      </c>
      <c r="F619" s="7">
        <f>IF(Tabla13[[#This Row],[Estado_Mesa]]="Ocupada",Tabla13[[#This Row],[Hora_Salida]]-Tabla13[[#This Row],[Hora_Llegada]]+TIME(0,15,0),Tabla13[[#This Row],[Hora_Salida]]-Tabla13[[#This Row],[Hora_Llegada]])</f>
        <v>9.4444444439432118E-2</v>
      </c>
      <c r="G619" s="7" t="str">
        <f>TEXT(Tabla13[[#This Row],[Hora_Salida]],"dddd,dd,mm,aaaa")</f>
        <v>jueves,06,04,2023</v>
      </c>
      <c r="H619" s="1" t="s">
        <v>89</v>
      </c>
      <c r="I619" s="1" t="s">
        <v>74</v>
      </c>
      <c r="J619" s="1" t="s">
        <v>80</v>
      </c>
      <c r="K619" s="1">
        <v>25.93</v>
      </c>
      <c r="L619" s="1" cm="1">
        <f t="array" ref="L619">_xlfn.IFS(Tabla13[[#This Row],[Cuentas_Pagadas]]="COBRADA",K619,Tabla13[[#This Row],[Cuentas_Pagadas]]="NO COBRADA","-")</f>
        <v>25.93</v>
      </c>
      <c r="M619" s="1" t="s">
        <v>81</v>
      </c>
      <c r="N619" s="1">
        <v>618</v>
      </c>
      <c r="O619" s="1" t="s">
        <v>122</v>
      </c>
      <c r="P619" s="1" t="s">
        <v>990</v>
      </c>
      <c r="Q619" s="19">
        <v>0.1</v>
      </c>
      <c r="R619" s="25">
        <f>Tabla13[[#This Row],[Monto Total]]*Tabla13[[#This Row],[IVA (%)]]</f>
        <v>31.900000000000002</v>
      </c>
      <c r="S619" s="26">
        <f>SUMIF(Tabla1[Número de Orden],Tabla13[[#This Row],[Número_Orden]],Tabla1[Total del Pedido])</f>
        <v>319</v>
      </c>
      <c r="T619" s="26" cm="1">
        <f t="array" ref="T619">_xlfn.IFS(Tabla13[[#This Row],[Cuentas_Pagadas]]="COBRADA",Tabla13[[#This Row],[Monto Total]]+Tabla13[[#This Row],[Propina]],Tabla13[[#This Row],[Cuentas_Pagadas]]="NO COBRADA",0)</f>
        <v>344.93</v>
      </c>
      <c r="U619" s="26">
        <f>SUMIF(Tabla1[Número de Orden],Tabla13[[#This Row],[Número_Orden]],Tabla1[Ganancia Bruta])</f>
        <v>128</v>
      </c>
      <c r="V619" s="26">
        <f>IF(Tabla13[[#This Row],[Ganancia Bruta]]&gt;0,Tabla13[[#This Row],[Ganancia Bruta]]-Tabla13[[#This Row],[IVA]],"-")</f>
        <v>96.1</v>
      </c>
      <c r="W619" s="7">
        <f>SUMIF(Tabla1[Número de Orden],Tabla13[[#This Row],[Número_Orden]],Tabla1[Tiempo_Preparación])</f>
        <v>8.1944444444444445E-2</v>
      </c>
      <c r="X619" s="7">
        <f>Tabla13[[#This Row],[Tiempo_Sala]]-Tabla13[[#This Row],[Tiempo_Preparación]]</f>
        <v>1.2499999994987673E-2</v>
      </c>
      <c r="Y619" s="1" t="str">
        <f>IF(Tabla13[[#This Row],[TS-TP]]&gt;0,"COBRADA","NO COBRADA")</f>
        <v>COBRADA</v>
      </c>
    </row>
    <row r="620" spans="1:25" x14ac:dyDescent="0.25">
      <c r="A620" s="1">
        <v>6</v>
      </c>
      <c r="B620" s="1" t="s">
        <v>655</v>
      </c>
      <c r="C620" s="1">
        <v>4</v>
      </c>
      <c r="D620" s="13">
        <v>45022.011111111111</v>
      </c>
      <c r="E620" s="13">
        <v>45022.111805555556</v>
      </c>
      <c r="F620" s="7">
        <f>IF(Tabla13[[#This Row],[Estado_Mesa]]="Ocupada",Tabla13[[#This Row],[Hora_Salida]]-Tabla13[[#This Row],[Hora_Llegada]]+TIME(0,15,0),Tabla13[[#This Row],[Hora_Salida]]-Tabla13[[#This Row],[Hora_Llegada]])</f>
        <v>0.10069444444525288</v>
      </c>
      <c r="G620" s="7" t="str">
        <f>TEXT(Tabla13[[#This Row],[Hora_Salida]],"dddd,dd,mm,aaaa")</f>
        <v>jueves,06,04,2023</v>
      </c>
      <c r="H620" s="1" t="s">
        <v>85</v>
      </c>
      <c r="I620" s="1" t="s">
        <v>93</v>
      </c>
      <c r="J620" s="1" t="s">
        <v>80</v>
      </c>
      <c r="K620" s="1">
        <v>16.440000000000001</v>
      </c>
      <c r="L620" s="1" cm="1">
        <f t="array" ref="L620">_xlfn.IFS(Tabla13[[#This Row],[Cuentas_Pagadas]]="COBRADA",K620,Tabla13[[#This Row],[Cuentas_Pagadas]]="NO COBRADA","-")</f>
        <v>16.440000000000001</v>
      </c>
      <c r="M620" s="1" t="s">
        <v>69</v>
      </c>
      <c r="N620" s="1">
        <v>619</v>
      </c>
      <c r="O620" s="1" t="s">
        <v>117</v>
      </c>
      <c r="P620" s="1" t="s">
        <v>991</v>
      </c>
      <c r="Q620" s="19">
        <v>0.1</v>
      </c>
      <c r="R620" s="25">
        <f>Tabla13[[#This Row],[Monto Total]]*Tabla13[[#This Row],[IVA (%)]]</f>
        <v>13.200000000000001</v>
      </c>
      <c r="S620" s="26">
        <f>SUMIF(Tabla1[Número de Orden],Tabla13[[#This Row],[Número_Orden]],Tabla1[Total del Pedido])</f>
        <v>132</v>
      </c>
      <c r="T620" s="26" cm="1">
        <f t="array" ref="T620">_xlfn.IFS(Tabla13[[#This Row],[Cuentas_Pagadas]]="COBRADA",Tabla13[[#This Row],[Monto Total]]+Tabla13[[#This Row],[Propina]],Tabla13[[#This Row],[Cuentas_Pagadas]]="NO COBRADA",0)</f>
        <v>148.44</v>
      </c>
      <c r="U620" s="26">
        <f>SUMIF(Tabla1[Número de Orden],Tabla13[[#This Row],[Número_Orden]],Tabla1[Ganancia Bruta])</f>
        <v>55</v>
      </c>
      <c r="V620" s="26">
        <f>IF(Tabla13[[#This Row],[Ganancia Bruta]]&gt;0,Tabla13[[#This Row],[Ganancia Bruta]]-Tabla13[[#This Row],[IVA]],"-")</f>
        <v>41.8</v>
      </c>
      <c r="W620" s="7">
        <f>SUMIF(Tabla1[Número de Orden],Tabla13[[#This Row],[Número_Orden]],Tabla1[Tiempo_Preparación])</f>
        <v>6.6666666666666666E-2</v>
      </c>
      <c r="X620" s="7">
        <f>Tabla13[[#This Row],[Tiempo_Sala]]-Tabla13[[#This Row],[Tiempo_Preparación]]</f>
        <v>3.4027777778586218E-2</v>
      </c>
      <c r="Y620" s="1" t="str">
        <f>IF(Tabla13[[#This Row],[TS-TP]]&gt;0,"COBRADA","NO COBRADA")</f>
        <v>COBRADA</v>
      </c>
    </row>
    <row r="621" spans="1:25" x14ac:dyDescent="0.25">
      <c r="A621" s="1">
        <v>16</v>
      </c>
      <c r="B621" s="1" t="s">
        <v>992</v>
      </c>
      <c r="C621" s="1">
        <v>3</v>
      </c>
      <c r="D621" s="13">
        <v>45022.117361111108</v>
      </c>
      <c r="E621" s="13">
        <v>45022.254861111112</v>
      </c>
      <c r="F621" s="7">
        <f>IF(Tabla13[[#This Row],[Estado_Mesa]]="Ocupada",Tabla13[[#This Row],[Hora_Salida]]-Tabla13[[#This Row],[Hora_Llegada]]+TIME(0,15,0),Tabla13[[#This Row],[Hora_Salida]]-Tabla13[[#This Row],[Hora_Llegada]])</f>
        <v>0.13750000000436557</v>
      </c>
      <c r="G621" s="7" t="str">
        <f>TEXT(Tabla13[[#This Row],[Hora_Salida]],"dddd,dd,mm,aaaa")</f>
        <v>jueves,06,04,2023</v>
      </c>
      <c r="H621" s="1" t="s">
        <v>89</v>
      </c>
      <c r="I621" s="1" t="s">
        <v>67</v>
      </c>
      <c r="J621" s="1" t="s">
        <v>80</v>
      </c>
      <c r="K621" s="1">
        <v>26.64</v>
      </c>
      <c r="L621" s="1" cm="1">
        <f t="array" ref="L621">_xlfn.IFS(Tabla13[[#This Row],[Cuentas_Pagadas]]="COBRADA",K621,Tabla13[[#This Row],[Cuentas_Pagadas]]="NO COBRADA","-")</f>
        <v>26.64</v>
      </c>
      <c r="M621" s="1" t="s">
        <v>69</v>
      </c>
      <c r="N621" s="1">
        <v>620</v>
      </c>
      <c r="O621" s="1" t="s">
        <v>86</v>
      </c>
      <c r="P621" s="1" t="s">
        <v>13</v>
      </c>
      <c r="Q621" s="19">
        <v>0.1</v>
      </c>
      <c r="R621" s="25">
        <f>Tabla13[[#This Row],[Monto Total]]*Tabla13[[#This Row],[IVA (%)]]</f>
        <v>5.7</v>
      </c>
      <c r="S621" s="26">
        <f>SUMIF(Tabla1[Número de Orden],Tabla13[[#This Row],[Número_Orden]],Tabla1[Total del Pedido])</f>
        <v>57</v>
      </c>
      <c r="T621" s="26" cm="1">
        <f t="array" ref="T621">_xlfn.IFS(Tabla13[[#This Row],[Cuentas_Pagadas]]="COBRADA",Tabla13[[#This Row],[Monto Total]]+Tabla13[[#This Row],[Propina]],Tabla13[[#This Row],[Cuentas_Pagadas]]="NO COBRADA",0)</f>
        <v>83.64</v>
      </c>
      <c r="U621" s="26">
        <f>SUMIF(Tabla1[Número de Orden],Tabla13[[#This Row],[Número_Orden]],Tabla1[Ganancia Bruta])</f>
        <v>24</v>
      </c>
      <c r="V621" s="26">
        <f>IF(Tabla13[[#This Row],[Ganancia Bruta]]&gt;0,Tabla13[[#This Row],[Ganancia Bruta]]-Tabla13[[#This Row],[IVA]],"-")</f>
        <v>18.3</v>
      </c>
      <c r="W621" s="7">
        <f>SUMIF(Tabla1[Número de Orden],Tabla13[[#This Row],[Número_Orden]],Tabla1[Tiempo_Preparación])</f>
        <v>2.7777777777777776E-2</v>
      </c>
      <c r="X621" s="7">
        <f>Tabla13[[#This Row],[Tiempo_Sala]]-Tabla13[[#This Row],[Tiempo_Preparación]]</f>
        <v>0.1097222222265878</v>
      </c>
      <c r="Y621" s="1" t="str">
        <f>IF(Tabla13[[#This Row],[TS-TP]]&gt;0,"COBRADA","NO COBRADA")</f>
        <v>COBRADA</v>
      </c>
    </row>
    <row r="622" spans="1:25" x14ac:dyDescent="0.25">
      <c r="A622" s="1">
        <v>5</v>
      </c>
      <c r="B622" s="1" t="s">
        <v>993</v>
      </c>
      <c r="C622" s="1">
        <v>2</v>
      </c>
      <c r="D622" s="13">
        <v>45022.047222222223</v>
      </c>
      <c r="E622" s="13">
        <v>45022.102083333331</v>
      </c>
      <c r="F622" s="7">
        <f>IF(Tabla13[[#This Row],[Estado_Mesa]]="Ocupada",Tabla13[[#This Row],[Hora_Salida]]-Tabla13[[#This Row],[Hora_Llegada]]+TIME(0,15,0),Tabla13[[#This Row],[Hora_Salida]]-Tabla13[[#This Row],[Hora_Llegada]])</f>
        <v>6.5277777774705711E-2</v>
      </c>
      <c r="G622" s="7" t="str">
        <f>TEXT(Tabla13[[#This Row],[Hora_Salida]],"dddd,dd,mm,aaaa")</f>
        <v>jueves,06,04,2023</v>
      </c>
      <c r="H622" s="1" t="s">
        <v>79</v>
      </c>
      <c r="I622" s="1" t="s">
        <v>67</v>
      </c>
      <c r="J622" s="1" t="s">
        <v>80</v>
      </c>
      <c r="K622" s="1">
        <v>42.27</v>
      </c>
      <c r="L622" s="1" cm="1">
        <f t="array" ref="L622">_xlfn.IFS(Tabla13[[#This Row],[Cuentas_Pagadas]]="COBRADA",K622,Tabla13[[#This Row],[Cuentas_Pagadas]]="NO COBRADA","-")</f>
        <v>42.27</v>
      </c>
      <c r="M622" s="1" t="s">
        <v>95</v>
      </c>
      <c r="N622" s="1">
        <v>621</v>
      </c>
      <c r="O622" s="1" t="s">
        <v>117</v>
      </c>
      <c r="P622" s="1" t="s">
        <v>14</v>
      </c>
      <c r="Q622" s="19">
        <v>0.1</v>
      </c>
      <c r="R622" s="25">
        <f>Tabla13[[#This Row],[Monto Total]]*Tabla13[[#This Row],[IVA (%)]]</f>
        <v>10.5</v>
      </c>
      <c r="S622" s="26">
        <f>SUMIF(Tabla1[Número de Orden],Tabla13[[#This Row],[Número_Orden]],Tabla1[Total del Pedido])</f>
        <v>105</v>
      </c>
      <c r="T622" s="26" cm="1">
        <f t="array" ref="T622">_xlfn.IFS(Tabla13[[#This Row],[Cuentas_Pagadas]]="COBRADA",Tabla13[[#This Row],[Monto Total]]+Tabla13[[#This Row],[Propina]],Tabla13[[#This Row],[Cuentas_Pagadas]]="NO COBRADA",0)</f>
        <v>147.27000000000001</v>
      </c>
      <c r="U622" s="26">
        <f>SUMIF(Tabla1[Número de Orden],Tabla13[[#This Row],[Número_Orden]],Tabla1[Ganancia Bruta])</f>
        <v>42</v>
      </c>
      <c r="V622" s="26">
        <f>IF(Tabla13[[#This Row],[Ganancia Bruta]]&gt;0,Tabla13[[#This Row],[Ganancia Bruta]]-Tabla13[[#This Row],[IVA]],"-")</f>
        <v>31.5</v>
      </c>
      <c r="W622" s="7">
        <f>SUMIF(Tabla1[Número de Orden],Tabla13[[#This Row],[Número_Orden]],Tabla1[Tiempo_Preparación])</f>
        <v>5.5555555555555558E-3</v>
      </c>
      <c r="X622" s="7">
        <f>Tabla13[[#This Row],[Tiempo_Sala]]-Tabla13[[#This Row],[Tiempo_Preparación]]</f>
        <v>5.9722222219150155E-2</v>
      </c>
      <c r="Y622" s="1" t="str">
        <f>IF(Tabla13[[#This Row],[TS-TP]]&gt;0,"COBRADA","NO COBRADA")</f>
        <v>COBRADA</v>
      </c>
    </row>
    <row r="623" spans="1:25" x14ac:dyDescent="0.25">
      <c r="A623" s="1">
        <v>7</v>
      </c>
      <c r="B623" s="1" t="s">
        <v>944</v>
      </c>
      <c r="C623" s="1">
        <v>5</v>
      </c>
      <c r="D623" s="13">
        <v>45022.088194444441</v>
      </c>
      <c r="E623" s="13">
        <v>45022.229861111111</v>
      </c>
      <c r="F623" s="7">
        <f>IF(Tabla13[[#This Row],[Estado_Mesa]]="Ocupada",Tabla13[[#This Row],[Hora_Salida]]-Tabla13[[#This Row],[Hora_Llegada]]+TIME(0,15,0),Tabla13[[#This Row],[Hora_Salida]]-Tabla13[[#This Row],[Hora_Llegada]])</f>
        <v>0.14166666667006211</v>
      </c>
      <c r="G623" s="7" t="str">
        <f>TEXT(Tabla13[[#This Row],[Hora_Salida]],"dddd,dd,mm,aaaa")</f>
        <v>jueves,06,04,2023</v>
      </c>
      <c r="H623" s="1" t="s">
        <v>66</v>
      </c>
      <c r="I623" s="1" t="s">
        <v>93</v>
      </c>
      <c r="J623" s="1" t="s">
        <v>80</v>
      </c>
      <c r="K623" s="1">
        <v>11.47</v>
      </c>
      <c r="L623" s="1" cm="1">
        <f t="array" ref="L623">_xlfn.IFS(Tabla13[[#This Row],[Cuentas_Pagadas]]="COBRADA",K623,Tabla13[[#This Row],[Cuentas_Pagadas]]="NO COBRADA","-")</f>
        <v>11.47</v>
      </c>
      <c r="M623" s="1" t="s">
        <v>69</v>
      </c>
      <c r="N623" s="1">
        <v>622</v>
      </c>
      <c r="O623" s="1" t="s">
        <v>139</v>
      </c>
      <c r="P623" s="1" t="s">
        <v>994</v>
      </c>
      <c r="Q623" s="19">
        <v>0.1</v>
      </c>
      <c r="R623" s="25">
        <f>Tabla13[[#This Row],[Monto Total]]*Tabla13[[#This Row],[IVA (%)]]</f>
        <v>12.100000000000001</v>
      </c>
      <c r="S623" s="26">
        <f>SUMIF(Tabla1[Número de Orden],Tabla13[[#This Row],[Número_Orden]],Tabla1[Total del Pedido])</f>
        <v>121</v>
      </c>
      <c r="T623" s="26" cm="1">
        <f t="array" ref="T623">_xlfn.IFS(Tabla13[[#This Row],[Cuentas_Pagadas]]="COBRADA",Tabla13[[#This Row],[Monto Total]]+Tabla13[[#This Row],[Propina]],Tabla13[[#This Row],[Cuentas_Pagadas]]="NO COBRADA",0)</f>
        <v>132.47</v>
      </c>
      <c r="U623" s="26">
        <f>SUMIF(Tabla1[Número de Orden],Tabla13[[#This Row],[Número_Orden]],Tabla1[Ganancia Bruta])</f>
        <v>48</v>
      </c>
      <c r="V623" s="26">
        <f>IF(Tabla13[[#This Row],[Ganancia Bruta]]&gt;0,Tabla13[[#This Row],[Ganancia Bruta]]-Tabla13[[#This Row],[IVA]],"-")</f>
        <v>35.9</v>
      </c>
      <c r="W623" s="7">
        <f>SUMIF(Tabla1[Número de Orden],Tabla13[[#This Row],[Número_Orden]],Tabla1[Tiempo_Preparación])</f>
        <v>5.4166666666666669E-2</v>
      </c>
      <c r="X623" s="7">
        <f>Tabla13[[#This Row],[Tiempo_Sala]]-Tabla13[[#This Row],[Tiempo_Preparación]]</f>
        <v>8.7500000003395445E-2</v>
      </c>
      <c r="Y623" s="1" t="str">
        <f>IF(Tabla13[[#This Row],[TS-TP]]&gt;0,"COBRADA","NO COBRADA")</f>
        <v>COBRADA</v>
      </c>
    </row>
    <row r="624" spans="1:25" x14ac:dyDescent="0.25">
      <c r="A624" s="1">
        <v>13</v>
      </c>
      <c r="B624" s="1" t="s">
        <v>740</v>
      </c>
      <c r="C624" s="1">
        <v>1</v>
      </c>
      <c r="D624" s="13">
        <v>45022.03125</v>
      </c>
      <c r="E624" s="13">
        <v>45022.131944444445</v>
      </c>
      <c r="F624" s="7">
        <f>IF(Tabla13[[#This Row],[Estado_Mesa]]="Ocupada",Tabla13[[#This Row],[Hora_Salida]]-Tabla13[[#This Row],[Hora_Llegada]]+TIME(0,15,0),Tabla13[[#This Row],[Hora_Salida]]-Tabla13[[#This Row],[Hora_Llegada]])</f>
        <v>0.10069444444525288</v>
      </c>
      <c r="G624" s="7" t="str">
        <f>TEXT(Tabla13[[#This Row],[Hora_Salida]],"dddd,dd,mm,aaaa")</f>
        <v>jueves,06,04,2023</v>
      </c>
      <c r="H624" s="1" t="s">
        <v>66</v>
      </c>
      <c r="I624" s="1" t="s">
        <v>67</v>
      </c>
      <c r="J624" s="1" t="s">
        <v>75</v>
      </c>
      <c r="K624" s="1">
        <v>22.05</v>
      </c>
      <c r="L624" s="1" cm="1">
        <f t="array" ref="L624">_xlfn.IFS(Tabla13[[#This Row],[Cuentas_Pagadas]]="COBRADA",K624,Tabla13[[#This Row],[Cuentas_Pagadas]]="NO COBRADA","-")</f>
        <v>22.05</v>
      </c>
      <c r="M624" s="1" t="s">
        <v>81</v>
      </c>
      <c r="N624" s="1">
        <v>623</v>
      </c>
      <c r="O624" s="1" t="s">
        <v>104</v>
      </c>
      <c r="P624" s="1" t="s">
        <v>995</v>
      </c>
      <c r="Q624" s="19">
        <v>0.1</v>
      </c>
      <c r="R624" s="25">
        <f>Tabla13[[#This Row],[Monto Total]]*Tabla13[[#This Row],[IVA (%)]]</f>
        <v>23.5</v>
      </c>
      <c r="S624" s="26">
        <f>SUMIF(Tabla1[Número de Orden],Tabla13[[#This Row],[Número_Orden]],Tabla1[Total del Pedido])</f>
        <v>235</v>
      </c>
      <c r="T624" s="26" cm="1">
        <f t="array" ref="T624">_xlfn.IFS(Tabla13[[#This Row],[Cuentas_Pagadas]]="COBRADA",Tabla13[[#This Row],[Monto Total]]+Tabla13[[#This Row],[Propina]],Tabla13[[#This Row],[Cuentas_Pagadas]]="NO COBRADA",0)</f>
        <v>257.05</v>
      </c>
      <c r="U624" s="26">
        <f>SUMIF(Tabla1[Número de Orden],Tabla13[[#This Row],[Número_Orden]],Tabla1[Ganancia Bruta])</f>
        <v>95</v>
      </c>
      <c r="V624" s="26">
        <f>IF(Tabla13[[#This Row],[Ganancia Bruta]]&gt;0,Tabla13[[#This Row],[Ganancia Bruta]]-Tabla13[[#This Row],[IVA]],"-")</f>
        <v>71.5</v>
      </c>
      <c r="W624" s="7">
        <f>SUMIF(Tabla1[Número de Orden],Tabla13[[#This Row],[Número_Orden]],Tabla1[Tiempo_Preparación])</f>
        <v>0.10069444444444445</v>
      </c>
      <c r="X624" s="7">
        <f>Tabla13[[#This Row],[Tiempo_Sala]]-Tabla13[[#This Row],[Tiempo_Preparación]]</f>
        <v>8.0843665095642336E-13</v>
      </c>
      <c r="Y624" s="1" t="str">
        <f>IF(Tabla13[[#This Row],[TS-TP]]&gt;0,"COBRADA","NO COBRADA")</f>
        <v>COBRADA</v>
      </c>
    </row>
    <row r="625" spans="1:25" x14ac:dyDescent="0.25">
      <c r="A625" s="1">
        <v>1</v>
      </c>
      <c r="B625" s="1" t="s">
        <v>656</v>
      </c>
      <c r="C625" s="1">
        <v>4</v>
      </c>
      <c r="D625" s="13">
        <v>45022.080555555556</v>
      </c>
      <c r="E625" s="13">
        <v>45022.143055555556</v>
      </c>
      <c r="F625" s="7">
        <f>IF(Tabla13[[#This Row],[Estado_Mesa]]="Ocupada",Tabla13[[#This Row],[Hora_Salida]]-Tabla13[[#This Row],[Hora_Llegada]]+TIME(0,15,0),Tabla13[[#This Row],[Hora_Salida]]-Tabla13[[#This Row],[Hora_Llegada]])</f>
        <v>6.25E-2</v>
      </c>
      <c r="G625" s="7" t="str">
        <f>TEXT(Tabla13[[#This Row],[Hora_Salida]],"dddd,dd,mm,aaaa")</f>
        <v>jueves,06,04,2023</v>
      </c>
      <c r="H625" s="1" t="s">
        <v>73</v>
      </c>
      <c r="I625" s="1" t="s">
        <v>93</v>
      </c>
      <c r="J625" s="1" t="s">
        <v>80</v>
      </c>
      <c r="K625" s="1">
        <v>38</v>
      </c>
      <c r="L625" s="1" cm="1">
        <f t="array" ref="L625">_xlfn.IFS(Tabla13[[#This Row],[Cuentas_Pagadas]]="COBRADA",K625,Tabla13[[#This Row],[Cuentas_Pagadas]]="NO COBRADA","-")</f>
        <v>38</v>
      </c>
      <c r="M625" s="1" t="s">
        <v>69</v>
      </c>
      <c r="N625" s="1">
        <v>624</v>
      </c>
      <c r="O625" s="1" t="s">
        <v>139</v>
      </c>
      <c r="P625" s="1" t="s">
        <v>996</v>
      </c>
      <c r="Q625" s="19">
        <v>0.1</v>
      </c>
      <c r="R625" s="25">
        <f>Tabla13[[#This Row],[Monto Total]]*Tabla13[[#This Row],[IVA (%)]]</f>
        <v>10.200000000000001</v>
      </c>
      <c r="S625" s="26">
        <f>SUMIF(Tabla1[Número de Orden],Tabla13[[#This Row],[Número_Orden]],Tabla1[Total del Pedido])</f>
        <v>102</v>
      </c>
      <c r="T625" s="26" cm="1">
        <f t="array" ref="T625">_xlfn.IFS(Tabla13[[#This Row],[Cuentas_Pagadas]]="COBRADA",Tabla13[[#This Row],[Monto Total]]+Tabla13[[#This Row],[Propina]],Tabla13[[#This Row],[Cuentas_Pagadas]]="NO COBRADA",0)</f>
        <v>140</v>
      </c>
      <c r="U625" s="26">
        <f>SUMIF(Tabla1[Número de Orden],Tabla13[[#This Row],[Número_Orden]],Tabla1[Ganancia Bruta])</f>
        <v>40</v>
      </c>
      <c r="V625" s="26">
        <f>IF(Tabla13[[#This Row],[Ganancia Bruta]]&gt;0,Tabla13[[#This Row],[Ganancia Bruta]]-Tabla13[[#This Row],[IVA]],"-")</f>
        <v>29.799999999999997</v>
      </c>
      <c r="W625" s="7">
        <f>SUMIF(Tabla1[Número de Orden],Tabla13[[#This Row],[Número_Orden]],Tabla1[Tiempo_Preparación])</f>
        <v>5.486111111111111E-2</v>
      </c>
      <c r="X625" s="7">
        <f>Tabla13[[#This Row],[Tiempo_Sala]]-Tabla13[[#This Row],[Tiempo_Preparación]]</f>
        <v>7.6388888888888895E-3</v>
      </c>
      <c r="Y625" s="1" t="str">
        <f>IF(Tabla13[[#This Row],[TS-TP]]&gt;0,"COBRADA","NO COBRADA")</f>
        <v>COBRADA</v>
      </c>
    </row>
    <row r="626" spans="1:25" x14ac:dyDescent="0.25">
      <c r="A626" s="1">
        <v>5</v>
      </c>
      <c r="B626" s="1" t="s">
        <v>997</v>
      </c>
      <c r="C626" s="1">
        <v>4</v>
      </c>
      <c r="D626" s="13">
        <v>45022.006249999999</v>
      </c>
      <c r="E626" s="13">
        <v>45022.140277777777</v>
      </c>
      <c r="F626" s="7">
        <f>IF(Tabla13[[#This Row],[Estado_Mesa]]="Ocupada",Tabla13[[#This Row],[Hora_Salida]]-Tabla13[[#This Row],[Hora_Llegada]]+TIME(0,15,0),Tabla13[[#This Row],[Hora_Salida]]-Tabla13[[#This Row],[Hora_Llegada]])</f>
        <v>0.14444444444476781</v>
      </c>
      <c r="G626" s="7" t="str">
        <f>TEXT(Tabla13[[#This Row],[Hora_Salida]],"dddd,dd,mm,aaaa")</f>
        <v>jueves,06,04,2023</v>
      </c>
      <c r="H626" s="1" t="s">
        <v>89</v>
      </c>
      <c r="I626" s="1" t="s">
        <v>93</v>
      </c>
      <c r="J626" s="1" t="s">
        <v>80</v>
      </c>
      <c r="K626" s="1">
        <v>41.73</v>
      </c>
      <c r="L626" s="1" cm="1">
        <f t="array" ref="L626">_xlfn.IFS(Tabla13[[#This Row],[Cuentas_Pagadas]]="COBRADA",K626,Tabla13[[#This Row],[Cuentas_Pagadas]]="NO COBRADA","-")</f>
        <v>41.73</v>
      </c>
      <c r="M626" s="1" t="s">
        <v>95</v>
      </c>
      <c r="N626" s="1">
        <v>625</v>
      </c>
      <c r="O626" s="1" t="s">
        <v>122</v>
      </c>
      <c r="P626" s="1" t="s">
        <v>998</v>
      </c>
      <c r="Q626" s="19">
        <v>0.1</v>
      </c>
      <c r="R626" s="25">
        <f>Tabla13[[#This Row],[Monto Total]]*Tabla13[[#This Row],[IVA (%)]]</f>
        <v>13.9</v>
      </c>
      <c r="S626" s="26">
        <f>SUMIF(Tabla1[Número de Orden],Tabla13[[#This Row],[Número_Orden]],Tabla1[Total del Pedido])</f>
        <v>139</v>
      </c>
      <c r="T626" s="26" cm="1">
        <f t="array" ref="T626">_xlfn.IFS(Tabla13[[#This Row],[Cuentas_Pagadas]]="COBRADA",Tabla13[[#This Row],[Monto Total]]+Tabla13[[#This Row],[Propina]],Tabla13[[#This Row],[Cuentas_Pagadas]]="NO COBRADA",0)</f>
        <v>180.73</v>
      </c>
      <c r="U626" s="26">
        <f>SUMIF(Tabla1[Número de Orden],Tabla13[[#This Row],[Número_Orden]],Tabla1[Ganancia Bruta])</f>
        <v>55</v>
      </c>
      <c r="V626" s="26">
        <f>IF(Tabla13[[#This Row],[Ganancia Bruta]]&gt;0,Tabla13[[#This Row],[Ganancia Bruta]]-Tabla13[[#This Row],[IVA]],"-")</f>
        <v>41.1</v>
      </c>
      <c r="W626" s="7">
        <f>SUMIF(Tabla1[Número de Orden],Tabla13[[#This Row],[Número_Orden]],Tabla1[Tiempo_Preparación])</f>
        <v>6.7361111111111108E-2</v>
      </c>
      <c r="X626" s="7">
        <f>Tabla13[[#This Row],[Tiempo_Sala]]-Tabla13[[#This Row],[Tiempo_Preparación]]</f>
        <v>7.7083333333656703E-2</v>
      </c>
      <c r="Y626" s="1" t="str">
        <f>IF(Tabla13[[#This Row],[TS-TP]]&gt;0,"COBRADA","NO COBRADA")</f>
        <v>COBRADA</v>
      </c>
    </row>
    <row r="627" spans="1:25" x14ac:dyDescent="0.25">
      <c r="A627" s="1">
        <v>14</v>
      </c>
      <c r="B627" s="1" t="s">
        <v>999</v>
      </c>
      <c r="C627" s="1">
        <v>4</v>
      </c>
      <c r="D627" s="13">
        <v>45022.114583333336</v>
      </c>
      <c r="E627" s="13">
        <v>45022.173611111109</v>
      </c>
      <c r="F627" s="7">
        <f>IF(Tabla13[[#This Row],[Estado_Mesa]]="Ocupada",Tabla13[[#This Row],[Hora_Salida]]-Tabla13[[#This Row],[Hora_Llegada]]+TIME(0,15,0),Tabla13[[#This Row],[Hora_Salida]]-Tabla13[[#This Row],[Hora_Llegada]])</f>
        <v>5.9027777773735579E-2</v>
      </c>
      <c r="G627" s="7" t="str">
        <f>TEXT(Tabla13[[#This Row],[Hora_Salida]],"dddd,dd,mm,aaaa")</f>
        <v>jueves,06,04,2023</v>
      </c>
      <c r="H627" s="1" t="s">
        <v>89</v>
      </c>
      <c r="I627" s="1" t="s">
        <v>74</v>
      </c>
      <c r="J627" s="1" t="s">
        <v>80</v>
      </c>
      <c r="K627" s="1">
        <v>19.239999999999998</v>
      </c>
      <c r="L627" s="1" cm="1">
        <f t="array" ref="L627">_xlfn.IFS(Tabla13[[#This Row],[Cuentas_Pagadas]]="COBRADA",K627,Tabla13[[#This Row],[Cuentas_Pagadas]]="NO COBRADA","-")</f>
        <v>19.239999999999998</v>
      </c>
      <c r="M627" s="1" t="s">
        <v>81</v>
      </c>
      <c r="N627" s="1">
        <v>626</v>
      </c>
      <c r="O627" s="1" t="s">
        <v>139</v>
      </c>
      <c r="P627" s="1" t="s">
        <v>1000</v>
      </c>
      <c r="Q627" s="19">
        <v>0.1</v>
      </c>
      <c r="R627" s="25">
        <f>Tabla13[[#This Row],[Monto Total]]*Tabla13[[#This Row],[IVA (%)]]</f>
        <v>13.700000000000001</v>
      </c>
      <c r="S627" s="26">
        <f>SUMIF(Tabla1[Número de Orden],Tabla13[[#This Row],[Número_Orden]],Tabla1[Total del Pedido])</f>
        <v>137</v>
      </c>
      <c r="T627" s="26" cm="1">
        <f t="array" ref="T627">_xlfn.IFS(Tabla13[[#This Row],[Cuentas_Pagadas]]="COBRADA",Tabla13[[#This Row],[Monto Total]]+Tabla13[[#This Row],[Propina]],Tabla13[[#This Row],[Cuentas_Pagadas]]="NO COBRADA",0)</f>
        <v>156.24</v>
      </c>
      <c r="U627" s="26">
        <f>SUMIF(Tabla1[Número de Orden],Tabla13[[#This Row],[Número_Orden]],Tabla1[Ganancia Bruta])</f>
        <v>56</v>
      </c>
      <c r="V627" s="26">
        <f>IF(Tabla13[[#This Row],[Ganancia Bruta]]&gt;0,Tabla13[[#This Row],[Ganancia Bruta]]-Tabla13[[#This Row],[IVA]],"-")</f>
        <v>42.3</v>
      </c>
      <c r="W627" s="7">
        <f>SUMIF(Tabla1[Número de Orden],Tabla13[[#This Row],[Número_Orden]],Tabla1[Tiempo_Preparación])</f>
        <v>4.027777777777778E-2</v>
      </c>
      <c r="X627" s="7">
        <f>Tabla13[[#This Row],[Tiempo_Sala]]-Tabla13[[#This Row],[Tiempo_Preparación]]</f>
        <v>1.8749999995957799E-2</v>
      </c>
      <c r="Y627" s="1" t="str">
        <f>IF(Tabla13[[#This Row],[TS-TP]]&gt;0,"COBRADA","NO COBRADA")</f>
        <v>COBRADA</v>
      </c>
    </row>
    <row r="628" spans="1:25" x14ac:dyDescent="0.25">
      <c r="A628" s="1">
        <v>4</v>
      </c>
      <c r="B628" s="1" t="s">
        <v>422</v>
      </c>
      <c r="C628" s="1">
        <v>3</v>
      </c>
      <c r="D628" s="13">
        <v>45022.099305555559</v>
      </c>
      <c r="E628" s="13">
        <v>45022.175694444442</v>
      </c>
      <c r="F628" s="7">
        <f>IF(Tabla13[[#This Row],[Estado_Mesa]]="Ocupada",Tabla13[[#This Row],[Hora_Salida]]-Tabla13[[#This Row],[Hora_Llegada]]+TIME(0,15,0),Tabla13[[#This Row],[Hora_Salida]]-Tabla13[[#This Row],[Hora_Llegada]])</f>
        <v>8.6805555549896482E-2</v>
      </c>
      <c r="G628" s="7" t="str">
        <f>TEXT(Tabla13[[#This Row],[Hora_Salida]],"dddd,dd,mm,aaaa")</f>
        <v>jueves,06,04,2023</v>
      </c>
      <c r="H628" s="1" t="s">
        <v>66</v>
      </c>
      <c r="I628" s="1" t="s">
        <v>67</v>
      </c>
      <c r="J628" s="1" t="s">
        <v>80</v>
      </c>
      <c r="K628" s="1">
        <v>44.24</v>
      </c>
      <c r="L628" s="1" cm="1">
        <f t="array" ref="L628">_xlfn.IFS(Tabla13[[#This Row],[Cuentas_Pagadas]]="COBRADA",K628,Tabla13[[#This Row],[Cuentas_Pagadas]]="NO COBRADA","-")</f>
        <v>44.24</v>
      </c>
      <c r="M628" s="1" t="s">
        <v>95</v>
      </c>
      <c r="N628" s="1">
        <v>627</v>
      </c>
      <c r="O628" s="1" t="s">
        <v>117</v>
      </c>
      <c r="P628" s="1" t="s">
        <v>20</v>
      </c>
      <c r="Q628" s="19">
        <v>0.1</v>
      </c>
      <c r="R628" s="25">
        <f>Tabla13[[#This Row],[Monto Total]]*Tabla13[[#This Row],[IVA (%)]]</f>
        <v>2.1</v>
      </c>
      <c r="S628" s="26">
        <f>SUMIF(Tabla1[Número de Orden],Tabla13[[#This Row],[Número_Orden]],Tabla1[Total del Pedido])</f>
        <v>21</v>
      </c>
      <c r="T628" s="26" cm="1">
        <f t="array" ref="T628">_xlfn.IFS(Tabla13[[#This Row],[Cuentas_Pagadas]]="COBRADA",Tabla13[[#This Row],[Monto Total]]+Tabla13[[#This Row],[Propina]],Tabla13[[#This Row],[Cuentas_Pagadas]]="NO COBRADA",0)</f>
        <v>65.240000000000009</v>
      </c>
      <c r="U628" s="26">
        <f>SUMIF(Tabla1[Número de Orden],Tabla13[[#This Row],[Número_Orden]],Tabla1[Ganancia Bruta])</f>
        <v>8</v>
      </c>
      <c r="V628" s="26">
        <f>IF(Tabla13[[#This Row],[Ganancia Bruta]]&gt;0,Tabla13[[#This Row],[Ganancia Bruta]]-Tabla13[[#This Row],[IVA]],"-")</f>
        <v>5.9</v>
      </c>
      <c r="W628" s="7">
        <f>SUMIF(Tabla1[Número de Orden],Tabla13[[#This Row],[Número_Orden]],Tabla1[Tiempo_Preparación])</f>
        <v>2.5694444444444443E-2</v>
      </c>
      <c r="X628" s="7">
        <f>Tabla13[[#This Row],[Tiempo_Sala]]-Tabla13[[#This Row],[Tiempo_Preparación]]</f>
        <v>6.1111111105452039E-2</v>
      </c>
      <c r="Y628" s="1" t="str">
        <f>IF(Tabla13[[#This Row],[TS-TP]]&gt;0,"COBRADA","NO COBRADA")</f>
        <v>COBRADA</v>
      </c>
    </row>
    <row r="629" spans="1:25" x14ac:dyDescent="0.25">
      <c r="A629" s="1">
        <v>2</v>
      </c>
      <c r="B629" s="1" t="s">
        <v>388</v>
      </c>
      <c r="C629" s="1">
        <v>1</v>
      </c>
      <c r="D629" s="13">
        <v>45022.006249999999</v>
      </c>
      <c r="E629" s="13">
        <v>45022.067361111112</v>
      </c>
      <c r="F629" s="7">
        <f>IF(Tabla13[[#This Row],[Estado_Mesa]]="Ocupada",Tabla13[[#This Row],[Hora_Salida]]-Tabla13[[#This Row],[Hora_Llegada]]+TIME(0,15,0),Tabla13[[#This Row],[Hora_Salida]]-Tabla13[[#This Row],[Hora_Llegada]])</f>
        <v>6.1111111113859806E-2</v>
      </c>
      <c r="G629" s="7" t="str">
        <f>TEXT(Tabla13[[#This Row],[Hora_Salida]],"dddd,dd,mm,aaaa")</f>
        <v>jueves,06,04,2023</v>
      </c>
      <c r="H629" s="1" t="s">
        <v>66</v>
      </c>
      <c r="I629" s="1" t="s">
        <v>74</v>
      </c>
      <c r="J629" s="1" t="s">
        <v>80</v>
      </c>
      <c r="K629" s="1">
        <v>15.03</v>
      </c>
      <c r="L629" s="1" cm="1">
        <f t="array" ref="L629">_xlfn.IFS(Tabla13[[#This Row],[Cuentas_Pagadas]]="COBRADA",K629,Tabla13[[#This Row],[Cuentas_Pagadas]]="NO COBRADA","-")</f>
        <v>15.03</v>
      </c>
      <c r="M629" s="1" t="s">
        <v>69</v>
      </c>
      <c r="N629" s="1">
        <v>628</v>
      </c>
      <c r="O629" s="1" t="s">
        <v>122</v>
      </c>
      <c r="P629" s="1" t="s">
        <v>1001</v>
      </c>
      <c r="Q629" s="19">
        <v>0.1</v>
      </c>
      <c r="R629" s="25">
        <f>Tabla13[[#This Row],[Monto Total]]*Tabla13[[#This Row],[IVA (%)]]</f>
        <v>16.8</v>
      </c>
      <c r="S629" s="26">
        <f>SUMIF(Tabla1[Número de Orden],Tabla13[[#This Row],[Número_Orden]],Tabla1[Total del Pedido])</f>
        <v>168</v>
      </c>
      <c r="T629" s="26" cm="1">
        <f t="array" ref="T629">_xlfn.IFS(Tabla13[[#This Row],[Cuentas_Pagadas]]="COBRADA",Tabla13[[#This Row],[Monto Total]]+Tabla13[[#This Row],[Propina]],Tabla13[[#This Row],[Cuentas_Pagadas]]="NO COBRADA",0)</f>
        <v>183.03</v>
      </c>
      <c r="U629" s="26">
        <f>SUMIF(Tabla1[Número de Orden],Tabla13[[#This Row],[Número_Orden]],Tabla1[Ganancia Bruta])</f>
        <v>65</v>
      </c>
      <c r="V629" s="26">
        <f>IF(Tabla13[[#This Row],[Ganancia Bruta]]&gt;0,Tabla13[[#This Row],[Ganancia Bruta]]-Tabla13[[#This Row],[IVA]],"-")</f>
        <v>48.2</v>
      </c>
      <c r="W629" s="7">
        <f>SUMIF(Tabla1[Número de Orden],Tabla13[[#This Row],[Número_Orden]],Tabla1[Tiempo_Preparación])</f>
        <v>2.9861111111111109E-2</v>
      </c>
      <c r="X629" s="7">
        <f>Tabla13[[#This Row],[Tiempo_Sala]]-Tabla13[[#This Row],[Tiempo_Preparación]]</f>
        <v>3.1250000002748697E-2</v>
      </c>
      <c r="Y629" s="1" t="str">
        <f>IF(Tabla13[[#This Row],[TS-TP]]&gt;0,"COBRADA","NO COBRADA")</f>
        <v>COBRADA</v>
      </c>
    </row>
    <row r="630" spans="1:25" x14ac:dyDescent="0.25">
      <c r="A630" s="1">
        <v>17</v>
      </c>
      <c r="B630" s="1" t="s">
        <v>153</v>
      </c>
      <c r="C630" s="1">
        <v>2</v>
      </c>
      <c r="D630" s="13">
        <v>45022.088194444441</v>
      </c>
      <c r="E630" s="13">
        <v>45022.246527777781</v>
      </c>
      <c r="F630" s="7">
        <f>IF(Tabla13[[#This Row],[Estado_Mesa]]="Ocupada",Tabla13[[#This Row],[Hora_Salida]]-Tabla13[[#This Row],[Hora_Llegada]]+TIME(0,15,0),Tabla13[[#This Row],[Hora_Salida]]-Tabla13[[#This Row],[Hora_Llegada]])</f>
        <v>0.16875000000679088</v>
      </c>
      <c r="G630" s="7" t="str">
        <f>TEXT(Tabla13[[#This Row],[Hora_Salida]],"dddd,dd,mm,aaaa")</f>
        <v>jueves,06,04,2023</v>
      </c>
      <c r="H630" s="1" t="s">
        <v>89</v>
      </c>
      <c r="I630" s="1" t="s">
        <v>93</v>
      </c>
      <c r="J630" s="1" t="s">
        <v>68</v>
      </c>
      <c r="K630" s="1">
        <v>26.07</v>
      </c>
      <c r="L630" s="1" cm="1">
        <f t="array" ref="L630">_xlfn.IFS(Tabla13[[#This Row],[Cuentas_Pagadas]]="COBRADA",K630,Tabla13[[#This Row],[Cuentas_Pagadas]]="NO COBRADA","-")</f>
        <v>26.07</v>
      </c>
      <c r="M630" s="1" t="s">
        <v>95</v>
      </c>
      <c r="N630" s="1">
        <v>629</v>
      </c>
      <c r="O630" s="1" t="s">
        <v>139</v>
      </c>
      <c r="P630" s="1" t="s">
        <v>1002</v>
      </c>
      <c r="Q630" s="19">
        <v>0.1</v>
      </c>
      <c r="R630" s="25">
        <f>Tabla13[[#This Row],[Monto Total]]*Tabla13[[#This Row],[IVA (%)]]</f>
        <v>13</v>
      </c>
      <c r="S630" s="26">
        <f>SUMIF(Tabla1[Número de Orden],Tabla13[[#This Row],[Número_Orden]],Tabla1[Total del Pedido])</f>
        <v>130</v>
      </c>
      <c r="T630" s="26" cm="1">
        <f t="array" ref="T630">_xlfn.IFS(Tabla13[[#This Row],[Cuentas_Pagadas]]="COBRADA",Tabla13[[#This Row],[Monto Total]]+Tabla13[[#This Row],[Propina]],Tabla13[[#This Row],[Cuentas_Pagadas]]="NO COBRADA",0)</f>
        <v>156.07</v>
      </c>
      <c r="U630" s="26">
        <f>SUMIF(Tabla1[Número de Orden],Tabla13[[#This Row],[Número_Orden]],Tabla1[Ganancia Bruta])</f>
        <v>54</v>
      </c>
      <c r="V630" s="26">
        <f>IF(Tabla13[[#This Row],[Ganancia Bruta]]&gt;0,Tabla13[[#This Row],[Ganancia Bruta]]-Tabla13[[#This Row],[IVA]],"-")</f>
        <v>41</v>
      </c>
      <c r="W630" s="7">
        <f>SUMIF(Tabla1[Número de Orden],Tabla13[[#This Row],[Número_Orden]],Tabla1[Tiempo_Preparación])</f>
        <v>5.8333333333333334E-2</v>
      </c>
      <c r="X630" s="7">
        <f>Tabla13[[#This Row],[Tiempo_Sala]]-Tabla13[[#This Row],[Tiempo_Preparación]]</f>
        <v>0.11041666667345755</v>
      </c>
      <c r="Y630" s="1" t="str">
        <f>IF(Tabla13[[#This Row],[TS-TP]]&gt;0,"COBRADA","NO COBRADA")</f>
        <v>COBRADA</v>
      </c>
    </row>
    <row r="631" spans="1:25" x14ac:dyDescent="0.25">
      <c r="A631" s="1">
        <v>2</v>
      </c>
      <c r="B631" s="1" t="s">
        <v>574</v>
      </c>
      <c r="C631" s="1">
        <v>2</v>
      </c>
      <c r="D631" s="13">
        <v>45022.001388888886</v>
      </c>
      <c r="E631" s="13">
        <v>45022.117361111108</v>
      </c>
      <c r="F631" s="7">
        <f>IF(Tabla13[[#This Row],[Estado_Mesa]]="Ocupada",Tabla13[[#This Row],[Hora_Salida]]-Tabla13[[#This Row],[Hora_Llegada]]+TIME(0,15,0),Tabla13[[#This Row],[Hora_Salida]]-Tabla13[[#This Row],[Hora_Llegada]])</f>
        <v>0.11597222222189885</v>
      </c>
      <c r="G631" s="7" t="str">
        <f>TEXT(Tabla13[[#This Row],[Hora_Salida]],"dddd,dd,mm,aaaa")</f>
        <v>jueves,06,04,2023</v>
      </c>
      <c r="H631" s="1" t="s">
        <v>85</v>
      </c>
      <c r="I631" s="1" t="s">
        <v>67</v>
      </c>
      <c r="J631" s="1" t="s">
        <v>68</v>
      </c>
      <c r="K631" s="1">
        <v>36.619999999999997</v>
      </c>
      <c r="L631" s="1" cm="1">
        <f t="array" ref="L631">_xlfn.IFS(Tabla13[[#This Row],[Cuentas_Pagadas]]="COBRADA",K631,Tabla13[[#This Row],[Cuentas_Pagadas]]="NO COBRADA","-")</f>
        <v>36.619999999999997</v>
      </c>
      <c r="M631" s="1" t="s">
        <v>81</v>
      </c>
      <c r="N631" s="1">
        <v>630</v>
      </c>
      <c r="O631" s="1" t="s">
        <v>101</v>
      </c>
      <c r="P631" s="1" t="s">
        <v>1003</v>
      </c>
      <c r="Q631" s="19">
        <v>0.1</v>
      </c>
      <c r="R631" s="25">
        <f>Tabla13[[#This Row],[Monto Total]]*Tabla13[[#This Row],[IVA (%)]]</f>
        <v>18.2</v>
      </c>
      <c r="S631" s="26">
        <f>SUMIF(Tabla1[Número de Orden],Tabla13[[#This Row],[Número_Orden]],Tabla1[Total del Pedido])</f>
        <v>182</v>
      </c>
      <c r="T631" s="26" cm="1">
        <f t="array" ref="T631">_xlfn.IFS(Tabla13[[#This Row],[Cuentas_Pagadas]]="COBRADA",Tabla13[[#This Row],[Monto Total]]+Tabla13[[#This Row],[Propina]],Tabla13[[#This Row],[Cuentas_Pagadas]]="NO COBRADA",0)</f>
        <v>218.62</v>
      </c>
      <c r="U631" s="26">
        <f>SUMIF(Tabla1[Número de Orden],Tabla13[[#This Row],[Número_Orden]],Tabla1[Ganancia Bruta])</f>
        <v>69</v>
      </c>
      <c r="V631" s="26">
        <f>IF(Tabla13[[#This Row],[Ganancia Bruta]]&gt;0,Tabla13[[#This Row],[Ganancia Bruta]]-Tabla13[[#This Row],[IVA]],"-")</f>
        <v>50.8</v>
      </c>
      <c r="W631" s="7">
        <f>SUMIF(Tabla1[Número de Orden],Tabla13[[#This Row],[Número_Orden]],Tabla1[Tiempo_Preparación])</f>
        <v>5.2083333333333336E-2</v>
      </c>
      <c r="X631" s="7">
        <f>Tabla13[[#This Row],[Tiempo_Sala]]-Tabla13[[#This Row],[Tiempo_Preparación]]</f>
        <v>6.3888888888565504E-2</v>
      </c>
      <c r="Y631" s="1" t="str">
        <f>IF(Tabla13[[#This Row],[TS-TP]]&gt;0,"COBRADA","NO COBRADA")</f>
        <v>COBRADA</v>
      </c>
    </row>
    <row r="632" spans="1:25" x14ac:dyDescent="0.25">
      <c r="A632" s="1">
        <v>6</v>
      </c>
      <c r="B632" s="1" t="s">
        <v>690</v>
      </c>
      <c r="C632" s="1">
        <v>1</v>
      </c>
      <c r="D632" s="13">
        <v>45022.01458333333</v>
      </c>
      <c r="E632" s="13">
        <v>45022.118750000001</v>
      </c>
      <c r="F632" s="7">
        <f>IF(Tabla13[[#This Row],[Estado_Mesa]]="Ocupada",Tabla13[[#This Row],[Hora_Salida]]-Tabla13[[#This Row],[Hora_Llegada]]+TIME(0,15,0),Tabla13[[#This Row],[Hora_Salida]]-Tabla13[[#This Row],[Hora_Llegada]])</f>
        <v>0.10416666667151731</v>
      </c>
      <c r="G632" s="7" t="str">
        <f>TEXT(Tabla13[[#This Row],[Hora_Salida]],"dddd,dd,mm,aaaa")</f>
        <v>jueves,06,04,2023</v>
      </c>
      <c r="H632" s="1" t="s">
        <v>85</v>
      </c>
      <c r="I632" s="1" t="s">
        <v>93</v>
      </c>
      <c r="J632" s="1" t="s">
        <v>80</v>
      </c>
      <c r="K632" s="1">
        <v>39.71</v>
      </c>
      <c r="L632" s="1" cm="1">
        <f t="array" ref="L632">_xlfn.IFS(Tabla13[[#This Row],[Cuentas_Pagadas]]="COBRADA",K632,Tabla13[[#This Row],[Cuentas_Pagadas]]="NO COBRADA","-")</f>
        <v>39.71</v>
      </c>
      <c r="M632" s="1" t="s">
        <v>69</v>
      </c>
      <c r="N632" s="1">
        <v>631</v>
      </c>
      <c r="O632" s="1" t="s">
        <v>76</v>
      </c>
      <c r="P632" s="1" t="s">
        <v>16</v>
      </c>
      <c r="Q632" s="19">
        <v>0.1</v>
      </c>
      <c r="R632" s="25">
        <f>Tabla13[[#This Row],[Monto Total]]*Tabla13[[#This Row],[IVA (%)]]</f>
        <v>6.6000000000000005</v>
      </c>
      <c r="S632" s="26">
        <f>SUMIF(Tabla1[Número de Orden],Tabla13[[#This Row],[Número_Orden]],Tabla1[Total del Pedido])</f>
        <v>66</v>
      </c>
      <c r="T632" s="26" cm="1">
        <f t="array" ref="T632">_xlfn.IFS(Tabla13[[#This Row],[Cuentas_Pagadas]]="COBRADA",Tabla13[[#This Row],[Monto Total]]+Tabla13[[#This Row],[Propina]],Tabla13[[#This Row],[Cuentas_Pagadas]]="NO COBRADA",0)</f>
        <v>105.71000000000001</v>
      </c>
      <c r="U632" s="26">
        <f>SUMIF(Tabla1[Número de Orden],Tabla13[[#This Row],[Número_Orden]],Tabla1[Ganancia Bruta])</f>
        <v>27</v>
      </c>
      <c r="V632" s="26">
        <f>IF(Tabla13[[#This Row],[Ganancia Bruta]]&gt;0,Tabla13[[#This Row],[Ganancia Bruta]]-Tabla13[[#This Row],[IVA]],"-")</f>
        <v>20.399999999999999</v>
      </c>
      <c r="W632" s="7">
        <f>SUMIF(Tabla1[Número de Orden],Tabla13[[#This Row],[Número_Orden]],Tabla1[Tiempo_Preparación])</f>
        <v>3.1944444444444442E-2</v>
      </c>
      <c r="X632" s="7">
        <f>Tabla13[[#This Row],[Tiempo_Sala]]-Tabla13[[#This Row],[Tiempo_Preparación]]</f>
        <v>7.2222222227072863E-2</v>
      </c>
      <c r="Y632" s="1" t="str">
        <f>IF(Tabla13[[#This Row],[TS-TP]]&gt;0,"COBRADA","NO COBRADA")</f>
        <v>COBRADA</v>
      </c>
    </row>
    <row r="633" spans="1:25" x14ac:dyDescent="0.25">
      <c r="A633" s="1">
        <v>16</v>
      </c>
      <c r="B633" s="1" t="s">
        <v>1004</v>
      </c>
      <c r="C633" s="1">
        <v>2</v>
      </c>
      <c r="D633" s="13">
        <v>45022.010416666664</v>
      </c>
      <c r="E633" s="13">
        <v>45022.121527777781</v>
      </c>
      <c r="F633" s="7">
        <f>IF(Tabla13[[#This Row],[Estado_Mesa]]="Ocupada",Tabla13[[#This Row],[Hora_Salida]]-Tabla13[[#This Row],[Hora_Llegada]]+TIME(0,15,0),Tabla13[[#This Row],[Hora_Salida]]-Tabla13[[#This Row],[Hora_Llegada]])</f>
        <v>0.11111111111677019</v>
      </c>
      <c r="G633" s="7" t="str">
        <f>TEXT(Tabla13[[#This Row],[Hora_Salida]],"dddd,dd,mm,aaaa")</f>
        <v>jueves,06,04,2023</v>
      </c>
      <c r="H633" s="1" t="s">
        <v>66</v>
      </c>
      <c r="I633" s="1" t="s">
        <v>74</v>
      </c>
      <c r="J633" s="1" t="s">
        <v>80</v>
      </c>
      <c r="K633" s="1">
        <v>22.41</v>
      </c>
      <c r="L633" s="1" cm="1">
        <f t="array" ref="L633">_xlfn.IFS(Tabla13[[#This Row],[Cuentas_Pagadas]]="COBRADA",K633,Tabla13[[#This Row],[Cuentas_Pagadas]]="NO COBRADA","-")</f>
        <v>22.41</v>
      </c>
      <c r="M633" s="1" t="s">
        <v>81</v>
      </c>
      <c r="N633" s="1">
        <v>632</v>
      </c>
      <c r="O633" s="1" t="s">
        <v>117</v>
      </c>
      <c r="P633" s="1" t="s">
        <v>1005</v>
      </c>
      <c r="Q633" s="19">
        <v>0.1</v>
      </c>
      <c r="R633" s="25">
        <f>Tabla13[[#This Row],[Monto Total]]*Tabla13[[#This Row],[IVA (%)]]</f>
        <v>12.9</v>
      </c>
      <c r="S633" s="26">
        <f>SUMIF(Tabla1[Número de Orden],Tabla13[[#This Row],[Número_Orden]],Tabla1[Total del Pedido])</f>
        <v>129</v>
      </c>
      <c r="T633" s="26" cm="1">
        <f t="array" ref="T633">_xlfn.IFS(Tabla13[[#This Row],[Cuentas_Pagadas]]="COBRADA",Tabla13[[#This Row],[Monto Total]]+Tabla13[[#This Row],[Propina]],Tabla13[[#This Row],[Cuentas_Pagadas]]="NO COBRADA",0)</f>
        <v>151.41</v>
      </c>
      <c r="U633" s="26">
        <f>SUMIF(Tabla1[Número de Orden],Tabla13[[#This Row],[Número_Orden]],Tabla1[Ganancia Bruta])</f>
        <v>52</v>
      </c>
      <c r="V633" s="26">
        <f>IF(Tabla13[[#This Row],[Ganancia Bruta]]&gt;0,Tabla13[[#This Row],[Ganancia Bruta]]-Tabla13[[#This Row],[IVA]],"-")</f>
        <v>39.1</v>
      </c>
      <c r="W633" s="7">
        <f>SUMIF(Tabla1[Número de Orden],Tabla13[[#This Row],[Número_Orden]],Tabla1[Tiempo_Preparación])</f>
        <v>6.1111111111111116E-2</v>
      </c>
      <c r="X633" s="7">
        <f>Tabla13[[#This Row],[Tiempo_Sala]]-Tabla13[[#This Row],[Tiempo_Preparación]]</f>
        <v>5.0000000005659073E-2</v>
      </c>
      <c r="Y633" s="1" t="str">
        <f>IF(Tabla13[[#This Row],[TS-TP]]&gt;0,"COBRADA","NO COBRADA")</f>
        <v>COBRADA</v>
      </c>
    </row>
    <row r="634" spans="1:25" x14ac:dyDescent="0.25">
      <c r="A634" s="1">
        <v>16</v>
      </c>
      <c r="B634" s="1" t="s">
        <v>1006</v>
      </c>
      <c r="C634" s="1">
        <v>5</v>
      </c>
      <c r="D634" s="13">
        <v>45022.154861111114</v>
      </c>
      <c r="E634" s="13">
        <v>45022.227777777778</v>
      </c>
      <c r="F634" s="7">
        <f>IF(Tabla13[[#This Row],[Estado_Mesa]]="Ocupada",Tabla13[[#This Row],[Hora_Salida]]-Tabla13[[#This Row],[Hora_Llegada]]+TIME(0,15,0),Tabla13[[#This Row],[Hora_Salida]]-Tabla13[[#This Row],[Hora_Llegada]])</f>
        <v>7.2916666664241347E-2</v>
      </c>
      <c r="G634" s="7" t="str">
        <f>TEXT(Tabla13[[#This Row],[Hora_Salida]],"dddd,dd,mm,aaaa")</f>
        <v>jueves,06,04,2023</v>
      </c>
      <c r="H634" s="1" t="s">
        <v>66</v>
      </c>
      <c r="I634" s="1" t="s">
        <v>67</v>
      </c>
      <c r="J634" s="1" t="s">
        <v>80</v>
      </c>
      <c r="K634" s="1">
        <v>11.19</v>
      </c>
      <c r="L634" s="1" t="str" cm="1">
        <f t="array" ref="L634">_xlfn.IFS(Tabla13[[#This Row],[Cuentas_Pagadas]]="COBRADA",K634,Tabla13[[#This Row],[Cuentas_Pagadas]]="NO COBRADA","-")</f>
        <v>-</v>
      </c>
      <c r="M634" s="1" t="s">
        <v>69</v>
      </c>
      <c r="N634" s="1">
        <v>633</v>
      </c>
      <c r="O634" s="1" t="s">
        <v>101</v>
      </c>
      <c r="P634" s="1" t="s">
        <v>1007</v>
      </c>
      <c r="Q634" s="19">
        <v>0.1</v>
      </c>
      <c r="R634" s="25">
        <f>Tabla13[[#This Row],[Monto Total]]*Tabla13[[#This Row],[IVA (%)]]</f>
        <v>23.6</v>
      </c>
      <c r="S634" s="26">
        <f>SUMIF(Tabla1[Número de Orden],Tabla13[[#This Row],[Número_Orden]],Tabla1[Total del Pedido])</f>
        <v>236</v>
      </c>
      <c r="T634" s="26" cm="1">
        <f t="array" ref="T634">_xlfn.IFS(Tabla13[[#This Row],[Cuentas_Pagadas]]="COBRADA",Tabla13[[#This Row],[Monto Total]]+Tabla13[[#This Row],[Propina]],Tabla13[[#This Row],[Cuentas_Pagadas]]="NO COBRADA",0)</f>
        <v>0</v>
      </c>
      <c r="U634" s="26">
        <v>0</v>
      </c>
      <c r="V634" s="27" t="str">
        <f>IF(Tabla13[[#This Row],[Ganancia Bruta]]&gt;0,Tabla13[[#This Row],[Ganancia Bruta]]-Tabla13[[#This Row],[IVA]],"-")</f>
        <v>-</v>
      </c>
      <c r="W634" s="7">
        <f>SUMIF(Tabla1[Número de Orden],Tabla13[[#This Row],[Número_Orden]],Tabla1[Tiempo_Preparación])</f>
        <v>0.10347222222222222</v>
      </c>
      <c r="X634" s="7">
        <f>Tabla13[[#This Row],[Tiempo_Sala]]-Tabla13[[#This Row],[Tiempo_Preparación]]</f>
        <v>-3.0555555557980868E-2</v>
      </c>
      <c r="Y634" s="1" t="str">
        <f>IF(Tabla13[[#This Row],[TS-TP]]&gt;0,"COBRADA","NO COBRADA")</f>
        <v>NO COBRADA</v>
      </c>
    </row>
    <row r="635" spans="1:25" x14ac:dyDescent="0.25">
      <c r="A635" s="1">
        <v>2</v>
      </c>
      <c r="B635" s="1" t="s">
        <v>717</v>
      </c>
      <c r="C635" s="1">
        <v>1</v>
      </c>
      <c r="D635" s="13">
        <v>45022.002083333333</v>
      </c>
      <c r="E635" s="13">
        <v>45022.15</v>
      </c>
      <c r="F635" s="7">
        <f>IF(Tabla13[[#This Row],[Estado_Mesa]]="Ocupada",Tabla13[[#This Row],[Hora_Salida]]-Tabla13[[#This Row],[Hora_Llegada]]+TIME(0,15,0),Tabla13[[#This Row],[Hora_Salida]]-Tabla13[[#This Row],[Hora_Llegada]])</f>
        <v>0.14791666666860692</v>
      </c>
      <c r="G635" s="7" t="str">
        <f>TEXT(Tabla13[[#This Row],[Hora_Salida]],"dddd,dd,mm,aaaa")</f>
        <v>jueves,06,04,2023</v>
      </c>
      <c r="H635" s="1" t="s">
        <v>73</v>
      </c>
      <c r="I635" s="1" t="s">
        <v>74</v>
      </c>
      <c r="J635" s="1" t="s">
        <v>80</v>
      </c>
      <c r="K635" s="1">
        <v>29.25</v>
      </c>
      <c r="L635" s="1" cm="1">
        <f t="array" ref="L635">_xlfn.IFS(Tabla13[[#This Row],[Cuentas_Pagadas]]="COBRADA",K635,Tabla13[[#This Row],[Cuentas_Pagadas]]="NO COBRADA","-")</f>
        <v>29.25</v>
      </c>
      <c r="M635" s="1" t="s">
        <v>69</v>
      </c>
      <c r="N635" s="1">
        <v>634</v>
      </c>
      <c r="O635" s="1" t="s">
        <v>96</v>
      </c>
      <c r="P635" s="1" t="s">
        <v>1008</v>
      </c>
      <c r="Q635" s="19">
        <v>0.1</v>
      </c>
      <c r="R635" s="25">
        <f>Tabla13[[#This Row],[Monto Total]]*Tabla13[[#This Row],[IVA (%)]]</f>
        <v>34.4</v>
      </c>
      <c r="S635" s="26">
        <f>SUMIF(Tabla1[Número de Orden],Tabla13[[#This Row],[Número_Orden]],Tabla1[Total del Pedido])</f>
        <v>344</v>
      </c>
      <c r="T635" s="26" cm="1">
        <f t="array" ref="T635">_xlfn.IFS(Tabla13[[#This Row],[Cuentas_Pagadas]]="COBRADA",Tabla13[[#This Row],[Monto Total]]+Tabla13[[#This Row],[Propina]],Tabla13[[#This Row],[Cuentas_Pagadas]]="NO COBRADA",0)</f>
        <v>373.25</v>
      </c>
      <c r="U635" s="26">
        <f>SUMIF(Tabla1[Número de Orden],Tabla13[[#This Row],[Número_Orden]],Tabla1[Ganancia Bruta])</f>
        <v>135</v>
      </c>
      <c r="V635" s="26">
        <f>IF(Tabla13[[#This Row],[Ganancia Bruta]]&gt;0,Tabla13[[#This Row],[Ganancia Bruta]]-Tabla13[[#This Row],[IVA]],"-")</f>
        <v>100.6</v>
      </c>
      <c r="W635" s="7">
        <f>SUMIF(Tabla1[Número de Orden],Tabla13[[#This Row],[Número_Orden]],Tabla1[Tiempo_Preparación])</f>
        <v>0.10902777777777778</v>
      </c>
      <c r="X635" s="7">
        <f>Tabla13[[#This Row],[Tiempo_Sala]]-Tabla13[[#This Row],[Tiempo_Preparación]]</f>
        <v>3.8888888890829143E-2</v>
      </c>
      <c r="Y635" s="1" t="str">
        <f>IF(Tabla13[[#This Row],[TS-TP]]&gt;0,"COBRADA","NO COBRADA")</f>
        <v>COBRADA</v>
      </c>
    </row>
    <row r="636" spans="1:25" x14ac:dyDescent="0.25">
      <c r="A636" s="1">
        <v>5</v>
      </c>
      <c r="B636" s="1" t="s">
        <v>1009</v>
      </c>
      <c r="C636" s="1">
        <v>2</v>
      </c>
      <c r="D636" s="13">
        <v>45022.011805555558</v>
      </c>
      <c r="E636" s="13">
        <v>45022.12777777778</v>
      </c>
      <c r="F636" s="7">
        <f>IF(Tabla13[[#This Row],[Estado_Mesa]]="Ocupada",Tabla13[[#This Row],[Hora_Salida]]-Tabla13[[#This Row],[Hora_Llegada]]+TIME(0,15,0),Tabla13[[#This Row],[Hora_Salida]]-Tabla13[[#This Row],[Hora_Llegada]])</f>
        <v>0.11597222222189885</v>
      </c>
      <c r="G636" s="7" t="str">
        <f>TEXT(Tabla13[[#This Row],[Hora_Salida]],"dddd,dd,mm,aaaa")</f>
        <v>jueves,06,04,2023</v>
      </c>
      <c r="H636" s="1" t="s">
        <v>79</v>
      </c>
      <c r="I636" s="1" t="s">
        <v>67</v>
      </c>
      <c r="J636" s="1" t="s">
        <v>80</v>
      </c>
      <c r="K636" s="1">
        <v>22.15</v>
      </c>
      <c r="L636" s="1" cm="1">
        <f t="array" ref="L636">_xlfn.IFS(Tabla13[[#This Row],[Cuentas_Pagadas]]="COBRADA",K636,Tabla13[[#This Row],[Cuentas_Pagadas]]="NO COBRADA","-")</f>
        <v>22.15</v>
      </c>
      <c r="M636" s="1" t="s">
        <v>81</v>
      </c>
      <c r="N636" s="1">
        <v>635</v>
      </c>
      <c r="O636" s="1" t="s">
        <v>90</v>
      </c>
      <c r="P636" s="1" t="s">
        <v>10</v>
      </c>
      <c r="Q636" s="19">
        <v>0.1</v>
      </c>
      <c r="R636" s="25">
        <f>Tabla13[[#This Row],[Monto Total]]*Tabla13[[#This Row],[IVA (%)]]</f>
        <v>5.8000000000000007</v>
      </c>
      <c r="S636" s="26">
        <f>SUMIF(Tabla1[Número de Orden],Tabla13[[#This Row],[Número_Orden]],Tabla1[Total del Pedido])</f>
        <v>58</v>
      </c>
      <c r="T636" s="26" cm="1">
        <f t="array" ref="T636">_xlfn.IFS(Tabla13[[#This Row],[Cuentas_Pagadas]]="COBRADA",Tabla13[[#This Row],[Monto Total]]+Tabla13[[#This Row],[Propina]],Tabla13[[#This Row],[Cuentas_Pagadas]]="NO COBRADA",0)</f>
        <v>80.150000000000006</v>
      </c>
      <c r="U636" s="26">
        <f>SUMIF(Tabla1[Número de Orden],Tabla13[[#This Row],[Número_Orden]],Tabla1[Ganancia Bruta])</f>
        <v>24</v>
      </c>
      <c r="V636" s="26">
        <f>IF(Tabla13[[#This Row],[Ganancia Bruta]]&gt;0,Tabla13[[#This Row],[Ganancia Bruta]]-Tabla13[[#This Row],[IVA]],"-")</f>
        <v>18.2</v>
      </c>
      <c r="W636" s="7">
        <f>SUMIF(Tabla1[Número de Orden],Tabla13[[#This Row],[Número_Orden]],Tabla1[Tiempo_Preparación])</f>
        <v>1.7361111111111112E-2</v>
      </c>
      <c r="X636" s="7">
        <f>Tabla13[[#This Row],[Tiempo_Sala]]-Tabla13[[#This Row],[Tiempo_Preparación]]</f>
        <v>9.8611111110787741E-2</v>
      </c>
      <c r="Y636" s="1" t="str">
        <f>IF(Tabla13[[#This Row],[TS-TP]]&gt;0,"COBRADA","NO COBRADA")</f>
        <v>COBRADA</v>
      </c>
    </row>
    <row r="637" spans="1:25" x14ac:dyDescent="0.25">
      <c r="A637" s="1">
        <v>14</v>
      </c>
      <c r="B637" s="1" t="s">
        <v>1010</v>
      </c>
      <c r="C637" s="1">
        <v>3</v>
      </c>
      <c r="D637" s="13">
        <v>45022.149305555555</v>
      </c>
      <c r="E637" s="13">
        <v>45022.241666666669</v>
      </c>
      <c r="F637" s="7">
        <f>IF(Tabla13[[#This Row],[Estado_Mesa]]="Ocupada",Tabla13[[#This Row],[Hora_Salida]]-Tabla13[[#This Row],[Hora_Llegada]]+TIME(0,15,0),Tabla13[[#This Row],[Hora_Salida]]-Tabla13[[#This Row],[Hora_Llegada]])</f>
        <v>9.2361111113859806E-2</v>
      </c>
      <c r="G637" s="7" t="str">
        <f>TEXT(Tabla13[[#This Row],[Hora_Salida]],"dddd,dd,mm,aaaa")</f>
        <v>jueves,06,04,2023</v>
      </c>
      <c r="H637" s="1" t="s">
        <v>85</v>
      </c>
      <c r="I637" s="1" t="s">
        <v>93</v>
      </c>
      <c r="J637" s="1" t="s">
        <v>68</v>
      </c>
      <c r="K637" s="1">
        <v>32.86</v>
      </c>
      <c r="L637" s="1" t="str" cm="1">
        <f t="array" ref="L637">_xlfn.IFS(Tabla13[[#This Row],[Cuentas_Pagadas]]="COBRADA",K637,Tabla13[[#This Row],[Cuentas_Pagadas]]="NO COBRADA","-")</f>
        <v>-</v>
      </c>
      <c r="M637" s="1" t="s">
        <v>81</v>
      </c>
      <c r="N637" s="1">
        <v>636</v>
      </c>
      <c r="O637" s="1" t="s">
        <v>117</v>
      </c>
      <c r="P637" s="1" t="s">
        <v>1011</v>
      </c>
      <c r="Q637" s="19">
        <v>0.1</v>
      </c>
      <c r="R637" s="25">
        <f>Tabla13[[#This Row],[Monto Total]]*Tabla13[[#This Row],[IVA (%)]]</f>
        <v>12.600000000000001</v>
      </c>
      <c r="S637" s="26">
        <f>SUMIF(Tabla1[Número de Orden],Tabla13[[#This Row],[Número_Orden]],Tabla1[Total del Pedido])</f>
        <v>126</v>
      </c>
      <c r="T637" s="26" cm="1">
        <f t="array" ref="T637">_xlfn.IFS(Tabla13[[#This Row],[Cuentas_Pagadas]]="COBRADA",Tabla13[[#This Row],[Monto Total]]+Tabla13[[#This Row],[Propina]],Tabla13[[#This Row],[Cuentas_Pagadas]]="NO COBRADA",0)</f>
        <v>0</v>
      </c>
      <c r="U637" s="26">
        <v>0</v>
      </c>
      <c r="V637" s="27" t="str">
        <f>IF(Tabla13[[#This Row],[Ganancia Bruta]]&gt;0,Tabla13[[#This Row],[Ganancia Bruta]]-Tabla13[[#This Row],[IVA]],"-")</f>
        <v>-</v>
      </c>
      <c r="W637" s="7">
        <f>SUMIF(Tabla1[Número de Orden],Tabla13[[#This Row],[Número_Orden]],Tabla1[Tiempo_Preparación])</f>
        <v>0.10486111111111111</v>
      </c>
      <c r="X637" s="7">
        <f>Tabla13[[#This Row],[Tiempo_Sala]]-Tabla13[[#This Row],[Tiempo_Preparación]]</f>
        <v>-1.2499999997251307E-2</v>
      </c>
      <c r="Y637" s="1" t="str">
        <f>IF(Tabla13[[#This Row],[TS-TP]]&gt;0,"COBRADA","NO COBRADA")</f>
        <v>NO COBRADA</v>
      </c>
    </row>
    <row r="638" spans="1:25" x14ac:dyDescent="0.25">
      <c r="A638" s="1">
        <v>6</v>
      </c>
      <c r="B638" s="1" t="s">
        <v>1012</v>
      </c>
      <c r="C638" s="1">
        <v>3</v>
      </c>
      <c r="D638" s="13">
        <v>45022.079861111109</v>
      </c>
      <c r="E638" s="13">
        <v>45022.188888888886</v>
      </c>
      <c r="F638" s="7">
        <f>IF(Tabla13[[#This Row],[Estado_Mesa]]="Ocupada",Tabla13[[#This Row],[Hora_Salida]]-Tabla13[[#This Row],[Hora_Llegada]]+TIME(0,15,0),Tabla13[[#This Row],[Hora_Salida]]-Tabla13[[#This Row],[Hora_Llegada]])</f>
        <v>0.10902777777664596</v>
      </c>
      <c r="G638" s="7" t="str">
        <f>TEXT(Tabla13[[#This Row],[Hora_Salida]],"dddd,dd,mm,aaaa")</f>
        <v>jueves,06,04,2023</v>
      </c>
      <c r="H638" s="1" t="s">
        <v>89</v>
      </c>
      <c r="I638" s="1" t="s">
        <v>67</v>
      </c>
      <c r="J638" s="1" t="s">
        <v>80</v>
      </c>
      <c r="K638" s="1">
        <v>36.58</v>
      </c>
      <c r="L638" s="1" cm="1">
        <f t="array" ref="L638">_xlfn.IFS(Tabla13[[#This Row],[Cuentas_Pagadas]]="COBRADA",K638,Tabla13[[#This Row],[Cuentas_Pagadas]]="NO COBRADA","-")</f>
        <v>36.58</v>
      </c>
      <c r="M638" s="1" t="s">
        <v>69</v>
      </c>
      <c r="N638" s="1">
        <v>637</v>
      </c>
      <c r="O638" s="1" t="s">
        <v>117</v>
      </c>
      <c r="P638" s="1" t="s">
        <v>1013</v>
      </c>
      <c r="Q638" s="19">
        <v>0.1</v>
      </c>
      <c r="R638" s="25">
        <f>Tabla13[[#This Row],[Monto Total]]*Tabla13[[#This Row],[IVA (%)]]</f>
        <v>11.700000000000001</v>
      </c>
      <c r="S638" s="26">
        <f>SUMIF(Tabla1[Número de Orden],Tabla13[[#This Row],[Número_Orden]],Tabla1[Total del Pedido])</f>
        <v>117</v>
      </c>
      <c r="T638" s="26" cm="1">
        <f t="array" ref="T638">_xlfn.IFS(Tabla13[[#This Row],[Cuentas_Pagadas]]="COBRADA",Tabla13[[#This Row],[Monto Total]]+Tabla13[[#This Row],[Propina]],Tabla13[[#This Row],[Cuentas_Pagadas]]="NO COBRADA",0)</f>
        <v>153.57999999999998</v>
      </c>
      <c r="U638" s="26">
        <f>SUMIF(Tabla1[Número de Orden],Tabla13[[#This Row],[Número_Orden]],Tabla1[Ganancia Bruta])</f>
        <v>47</v>
      </c>
      <c r="V638" s="26">
        <f>IF(Tabla13[[#This Row],[Ganancia Bruta]]&gt;0,Tabla13[[#This Row],[Ganancia Bruta]]-Tabla13[[#This Row],[IVA]],"-")</f>
        <v>35.299999999999997</v>
      </c>
      <c r="W638" s="7">
        <f>SUMIF(Tabla1[Número de Orden],Tabla13[[#This Row],[Número_Orden]],Tabla1[Tiempo_Preparación])</f>
        <v>4.2361111111111113E-2</v>
      </c>
      <c r="X638" s="7">
        <f>Tabla13[[#This Row],[Tiempo_Sala]]-Tabla13[[#This Row],[Tiempo_Preparación]]</f>
        <v>6.6666666665534849E-2</v>
      </c>
      <c r="Y638" s="1" t="str">
        <f>IF(Tabla13[[#This Row],[TS-TP]]&gt;0,"COBRADA","NO COBRADA")</f>
        <v>COBRADA</v>
      </c>
    </row>
    <row r="639" spans="1:25" x14ac:dyDescent="0.25">
      <c r="A639" s="1">
        <v>16</v>
      </c>
      <c r="B639" s="1" t="s">
        <v>368</v>
      </c>
      <c r="C639" s="1">
        <v>6</v>
      </c>
      <c r="D639" s="13">
        <v>45022.037499999999</v>
      </c>
      <c r="E639" s="13">
        <v>45022.094444444447</v>
      </c>
      <c r="F639" s="7">
        <f>IF(Tabla13[[#This Row],[Estado_Mesa]]="Ocupada",Tabla13[[#This Row],[Hora_Salida]]-Tabla13[[#This Row],[Hora_Llegada]]+TIME(0,15,0),Tabla13[[#This Row],[Hora_Salida]]-Tabla13[[#This Row],[Hora_Llegada]])</f>
        <v>6.7361111114829939E-2</v>
      </c>
      <c r="G639" s="7" t="str">
        <f>TEXT(Tabla13[[#This Row],[Hora_Salida]],"dddd,dd,mm,aaaa")</f>
        <v>jueves,06,04,2023</v>
      </c>
      <c r="H639" s="1" t="s">
        <v>66</v>
      </c>
      <c r="I639" s="1" t="s">
        <v>93</v>
      </c>
      <c r="J639" s="1" t="s">
        <v>80</v>
      </c>
      <c r="K639" s="1">
        <v>30.71</v>
      </c>
      <c r="L639" s="1" cm="1">
        <f t="array" ref="L639">_xlfn.IFS(Tabla13[[#This Row],[Cuentas_Pagadas]]="COBRADA",K639,Tabla13[[#This Row],[Cuentas_Pagadas]]="NO COBRADA","-")</f>
        <v>30.71</v>
      </c>
      <c r="M639" s="1" t="s">
        <v>95</v>
      </c>
      <c r="N639" s="1">
        <v>638</v>
      </c>
      <c r="O639" s="1" t="s">
        <v>139</v>
      </c>
      <c r="P639" s="1" t="s">
        <v>5</v>
      </c>
      <c r="Q639" s="19">
        <v>0.1</v>
      </c>
      <c r="R639" s="25">
        <f>Tabla13[[#This Row],[Monto Total]]*Tabla13[[#This Row],[IVA (%)]]</f>
        <v>9</v>
      </c>
      <c r="S639" s="26">
        <f>SUMIF(Tabla1[Número de Orden],Tabla13[[#This Row],[Número_Orden]],Tabla1[Total del Pedido])</f>
        <v>90</v>
      </c>
      <c r="T639" s="26" cm="1">
        <f t="array" ref="T639">_xlfn.IFS(Tabla13[[#This Row],[Cuentas_Pagadas]]="COBRADA",Tabla13[[#This Row],[Monto Total]]+Tabla13[[#This Row],[Propina]],Tabla13[[#This Row],[Cuentas_Pagadas]]="NO COBRADA",0)</f>
        <v>120.71000000000001</v>
      </c>
      <c r="U639" s="26">
        <f>SUMIF(Tabla1[Número de Orden],Tabla13[[#This Row],[Número_Orden]],Tabla1[Ganancia Bruta])</f>
        <v>36</v>
      </c>
      <c r="V639" s="26">
        <f>IF(Tabla13[[#This Row],[Ganancia Bruta]]&gt;0,Tabla13[[#This Row],[Ganancia Bruta]]-Tabla13[[#This Row],[IVA]],"-")</f>
        <v>27</v>
      </c>
      <c r="W639" s="7">
        <f>SUMIF(Tabla1[Número de Orden],Tabla13[[#This Row],[Número_Orden]],Tabla1[Tiempo_Preparación])</f>
        <v>3.0555555555555555E-2</v>
      </c>
      <c r="X639" s="7">
        <f>Tabla13[[#This Row],[Tiempo_Sala]]-Tabla13[[#This Row],[Tiempo_Preparación]]</f>
        <v>3.680555555927438E-2</v>
      </c>
      <c r="Y639" s="1" t="str">
        <f>IF(Tabla13[[#This Row],[TS-TP]]&gt;0,"COBRADA","NO COBRADA")</f>
        <v>COBRADA</v>
      </c>
    </row>
    <row r="640" spans="1:25" x14ac:dyDescent="0.25">
      <c r="A640" s="1">
        <v>8</v>
      </c>
      <c r="B640" s="1" t="s">
        <v>1014</v>
      </c>
      <c r="C640" s="1">
        <v>4</v>
      </c>
      <c r="D640" s="13">
        <v>45022.095138888886</v>
      </c>
      <c r="E640" s="13">
        <v>45022.22152777778</v>
      </c>
      <c r="F640" s="7">
        <f>IF(Tabla13[[#This Row],[Estado_Mesa]]="Ocupada",Tabla13[[#This Row],[Hora_Salida]]-Tabla13[[#This Row],[Hora_Llegada]]+TIME(0,15,0),Tabla13[[#This Row],[Hora_Salida]]-Tabla13[[#This Row],[Hora_Llegada]])</f>
        <v>0.12638888889341615</v>
      </c>
      <c r="G640" s="7" t="str">
        <f>TEXT(Tabla13[[#This Row],[Hora_Salida]],"dddd,dd,mm,aaaa")</f>
        <v>jueves,06,04,2023</v>
      </c>
      <c r="H640" s="1" t="s">
        <v>79</v>
      </c>
      <c r="I640" s="1" t="s">
        <v>93</v>
      </c>
      <c r="J640" s="1" t="s">
        <v>80</v>
      </c>
      <c r="K640" s="1">
        <v>18.97</v>
      </c>
      <c r="L640" s="1" cm="1">
        <f t="array" ref="L640">_xlfn.IFS(Tabla13[[#This Row],[Cuentas_Pagadas]]="COBRADA",K640,Tabla13[[#This Row],[Cuentas_Pagadas]]="NO COBRADA","-")</f>
        <v>18.97</v>
      </c>
      <c r="M640" s="1" t="s">
        <v>69</v>
      </c>
      <c r="N640" s="1">
        <v>639</v>
      </c>
      <c r="O640" s="1" t="s">
        <v>70</v>
      </c>
      <c r="P640" s="1" t="s">
        <v>1015</v>
      </c>
      <c r="Q640" s="19">
        <v>0.1</v>
      </c>
      <c r="R640" s="25">
        <f>Tabla13[[#This Row],[Monto Total]]*Tabla13[[#This Row],[IVA (%)]]</f>
        <v>15.200000000000001</v>
      </c>
      <c r="S640" s="26">
        <f>SUMIF(Tabla1[Número de Orden],Tabla13[[#This Row],[Número_Orden]],Tabla1[Total del Pedido])</f>
        <v>152</v>
      </c>
      <c r="T640" s="26" cm="1">
        <f t="array" ref="T640">_xlfn.IFS(Tabla13[[#This Row],[Cuentas_Pagadas]]="COBRADA",Tabla13[[#This Row],[Monto Total]]+Tabla13[[#This Row],[Propina]],Tabla13[[#This Row],[Cuentas_Pagadas]]="NO COBRADA",0)</f>
        <v>170.97</v>
      </c>
      <c r="U640" s="26">
        <f>SUMIF(Tabla1[Número de Orden],Tabla13[[#This Row],[Número_Orden]],Tabla1[Ganancia Bruta])</f>
        <v>62</v>
      </c>
      <c r="V640" s="26">
        <f>IF(Tabla13[[#This Row],[Ganancia Bruta]]&gt;0,Tabla13[[#This Row],[Ganancia Bruta]]-Tabla13[[#This Row],[IVA]],"-")</f>
        <v>46.8</v>
      </c>
      <c r="W640" s="7">
        <f>SUMIF(Tabla1[Número de Orden],Tabla13[[#This Row],[Número_Orden]],Tabla1[Tiempo_Preparación])</f>
        <v>9.4444444444444442E-2</v>
      </c>
      <c r="X640" s="7">
        <f>Tabla13[[#This Row],[Tiempo_Sala]]-Tabla13[[#This Row],[Tiempo_Preparación]]</f>
        <v>3.1944444448971709E-2</v>
      </c>
      <c r="Y640" s="1" t="str">
        <f>IF(Tabla13[[#This Row],[TS-TP]]&gt;0,"COBRADA","NO COBRADA")</f>
        <v>COBRADA</v>
      </c>
    </row>
    <row r="641" spans="1:25" x14ac:dyDescent="0.25">
      <c r="A641" s="1">
        <v>14</v>
      </c>
      <c r="B641" s="1" t="s">
        <v>1016</v>
      </c>
      <c r="C641" s="1">
        <v>3</v>
      </c>
      <c r="D641" s="13">
        <v>45022.02847222222</v>
      </c>
      <c r="E641" s="13">
        <v>45022.076388888891</v>
      </c>
      <c r="F641" s="7">
        <f>IF(Tabla13[[#This Row],[Estado_Mesa]]="Ocupada",Tabla13[[#This Row],[Hora_Salida]]-Tabla13[[#This Row],[Hora_Llegada]]+TIME(0,15,0),Tabla13[[#This Row],[Hora_Salida]]-Tabla13[[#This Row],[Hora_Llegada]])</f>
        <v>4.7916666670062114E-2</v>
      </c>
      <c r="G641" s="7" t="str">
        <f>TEXT(Tabla13[[#This Row],[Hora_Salida]],"dddd,dd,mm,aaaa")</f>
        <v>jueves,06,04,2023</v>
      </c>
      <c r="H641" s="1" t="s">
        <v>66</v>
      </c>
      <c r="I641" s="1" t="s">
        <v>67</v>
      </c>
      <c r="J641" s="1" t="s">
        <v>68</v>
      </c>
      <c r="K641" s="1">
        <v>49.29</v>
      </c>
      <c r="L641" s="1" t="str" cm="1">
        <f t="array" ref="L641">_xlfn.IFS(Tabla13[[#This Row],[Cuentas_Pagadas]]="COBRADA",K641,Tabla13[[#This Row],[Cuentas_Pagadas]]="NO COBRADA","-")</f>
        <v>-</v>
      </c>
      <c r="M641" s="1" t="s">
        <v>81</v>
      </c>
      <c r="N641" s="1">
        <v>640</v>
      </c>
      <c r="O641" s="1" t="s">
        <v>96</v>
      </c>
      <c r="P641" s="1" t="s">
        <v>1017</v>
      </c>
      <c r="Q641" s="19">
        <v>0.1</v>
      </c>
      <c r="R641" s="25">
        <f>Tabla13[[#This Row],[Monto Total]]*Tabla13[[#This Row],[IVA (%)]]</f>
        <v>21.900000000000002</v>
      </c>
      <c r="S641" s="26">
        <f>SUMIF(Tabla1[Número de Orden],Tabla13[[#This Row],[Número_Orden]],Tabla1[Total del Pedido])</f>
        <v>219</v>
      </c>
      <c r="T641" s="26" cm="1">
        <f t="array" ref="T641">_xlfn.IFS(Tabla13[[#This Row],[Cuentas_Pagadas]]="COBRADA",Tabla13[[#This Row],[Monto Total]]+Tabla13[[#This Row],[Propina]],Tabla13[[#This Row],[Cuentas_Pagadas]]="NO COBRADA",0)</f>
        <v>0</v>
      </c>
      <c r="U641" s="26">
        <v>0</v>
      </c>
      <c r="V641" s="27" t="str">
        <f>IF(Tabla13[[#This Row],[Ganancia Bruta]]&gt;0,Tabla13[[#This Row],[Ganancia Bruta]]-Tabla13[[#This Row],[IVA]],"-")</f>
        <v>-</v>
      </c>
      <c r="W641" s="7">
        <f>SUMIF(Tabla1[Número de Orden],Tabla13[[#This Row],[Número_Orden]],Tabla1[Tiempo_Preparación])</f>
        <v>5.2083333333333336E-2</v>
      </c>
      <c r="X641" s="7">
        <f>Tabla13[[#This Row],[Tiempo_Sala]]-Tabla13[[#This Row],[Tiempo_Preparación]]</f>
        <v>-4.1666666632712221E-3</v>
      </c>
      <c r="Y641" s="1" t="str">
        <f>IF(Tabla13[[#This Row],[TS-TP]]&gt;0,"COBRADA","NO COBRADA")</f>
        <v>NO COBRADA</v>
      </c>
    </row>
    <row r="642" spans="1:25" x14ac:dyDescent="0.25">
      <c r="A642" s="1">
        <v>2</v>
      </c>
      <c r="B642" s="1" t="s">
        <v>1018</v>
      </c>
      <c r="C642" s="1">
        <v>4</v>
      </c>
      <c r="D642" s="13">
        <v>45022.047222222223</v>
      </c>
      <c r="E642" s="13">
        <v>45022.161111111112</v>
      </c>
      <c r="F642" s="7">
        <f>IF(Tabla13[[#This Row],[Estado_Mesa]]="Ocupada",Tabla13[[#This Row],[Hora_Salida]]-Tabla13[[#This Row],[Hora_Llegada]]+TIME(0,15,0),Tabla13[[#This Row],[Hora_Salida]]-Tabla13[[#This Row],[Hora_Llegada]])</f>
        <v>0.11388888888905058</v>
      </c>
      <c r="G642" s="7" t="str">
        <f>TEXT(Tabla13[[#This Row],[Hora_Salida]],"dddd,dd,mm,aaaa")</f>
        <v>jueves,06,04,2023</v>
      </c>
      <c r="H642" s="1" t="s">
        <v>73</v>
      </c>
      <c r="I642" s="1" t="s">
        <v>67</v>
      </c>
      <c r="J642" s="1" t="s">
        <v>68</v>
      </c>
      <c r="K642" s="1">
        <v>39.68</v>
      </c>
      <c r="L642" s="1" cm="1">
        <f t="array" ref="L642">_xlfn.IFS(Tabla13[[#This Row],[Cuentas_Pagadas]]="COBRADA",K642,Tabla13[[#This Row],[Cuentas_Pagadas]]="NO COBRADA","-")</f>
        <v>39.68</v>
      </c>
      <c r="M642" s="1" t="s">
        <v>69</v>
      </c>
      <c r="N642" s="1">
        <v>641</v>
      </c>
      <c r="O642" s="1" t="s">
        <v>117</v>
      </c>
      <c r="P642" s="1" t="s">
        <v>1019</v>
      </c>
      <c r="Q642" s="19">
        <v>0.1</v>
      </c>
      <c r="R642" s="25">
        <f>Tabla13[[#This Row],[Monto Total]]*Tabla13[[#This Row],[IVA (%)]]</f>
        <v>20.8</v>
      </c>
      <c r="S642" s="26">
        <f>SUMIF(Tabla1[Número de Orden],Tabla13[[#This Row],[Número_Orden]],Tabla1[Total del Pedido])</f>
        <v>208</v>
      </c>
      <c r="T642" s="26" cm="1">
        <f t="array" ref="T642">_xlfn.IFS(Tabla13[[#This Row],[Cuentas_Pagadas]]="COBRADA",Tabla13[[#This Row],[Monto Total]]+Tabla13[[#This Row],[Propina]],Tabla13[[#This Row],[Cuentas_Pagadas]]="NO COBRADA",0)</f>
        <v>247.68</v>
      </c>
      <c r="U642" s="26">
        <f>SUMIF(Tabla1[Número de Orden],Tabla13[[#This Row],[Número_Orden]],Tabla1[Ganancia Bruta])</f>
        <v>84</v>
      </c>
      <c r="V642" s="26">
        <f>IF(Tabla13[[#This Row],[Ganancia Bruta]]&gt;0,Tabla13[[#This Row],[Ganancia Bruta]]-Tabla13[[#This Row],[IVA]],"-")</f>
        <v>63.2</v>
      </c>
      <c r="W642" s="7">
        <f>SUMIF(Tabla1[Número de Orden],Tabla13[[#This Row],[Número_Orden]],Tabla1[Tiempo_Preparación])</f>
        <v>5.1388888888888887E-2</v>
      </c>
      <c r="X642" s="7">
        <f>Tabla13[[#This Row],[Tiempo_Sala]]-Tabla13[[#This Row],[Tiempo_Preparación]]</f>
        <v>6.250000000016169E-2</v>
      </c>
      <c r="Y642" s="1" t="str">
        <f>IF(Tabla13[[#This Row],[TS-TP]]&gt;0,"COBRADA","NO COBRADA")</f>
        <v>COBRADA</v>
      </c>
    </row>
    <row r="643" spans="1:25" x14ac:dyDescent="0.25">
      <c r="A643" s="1">
        <v>15</v>
      </c>
      <c r="B643" s="1" t="s">
        <v>1020</v>
      </c>
      <c r="C643" s="1">
        <v>1</v>
      </c>
      <c r="D643" s="13">
        <v>45022.10833333333</v>
      </c>
      <c r="E643" s="13">
        <v>45022.224999999999</v>
      </c>
      <c r="F643" s="7">
        <f>IF(Tabla13[[#This Row],[Estado_Mesa]]="Ocupada",Tabla13[[#This Row],[Hora_Salida]]-Tabla13[[#This Row],[Hora_Llegada]]+TIME(0,15,0),Tabla13[[#This Row],[Hora_Salida]]-Tabla13[[#This Row],[Hora_Llegada]])</f>
        <v>0.12708333333527358</v>
      </c>
      <c r="G643" s="7" t="str">
        <f>TEXT(Tabla13[[#This Row],[Hora_Salida]],"dddd,dd,mm,aaaa")</f>
        <v>jueves,06,04,2023</v>
      </c>
      <c r="H643" s="1" t="s">
        <v>79</v>
      </c>
      <c r="I643" s="1" t="s">
        <v>67</v>
      </c>
      <c r="J643" s="1" t="s">
        <v>80</v>
      </c>
      <c r="K643" s="1">
        <v>11.11</v>
      </c>
      <c r="L643" s="1" cm="1">
        <f t="array" ref="L643">_xlfn.IFS(Tabla13[[#This Row],[Cuentas_Pagadas]]="COBRADA",K643,Tabla13[[#This Row],[Cuentas_Pagadas]]="NO COBRADA","-")</f>
        <v>11.11</v>
      </c>
      <c r="M643" s="1" t="s">
        <v>95</v>
      </c>
      <c r="N643" s="1">
        <v>642</v>
      </c>
      <c r="O643" s="1" t="s">
        <v>139</v>
      </c>
      <c r="P643" s="1" t="s">
        <v>1021</v>
      </c>
      <c r="Q643" s="19">
        <v>0.1</v>
      </c>
      <c r="R643" s="25">
        <f>Tabla13[[#This Row],[Monto Total]]*Tabla13[[#This Row],[IVA (%)]]</f>
        <v>17.600000000000001</v>
      </c>
      <c r="S643" s="26">
        <f>SUMIF(Tabla1[Número de Orden],Tabla13[[#This Row],[Número_Orden]],Tabla1[Total del Pedido])</f>
        <v>176</v>
      </c>
      <c r="T643" s="26" cm="1">
        <f t="array" ref="T643">_xlfn.IFS(Tabla13[[#This Row],[Cuentas_Pagadas]]="COBRADA",Tabla13[[#This Row],[Monto Total]]+Tabla13[[#This Row],[Propina]],Tabla13[[#This Row],[Cuentas_Pagadas]]="NO COBRADA",0)</f>
        <v>187.11</v>
      </c>
      <c r="U643" s="26">
        <f>SUMIF(Tabla1[Número de Orden],Tabla13[[#This Row],[Número_Orden]],Tabla1[Ganancia Bruta])</f>
        <v>71</v>
      </c>
      <c r="V643" s="26">
        <f>IF(Tabla13[[#This Row],[Ganancia Bruta]]&gt;0,Tabla13[[#This Row],[Ganancia Bruta]]-Tabla13[[#This Row],[IVA]],"-")</f>
        <v>53.4</v>
      </c>
      <c r="W643" s="7">
        <f>SUMIF(Tabla1[Número de Orden],Tabla13[[#This Row],[Número_Orden]],Tabla1[Tiempo_Preparación])</f>
        <v>5.6249999999999994E-2</v>
      </c>
      <c r="X643" s="7">
        <f>Tabla13[[#This Row],[Tiempo_Sala]]-Tabla13[[#This Row],[Tiempo_Preparación]]</f>
        <v>7.0833333335273585E-2</v>
      </c>
      <c r="Y643" s="1" t="str">
        <f>IF(Tabla13[[#This Row],[TS-TP]]&gt;0,"COBRADA","NO COBRADA")</f>
        <v>COBRADA</v>
      </c>
    </row>
    <row r="644" spans="1:25" x14ac:dyDescent="0.25">
      <c r="A644" s="1">
        <v>17</v>
      </c>
      <c r="B644" s="1" t="s">
        <v>1022</v>
      </c>
      <c r="C644" s="1">
        <v>2</v>
      </c>
      <c r="D644" s="13">
        <v>45022.011805555558</v>
      </c>
      <c r="E644" s="13">
        <v>45022.080555555556</v>
      </c>
      <c r="F644" s="7">
        <f>IF(Tabla13[[#This Row],[Estado_Mesa]]="Ocupada",Tabla13[[#This Row],[Hora_Salida]]-Tabla13[[#This Row],[Hora_Llegada]]+TIME(0,15,0),Tabla13[[#This Row],[Hora_Salida]]-Tabla13[[#This Row],[Hora_Llegada]])</f>
        <v>7.916666666521148E-2</v>
      </c>
      <c r="G644" s="7" t="str">
        <f>TEXT(Tabla13[[#This Row],[Hora_Salida]],"dddd,dd,mm,aaaa")</f>
        <v>jueves,06,04,2023</v>
      </c>
      <c r="H644" s="1" t="s">
        <v>79</v>
      </c>
      <c r="I644" s="1" t="s">
        <v>74</v>
      </c>
      <c r="J644" s="1" t="s">
        <v>68</v>
      </c>
      <c r="K644" s="1">
        <v>28.81</v>
      </c>
      <c r="L644" s="1" cm="1">
        <f t="array" ref="L644">_xlfn.IFS(Tabla13[[#This Row],[Cuentas_Pagadas]]="COBRADA",K644,Tabla13[[#This Row],[Cuentas_Pagadas]]="NO COBRADA","-")</f>
        <v>28.81</v>
      </c>
      <c r="M644" s="1" t="s">
        <v>95</v>
      </c>
      <c r="N644" s="1">
        <v>643</v>
      </c>
      <c r="O644" s="1" t="s">
        <v>104</v>
      </c>
      <c r="P644" s="1" t="s">
        <v>11</v>
      </c>
      <c r="Q644" s="19">
        <v>0.1</v>
      </c>
      <c r="R644" s="25">
        <f>Tabla13[[#This Row],[Monto Total]]*Tabla13[[#This Row],[IVA (%)]]</f>
        <v>3.3000000000000003</v>
      </c>
      <c r="S644" s="26">
        <f>SUMIF(Tabla1[Número de Orden],Tabla13[[#This Row],[Número_Orden]],Tabla1[Total del Pedido])</f>
        <v>33</v>
      </c>
      <c r="T644" s="26" cm="1">
        <f t="array" ref="T644">_xlfn.IFS(Tabla13[[#This Row],[Cuentas_Pagadas]]="COBRADA",Tabla13[[#This Row],[Monto Total]]+Tabla13[[#This Row],[Propina]],Tabla13[[#This Row],[Cuentas_Pagadas]]="NO COBRADA",0)</f>
        <v>61.81</v>
      </c>
      <c r="U644" s="26">
        <f>SUMIF(Tabla1[Número de Orden],Tabla13[[#This Row],[Número_Orden]],Tabla1[Ganancia Bruta])</f>
        <v>13</v>
      </c>
      <c r="V644" s="26">
        <f>IF(Tabla13[[#This Row],[Ganancia Bruta]]&gt;0,Tabla13[[#This Row],[Ganancia Bruta]]-Tabla13[[#This Row],[IVA]],"-")</f>
        <v>9.6999999999999993</v>
      </c>
      <c r="W644" s="7">
        <f>SUMIF(Tabla1[Número de Orden],Tabla13[[#This Row],[Número_Orden]],Tabla1[Tiempo_Preparación])</f>
        <v>1.2500000000000001E-2</v>
      </c>
      <c r="X644" s="7">
        <f>Tabla13[[#This Row],[Tiempo_Sala]]-Tabla13[[#This Row],[Tiempo_Preparación]]</f>
        <v>6.6666666665211483E-2</v>
      </c>
      <c r="Y644" s="1" t="str">
        <f>IF(Tabla13[[#This Row],[TS-TP]]&gt;0,"COBRADA","NO COBRADA")</f>
        <v>COBRADA</v>
      </c>
    </row>
    <row r="645" spans="1:25" x14ac:dyDescent="0.25">
      <c r="A645" s="1">
        <v>9</v>
      </c>
      <c r="B645" s="1" t="s">
        <v>1023</v>
      </c>
      <c r="C645" s="1">
        <v>6</v>
      </c>
      <c r="D645" s="13">
        <v>45022.155555555553</v>
      </c>
      <c r="E645" s="13">
        <v>45022.298611111109</v>
      </c>
      <c r="F645" s="7">
        <f>IF(Tabla13[[#This Row],[Estado_Mesa]]="Ocupada",Tabla13[[#This Row],[Hora_Salida]]-Tabla13[[#This Row],[Hora_Llegada]]+TIME(0,15,0),Tabla13[[#This Row],[Hora_Salida]]-Tabla13[[#This Row],[Hora_Llegada]])</f>
        <v>0.14305555555620231</v>
      </c>
      <c r="G645" s="7" t="str">
        <f>TEXT(Tabla13[[#This Row],[Hora_Salida]],"dddd,dd,mm,aaaa")</f>
        <v>jueves,06,04,2023</v>
      </c>
      <c r="H645" s="1" t="s">
        <v>73</v>
      </c>
      <c r="I645" s="1" t="s">
        <v>67</v>
      </c>
      <c r="J645" s="1" t="s">
        <v>68</v>
      </c>
      <c r="K645" s="1">
        <v>13.86</v>
      </c>
      <c r="L645" s="1" cm="1">
        <f t="array" ref="L645">_xlfn.IFS(Tabla13[[#This Row],[Cuentas_Pagadas]]="COBRADA",K645,Tabla13[[#This Row],[Cuentas_Pagadas]]="NO COBRADA","-")</f>
        <v>13.86</v>
      </c>
      <c r="M645" s="1" t="s">
        <v>69</v>
      </c>
      <c r="N645" s="1">
        <v>644</v>
      </c>
      <c r="O645" s="1" t="s">
        <v>117</v>
      </c>
      <c r="P645" s="1" t="s">
        <v>6</v>
      </c>
      <c r="Q645" s="19">
        <v>0.1</v>
      </c>
      <c r="R645" s="25">
        <f>Tabla13[[#This Row],[Monto Total]]*Tabla13[[#This Row],[IVA (%)]]</f>
        <v>9.3000000000000007</v>
      </c>
      <c r="S645" s="26">
        <f>SUMIF(Tabla1[Número de Orden],Tabla13[[#This Row],[Número_Orden]],Tabla1[Total del Pedido])</f>
        <v>93</v>
      </c>
      <c r="T645" s="26" cm="1">
        <f t="array" ref="T645">_xlfn.IFS(Tabla13[[#This Row],[Cuentas_Pagadas]]="COBRADA",Tabla13[[#This Row],[Monto Total]]+Tabla13[[#This Row],[Propina]],Tabla13[[#This Row],[Cuentas_Pagadas]]="NO COBRADA",0)</f>
        <v>106.86</v>
      </c>
      <c r="U645" s="26">
        <f>SUMIF(Tabla1[Número de Orden],Tabla13[[#This Row],[Número_Orden]],Tabla1[Ganancia Bruta])</f>
        <v>36</v>
      </c>
      <c r="V645" s="26">
        <f>IF(Tabla13[[#This Row],[Ganancia Bruta]]&gt;0,Tabla13[[#This Row],[Ganancia Bruta]]-Tabla13[[#This Row],[IVA]],"-")</f>
        <v>26.7</v>
      </c>
      <c r="W645" s="7">
        <f>SUMIF(Tabla1[Número de Orden],Tabla13[[#This Row],[Número_Orden]],Tabla1[Tiempo_Preparación])</f>
        <v>3.5416666666666666E-2</v>
      </c>
      <c r="X645" s="7">
        <f>Tabla13[[#This Row],[Tiempo_Sala]]-Tabla13[[#This Row],[Tiempo_Preparación]]</f>
        <v>0.10763888888953564</v>
      </c>
      <c r="Y645" s="1" t="str">
        <f>IF(Tabla13[[#This Row],[TS-TP]]&gt;0,"COBRADA","NO COBRADA")</f>
        <v>COBRADA</v>
      </c>
    </row>
    <row r="646" spans="1:25" x14ac:dyDescent="0.25">
      <c r="A646" s="1">
        <v>6</v>
      </c>
      <c r="B646" s="1" t="s">
        <v>707</v>
      </c>
      <c r="C646" s="1">
        <v>6</v>
      </c>
      <c r="D646" s="13">
        <v>45022.118055555555</v>
      </c>
      <c r="E646" s="13">
        <v>45022.267361111109</v>
      </c>
      <c r="F646" s="7">
        <f>IF(Tabla13[[#This Row],[Estado_Mesa]]="Ocupada",Tabla13[[#This Row],[Hora_Salida]]-Tabla13[[#This Row],[Hora_Llegada]]+TIME(0,15,0),Tabla13[[#This Row],[Hora_Salida]]-Tabla13[[#This Row],[Hora_Llegada]])</f>
        <v>0.14930555555474712</v>
      </c>
      <c r="G646" s="7" t="str">
        <f>TEXT(Tabla13[[#This Row],[Hora_Salida]],"dddd,dd,mm,aaaa")</f>
        <v>jueves,06,04,2023</v>
      </c>
      <c r="H646" s="1" t="s">
        <v>66</v>
      </c>
      <c r="I646" s="1" t="s">
        <v>93</v>
      </c>
      <c r="J646" s="1" t="s">
        <v>75</v>
      </c>
      <c r="K646" s="1">
        <v>40.03</v>
      </c>
      <c r="L646" s="1" cm="1">
        <f t="array" ref="L646">_xlfn.IFS(Tabla13[[#This Row],[Cuentas_Pagadas]]="COBRADA",K646,Tabla13[[#This Row],[Cuentas_Pagadas]]="NO COBRADA","-")</f>
        <v>40.03</v>
      </c>
      <c r="M646" s="1" t="s">
        <v>81</v>
      </c>
      <c r="N646" s="1">
        <v>645</v>
      </c>
      <c r="O646" s="1" t="s">
        <v>101</v>
      </c>
      <c r="P646" s="1" t="s">
        <v>1024</v>
      </c>
      <c r="Q646" s="19">
        <v>0.1</v>
      </c>
      <c r="R646" s="25">
        <f>Tabla13[[#This Row],[Monto Total]]*Tabla13[[#This Row],[IVA (%)]]</f>
        <v>18</v>
      </c>
      <c r="S646" s="26">
        <f>SUMIF(Tabla1[Número de Orden],Tabla13[[#This Row],[Número_Orden]],Tabla1[Total del Pedido])</f>
        <v>180</v>
      </c>
      <c r="T646" s="26" cm="1">
        <f t="array" ref="T646">_xlfn.IFS(Tabla13[[#This Row],[Cuentas_Pagadas]]="COBRADA",Tabla13[[#This Row],[Monto Total]]+Tabla13[[#This Row],[Propina]],Tabla13[[#This Row],[Cuentas_Pagadas]]="NO COBRADA",0)</f>
        <v>220.03</v>
      </c>
      <c r="U646" s="26">
        <f>SUMIF(Tabla1[Número de Orden],Tabla13[[#This Row],[Número_Orden]],Tabla1[Ganancia Bruta])</f>
        <v>72</v>
      </c>
      <c r="V646" s="26">
        <f>IF(Tabla13[[#This Row],[Ganancia Bruta]]&gt;0,Tabla13[[#This Row],[Ganancia Bruta]]-Tabla13[[#This Row],[IVA]],"-")</f>
        <v>54</v>
      </c>
      <c r="W646" s="7">
        <f>SUMIF(Tabla1[Número de Orden],Tabla13[[#This Row],[Número_Orden]],Tabla1[Tiempo_Preparación])</f>
        <v>6.7361111111111108E-2</v>
      </c>
      <c r="X646" s="7">
        <f>Tabla13[[#This Row],[Tiempo_Sala]]-Tabla13[[#This Row],[Tiempo_Preparación]]</f>
        <v>8.1944444443636008E-2</v>
      </c>
      <c r="Y646" s="1" t="str">
        <f>IF(Tabla13[[#This Row],[TS-TP]]&gt;0,"COBRADA","NO COBRADA")</f>
        <v>COBRADA</v>
      </c>
    </row>
    <row r="647" spans="1:25" x14ac:dyDescent="0.25">
      <c r="A647" s="1">
        <v>12</v>
      </c>
      <c r="B647" s="1" t="s">
        <v>170</v>
      </c>
      <c r="C647" s="1">
        <v>2</v>
      </c>
      <c r="D647" s="13">
        <v>45022.165972222225</v>
      </c>
      <c r="E647" s="13">
        <v>45022.276388888888</v>
      </c>
      <c r="F647" s="7">
        <f>IF(Tabla13[[#This Row],[Estado_Mesa]]="Ocupada",Tabla13[[#This Row],[Hora_Salida]]-Tabla13[[#This Row],[Hora_Llegada]]+TIME(0,15,0),Tabla13[[#This Row],[Hora_Salida]]-Tabla13[[#This Row],[Hora_Llegada]])</f>
        <v>0.11041666666278616</v>
      </c>
      <c r="G647" s="7" t="str">
        <f>TEXT(Tabla13[[#This Row],[Hora_Salida]],"dddd,dd,mm,aaaa")</f>
        <v>jueves,06,04,2023</v>
      </c>
      <c r="H647" s="1" t="s">
        <v>79</v>
      </c>
      <c r="I647" s="1" t="s">
        <v>67</v>
      </c>
      <c r="J647" s="1" t="s">
        <v>68</v>
      </c>
      <c r="K647" s="1">
        <v>12.59</v>
      </c>
      <c r="L647" s="1" cm="1">
        <f t="array" ref="L647">_xlfn.IFS(Tabla13[[#This Row],[Cuentas_Pagadas]]="COBRADA",K647,Tabla13[[#This Row],[Cuentas_Pagadas]]="NO COBRADA","-")</f>
        <v>12.59</v>
      </c>
      <c r="M647" s="1" t="s">
        <v>81</v>
      </c>
      <c r="N647" s="1">
        <v>646</v>
      </c>
      <c r="O647" s="1" t="s">
        <v>101</v>
      </c>
      <c r="P647" s="1" t="s">
        <v>14</v>
      </c>
      <c r="Q647" s="19">
        <v>0.1</v>
      </c>
      <c r="R647" s="25">
        <f>Tabla13[[#This Row],[Monto Total]]*Tabla13[[#This Row],[IVA (%)]]</f>
        <v>7</v>
      </c>
      <c r="S647" s="26">
        <f>SUMIF(Tabla1[Número de Orden],Tabla13[[#This Row],[Número_Orden]],Tabla1[Total del Pedido])</f>
        <v>70</v>
      </c>
      <c r="T647" s="26" cm="1">
        <f t="array" ref="T647">_xlfn.IFS(Tabla13[[#This Row],[Cuentas_Pagadas]]="COBRADA",Tabla13[[#This Row],[Monto Total]]+Tabla13[[#This Row],[Propina]],Tabla13[[#This Row],[Cuentas_Pagadas]]="NO COBRADA",0)</f>
        <v>82.59</v>
      </c>
      <c r="U647" s="26">
        <f>SUMIF(Tabla1[Número de Orden],Tabla13[[#This Row],[Número_Orden]],Tabla1[Ganancia Bruta])</f>
        <v>28</v>
      </c>
      <c r="V647" s="26">
        <f>IF(Tabla13[[#This Row],[Ganancia Bruta]]&gt;0,Tabla13[[#This Row],[Ganancia Bruta]]-Tabla13[[#This Row],[IVA]],"-")</f>
        <v>21</v>
      </c>
      <c r="W647" s="7">
        <f>SUMIF(Tabla1[Número de Orden],Tabla13[[#This Row],[Número_Orden]],Tabla1[Tiempo_Preparación])</f>
        <v>2.5000000000000001E-2</v>
      </c>
      <c r="X647" s="7">
        <f>Tabla13[[#This Row],[Tiempo_Sala]]-Tabla13[[#This Row],[Tiempo_Preparación]]</f>
        <v>8.5416666662786161E-2</v>
      </c>
      <c r="Y647" s="1" t="str">
        <f>IF(Tabla13[[#This Row],[TS-TP]]&gt;0,"COBRADA","NO COBRADA")</f>
        <v>COBRADA</v>
      </c>
    </row>
    <row r="648" spans="1:25" x14ac:dyDescent="0.25">
      <c r="A648" s="1">
        <v>12</v>
      </c>
      <c r="B648" s="1" t="s">
        <v>1025</v>
      </c>
      <c r="C648" s="1">
        <v>2</v>
      </c>
      <c r="D648" s="13">
        <v>45022.121527777781</v>
      </c>
      <c r="E648" s="13">
        <v>45022.267361111109</v>
      </c>
      <c r="F648" s="7">
        <f>IF(Tabla13[[#This Row],[Estado_Mesa]]="Ocupada",Tabla13[[#This Row],[Hora_Salida]]-Tabla13[[#This Row],[Hora_Llegada]]+TIME(0,15,0),Tabla13[[#This Row],[Hora_Salida]]-Tabla13[[#This Row],[Hora_Llegada]])</f>
        <v>0.14583333332848269</v>
      </c>
      <c r="G648" s="7" t="str">
        <f>TEXT(Tabla13[[#This Row],[Hora_Salida]],"dddd,dd,mm,aaaa")</f>
        <v>jueves,06,04,2023</v>
      </c>
      <c r="H648" s="1" t="s">
        <v>79</v>
      </c>
      <c r="I648" s="1" t="s">
        <v>67</v>
      </c>
      <c r="J648" s="1" t="s">
        <v>80</v>
      </c>
      <c r="K648" s="1">
        <v>42.79</v>
      </c>
      <c r="L648" s="1" cm="1">
        <f t="array" ref="L648">_xlfn.IFS(Tabla13[[#This Row],[Cuentas_Pagadas]]="COBRADA",K648,Tabla13[[#This Row],[Cuentas_Pagadas]]="NO COBRADA","-")</f>
        <v>42.79</v>
      </c>
      <c r="M648" s="1" t="s">
        <v>69</v>
      </c>
      <c r="N648" s="1">
        <v>647</v>
      </c>
      <c r="O648" s="1" t="s">
        <v>101</v>
      </c>
      <c r="P648" s="1" t="s">
        <v>1026</v>
      </c>
      <c r="Q648" s="19">
        <v>0.1</v>
      </c>
      <c r="R648" s="25">
        <f>Tabla13[[#This Row],[Monto Total]]*Tabla13[[#This Row],[IVA (%)]]</f>
        <v>9.8000000000000007</v>
      </c>
      <c r="S648" s="26">
        <f>SUMIF(Tabla1[Número de Orden],Tabla13[[#This Row],[Número_Orden]],Tabla1[Total del Pedido])</f>
        <v>98</v>
      </c>
      <c r="T648" s="26" cm="1">
        <f t="array" ref="T648">_xlfn.IFS(Tabla13[[#This Row],[Cuentas_Pagadas]]="COBRADA",Tabla13[[#This Row],[Monto Total]]+Tabla13[[#This Row],[Propina]],Tabla13[[#This Row],[Cuentas_Pagadas]]="NO COBRADA",0)</f>
        <v>140.79</v>
      </c>
      <c r="U648" s="26">
        <f>SUMIF(Tabla1[Número de Orden],Tabla13[[#This Row],[Número_Orden]],Tabla1[Ganancia Bruta])</f>
        <v>40</v>
      </c>
      <c r="V648" s="26">
        <f>IF(Tabla13[[#This Row],[Ganancia Bruta]]&gt;0,Tabla13[[#This Row],[Ganancia Bruta]]-Tabla13[[#This Row],[IVA]],"-")</f>
        <v>30.2</v>
      </c>
      <c r="W648" s="7">
        <f>SUMIF(Tabla1[Número de Orden],Tabla13[[#This Row],[Número_Orden]],Tabla1[Tiempo_Preparación])</f>
        <v>2.7083333333333331E-2</v>
      </c>
      <c r="X648" s="7">
        <f>Tabla13[[#This Row],[Tiempo_Sala]]-Tabla13[[#This Row],[Tiempo_Preparación]]</f>
        <v>0.11874999999514936</v>
      </c>
      <c r="Y648" s="1" t="str">
        <f>IF(Tabla13[[#This Row],[TS-TP]]&gt;0,"COBRADA","NO COBRADA")</f>
        <v>COBRADA</v>
      </c>
    </row>
    <row r="649" spans="1:25" x14ac:dyDescent="0.25">
      <c r="A649" s="1">
        <v>9</v>
      </c>
      <c r="B649" s="1" t="s">
        <v>205</v>
      </c>
      <c r="C649" s="1">
        <v>1</v>
      </c>
      <c r="D649" s="13">
        <v>45022.124305555553</v>
      </c>
      <c r="E649" s="13">
        <v>45022.204861111109</v>
      </c>
      <c r="F649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649" s="7" t="str">
        <f>TEXT(Tabla13[[#This Row],[Hora_Salida]],"dddd,dd,mm,aaaa")</f>
        <v>jueves,06,04,2023</v>
      </c>
      <c r="H649" s="1" t="s">
        <v>79</v>
      </c>
      <c r="I649" s="1" t="s">
        <v>93</v>
      </c>
      <c r="J649" s="1" t="s">
        <v>80</v>
      </c>
      <c r="K649" s="1">
        <v>17.43</v>
      </c>
      <c r="L649" s="1" cm="1">
        <f t="array" ref="L649">_xlfn.IFS(Tabla13[[#This Row],[Cuentas_Pagadas]]="COBRADA",K649,Tabla13[[#This Row],[Cuentas_Pagadas]]="NO COBRADA","-")</f>
        <v>17.43</v>
      </c>
      <c r="M649" s="1" t="s">
        <v>81</v>
      </c>
      <c r="N649" s="1">
        <v>648</v>
      </c>
      <c r="O649" s="1" t="s">
        <v>82</v>
      </c>
      <c r="P649" s="1" t="s">
        <v>12</v>
      </c>
      <c r="Q649" s="19">
        <v>0.1</v>
      </c>
      <c r="R649" s="25">
        <f>Tabla13[[#This Row],[Monto Total]]*Tabla13[[#This Row],[IVA (%)]]</f>
        <v>5.6000000000000005</v>
      </c>
      <c r="S649" s="26">
        <f>SUMIF(Tabla1[Número de Orden],Tabla13[[#This Row],[Número_Orden]],Tabla1[Total del Pedido])</f>
        <v>56</v>
      </c>
      <c r="T649" s="26" cm="1">
        <f t="array" ref="T649">_xlfn.IFS(Tabla13[[#This Row],[Cuentas_Pagadas]]="COBRADA",Tabla13[[#This Row],[Monto Total]]+Tabla13[[#This Row],[Propina]],Tabla13[[#This Row],[Cuentas_Pagadas]]="NO COBRADA",0)</f>
        <v>73.430000000000007</v>
      </c>
      <c r="U649" s="26">
        <f>SUMIF(Tabla1[Número de Orden],Tabla13[[#This Row],[Número_Orden]],Tabla1[Ganancia Bruta])</f>
        <v>24</v>
      </c>
      <c r="V649" s="26">
        <f>IF(Tabla13[[#This Row],[Ganancia Bruta]]&gt;0,Tabla13[[#This Row],[Ganancia Bruta]]-Tabla13[[#This Row],[IVA]],"-")</f>
        <v>18.399999999999999</v>
      </c>
      <c r="W649" s="7">
        <f>SUMIF(Tabla1[Número de Orden],Tabla13[[#This Row],[Número_Orden]],Tabla1[Tiempo_Preparación])</f>
        <v>3.2638888888888891E-2</v>
      </c>
      <c r="X649" s="7">
        <f>Tabla13[[#This Row],[Tiempo_Sala]]-Tabla13[[#This Row],[Tiempo_Preparación]]</f>
        <v>4.7916666667313416E-2</v>
      </c>
      <c r="Y649" s="1" t="str">
        <f>IF(Tabla13[[#This Row],[TS-TP]]&gt;0,"COBRADA","NO COBRADA")</f>
        <v>COBRADA</v>
      </c>
    </row>
    <row r="650" spans="1:25" x14ac:dyDescent="0.25">
      <c r="A650" s="1">
        <v>9</v>
      </c>
      <c r="B650" s="1" t="s">
        <v>1027</v>
      </c>
      <c r="C650" s="1">
        <v>1</v>
      </c>
      <c r="D650" s="13">
        <v>45022.038194444445</v>
      </c>
      <c r="E650" s="13">
        <v>45022.15625</v>
      </c>
      <c r="F650" s="7">
        <f>IF(Tabla13[[#This Row],[Estado_Mesa]]="Ocupada",Tabla13[[#This Row],[Hora_Salida]]-Tabla13[[#This Row],[Hora_Llegada]]+TIME(0,15,0),Tabla13[[#This Row],[Hora_Salida]]-Tabla13[[#This Row],[Hora_Llegada]])</f>
        <v>0.12847222222141377</v>
      </c>
      <c r="G650" s="7" t="str">
        <f>TEXT(Tabla13[[#This Row],[Hora_Salida]],"dddd,dd,mm,aaaa")</f>
        <v>jueves,06,04,2023</v>
      </c>
      <c r="H650" s="1" t="s">
        <v>85</v>
      </c>
      <c r="I650" s="1" t="s">
        <v>67</v>
      </c>
      <c r="J650" s="1" t="s">
        <v>75</v>
      </c>
      <c r="K650" s="1">
        <v>15.98</v>
      </c>
      <c r="L650" s="1" cm="1">
        <f t="array" ref="L650">_xlfn.IFS(Tabla13[[#This Row],[Cuentas_Pagadas]]="COBRADA",K650,Tabla13[[#This Row],[Cuentas_Pagadas]]="NO COBRADA","-")</f>
        <v>15.98</v>
      </c>
      <c r="M650" s="1" t="s">
        <v>95</v>
      </c>
      <c r="N650" s="1">
        <v>649</v>
      </c>
      <c r="O650" s="1" t="s">
        <v>86</v>
      </c>
      <c r="P650" s="1" t="s">
        <v>1028</v>
      </c>
      <c r="Q650" s="19">
        <v>0.1</v>
      </c>
      <c r="R650" s="25">
        <f>Tabla13[[#This Row],[Monto Total]]*Tabla13[[#This Row],[IVA (%)]]</f>
        <v>25.6</v>
      </c>
      <c r="S650" s="26">
        <f>SUMIF(Tabla1[Número de Orden],Tabla13[[#This Row],[Número_Orden]],Tabla1[Total del Pedido])</f>
        <v>256</v>
      </c>
      <c r="T650" s="26" cm="1">
        <f t="array" ref="T650">_xlfn.IFS(Tabla13[[#This Row],[Cuentas_Pagadas]]="COBRADA",Tabla13[[#This Row],[Monto Total]]+Tabla13[[#This Row],[Propina]],Tabla13[[#This Row],[Cuentas_Pagadas]]="NO COBRADA",0)</f>
        <v>271.98</v>
      </c>
      <c r="U650" s="26">
        <f>SUMIF(Tabla1[Número de Orden],Tabla13[[#This Row],[Número_Orden]],Tabla1[Ganancia Bruta])</f>
        <v>106</v>
      </c>
      <c r="V650" s="26">
        <f>IF(Tabla13[[#This Row],[Ganancia Bruta]]&gt;0,Tabla13[[#This Row],[Ganancia Bruta]]-Tabla13[[#This Row],[IVA]],"-")</f>
        <v>80.400000000000006</v>
      </c>
      <c r="W650" s="7">
        <f>SUMIF(Tabla1[Número de Orden],Tabla13[[#This Row],[Número_Orden]],Tabla1[Tiempo_Preparación])</f>
        <v>7.5694444444444453E-2</v>
      </c>
      <c r="X650" s="7">
        <f>Tabla13[[#This Row],[Tiempo_Sala]]-Tabla13[[#This Row],[Tiempo_Preparación]]</f>
        <v>5.277777777696932E-2</v>
      </c>
      <c r="Y650" s="1" t="str">
        <f>IF(Tabla13[[#This Row],[TS-TP]]&gt;0,"COBRADA","NO COBRADA")</f>
        <v>COBRADA</v>
      </c>
    </row>
    <row r="651" spans="1:25" x14ac:dyDescent="0.25">
      <c r="A651" s="1">
        <v>11</v>
      </c>
      <c r="B651" s="1" t="s">
        <v>884</v>
      </c>
      <c r="C651" s="1">
        <v>3</v>
      </c>
      <c r="D651" s="13">
        <v>45023.147916666669</v>
      </c>
      <c r="E651" s="13">
        <v>45023.209722222222</v>
      </c>
      <c r="F651" s="7">
        <f>IF(Tabla13[[#This Row],[Estado_Mesa]]="Ocupada",Tabla13[[#This Row],[Hora_Salida]]-Tabla13[[#This Row],[Hora_Llegada]]+TIME(0,15,0),Tabla13[[#This Row],[Hora_Salida]]-Tabla13[[#This Row],[Hora_Llegada]])</f>
        <v>6.1805555553291924E-2</v>
      </c>
      <c r="G651" s="7" t="str">
        <f>TEXT(Tabla13[[#This Row],[Hora_Salida]],"dddd,dd,mm,aaaa")</f>
        <v>viernes,07,04,2023</v>
      </c>
      <c r="H651" s="1" t="s">
        <v>66</v>
      </c>
      <c r="I651" s="1" t="s">
        <v>67</v>
      </c>
      <c r="J651" s="1" t="s">
        <v>68</v>
      </c>
      <c r="K651" s="1">
        <v>38.21</v>
      </c>
      <c r="L651" s="1" cm="1">
        <f t="array" ref="L651">_xlfn.IFS(Tabla13[[#This Row],[Cuentas_Pagadas]]="COBRADA",K651,Tabla13[[#This Row],[Cuentas_Pagadas]]="NO COBRADA","-")</f>
        <v>38.21</v>
      </c>
      <c r="M651" s="1" t="s">
        <v>81</v>
      </c>
      <c r="N651" s="1">
        <v>650</v>
      </c>
      <c r="O651" s="1" t="s">
        <v>139</v>
      </c>
      <c r="P651" s="1" t="s">
        <v>1029</v>
      </c>
      <c r="Q651" s="19">
        <v>0.1</v>
      </c>
      <c r="R651" s="25">
        <f>Tabla13[[#This Row],[Monto Total]]*Tabla13[[#This Row],[IVA (%)]]</f>
        <v>23.700000000000003</v>
      </c>
      <c r="S651" s="26">
        <f>SUMIF(Tabla1[Número de Orden],Tabla13[[#This Row],[Número_Orden]],Tabla1[Total del Pedido])</f>
        <v>237</v>
      </c>
      <c r="T651" s="26" cm="1">
        <f t="array" ref="T651">_xlfn.IFS(Tabla13[[#This Row],[Cuentas_Pagadas]]="COBRADA",Tabla13[[#This Row],[Monto Total]]+Tabla13[[#This Row],[Propina]],Tabla13[[#This Row],[Cuentas_Pagadas]]="NO COBRADA",0)</f>
        <v>275.20999999999998</v>
      </c>
      <c r="U651" s="26">
        <f>SUMIF(Tabla1[Número de Orden],Tabla13[[#This Row],[Número_Orden]],Tabla1[Ganancia Bruta])</f>
        <v>95</v>
      </c>
      <c r="V651" s="26">
        <f>IF(Tabla13[[#This Row],[Ganancia Bruta]]&gt;0,Tabla13[[#This Row],[Ganancia Bruta]]-Tabla13[[#This Row],[IVA]],"-")</f>
        <v>71.3</v>
      </c>
      <c r="W651" s="7">
        <f>SUMIF(Tabla1[Número de Orden],Tabla13[[#This Row],[Número_Orden]],Tabla1[Tiempo_Preparación])</f>
        <v>5.2777777777777778E-2</v>
      </c>
      <c r="X651" s="7">
        <f>Tabla13[[#This Row],[Tiempo_Sala]]-Tabla13[[#This Row],[Tiempo_Preparación]]</f>
        <v>9.0277777755141467E-3</v>
      </c>
      <c r="Y651" s="1" t="str">
        <f>IF(Tabla13[[#This Row],[TS-TP]]&gt;0,"COBRADA","NO COBRADA")</f>
        <v>COBRADA</v>
      </c>
    </row>
    <row r="652" spans="1:25" x14ac:dyDescent="0.25">
      <c r="A652" s="1">
        <v>16</v>
      </c>
      <c r="B652" s="1" t="s">
        <v>1030</v>
      </c>
      <c r="C652" s="1">
        <v>4</v>
      </c>
      <c r="D652" s="13">
        <v>45023.086111111108</v>
      </c>
      <c r="E652" s="13">
        <v>45023.238888888889</v>
      </c>
      <c r="F652" s="7">
        <f>IF(Tabla13[[#This Row],[Estado_Mesa]]="Ocupada",Tabla13[[#This Row],[Hora_Salida]]-Tabla13[[#This Row],[Hora_Llegada]]+TIME(0,15,0),Tabla13[[#This Row],[Hora_Salida]]-Tabla13[[#This Row],[Hora_Llegada]])</f>
        <v>0.15277777778101154</v>
      </c>
      <c r="G652" s="7" t="str">
        <f>TEXT(Tabla13[[#This Row],[Hora_Salida]],"dddd,dd,mm,aaaa")</f>
        <v>viernes,07,04,2023</v>
      </c>
      <c r="H652" s="1" t="s">
        <v>89</v>
      </c>
      <c r="I652" s="1" t="s">
        <v>93</v>
      </c>
      <c r="J652" s="1" t="s">
        <v>80</v>
      </c>
      <c r="K652" s="1">
        <v>20.27</v>
      </c>
      <c r="L652" s="1" cm="1">
        <f t="array" ref="L652">_xlfn.IFS(Tabla13[[#This Row],[Cuentas_Pagadas]]="COBRADA",K652,Tabla13[[#This Row],[Cuentas_Pagadas]]="NO COBRADA","-")</f>
        <v>20.27</v>
      </c>
      <c r="M652" s="1" t="s">
        <v>81</v>
      </c>
      <c r="N652" s="1">
        <v>651</v>
      </c>
      <c r="O652" s="1" t="s">
        <v>139</v>
      </c>
      <c r="P652" s="1" t="s">
        <v>1031</v>
      </c>
      <c r="Q652" s="19">
        <v>0.1</v>
      </c>
      <c r="R652" s="25">
        <f>Tabla13[[#This Row],[Monto Total]]*Tabla13[[#This Row],[IVA (%)]]</f>
        <v>20.900000000000002</v>
      </c>
      <c r="S652" s="26">
        <f>SUMIF(Tabla1[Número de Orden],Tabla13[[#This Row],[Número_Orden]],Tabla1[Total del Pedido])</f>
        <v>209</v>
      </c>
      <c r="T652" s="26" cm="1">
        <f t="array" ref="T652">_xlfn.IFS(Tabla13[[#This Row],[Cuentas_Pagadas]]="COBRADA",Tabla13[[#This Row],[Monto Total]]+Tabla13[[#This Row],[Propina]],Tabla13[[#This Row],[Cuentas_Pagadas]]="NO COBRADA",0)</f>
        <v>229.27</v>
      </c>
      <c r="U652" s="26">
        <f>SUMIF(Tabla1[Número de Orden],Tabla13[[#This Row],[Número_Orden]],Tabla1[Ganancia Bruta])</f>
        <v>80</v>
      </c>
      <c r="V652" s="26">
        <f>IF(Tabla13[[#This Row],[Ganancia Bruta]]&gt;0,Tabla13[[#This Row],[Ganancia Bruta]]-Tabla13[[#This Row],[IVA]],"-")</f>
        <v>59.099999999999994</v>
      </c>
      <c r="W652" s="7">
        <f>SUMIF(Tabla1[Número de Orden],Tabla13[[#This Row],[Número_Orden]],Tabla1[Tiempo_Preparación])</f>
        <v>6.1111111111111116E-2</v>
      </c>
      <c r="X652" s="7">
        <f>Tabla13[[#This Row],[Tiempo_Sala]]-Tabla13[[#This Row],[Tiempo_Preparación]]</f>
        <v>9.1666666669900421E-2</v>
      </c>
      <c r="Y652" s="1" t="str">
        <f>IF(Tabla13[[#This Row],[TS-TP]]&gt;0,"COBRADA","NO COBRADA")</f>
        <v>COBRADA</v>
      </c>
    </row>
    <row r="653" spans="1:25" x14ac:dyDescent="0.25">
      <c r="A653" s="1">
        <v>14</v>
      </c>
      <c r="B653" s="1" t="s">
        <v>905</v>
      </c>
      <c r="C653" s="1">
        <v>5</v>
      </c>
      <c r="D653" s="13">
        <v>45023.004166666666</v>
      </c>
      <c r="E653" s="13">
        <v>45023.101388888892</v>
      </c>
      <c r="F653" s="7">
        <f>IF(Tabla13[[#This Row],[Estado_Mesa]]="Ocupada",Tabla13[[#This Row],[Hora_Salida]]-Tabla13[[#This Row],[Hora_Llegada]]+TIME(0,15,0),Tabla13[[#This Row],[Hora_Salida]]-Tabla13[[#This Row],[Hora_Llegada]])</f>
        <v>0.10763888889293109</v>
      </c>
      <c r="G653" s="7" t="str">
        <f>TEXT(Tabla13[[#This Row],[Hora_Salida]],"dddd,dd,mm,aaaa")</f>
        <v>viernes,07,04,2023</v>
      </c>
      <c r="H653" s="1" t="s">
        <v>79</v>
      </c>
      <c r="I653" s="1" t="s">
        <v>67</v>
      </c>
      <c r="J653" s="1" t="s">
        <v>68</v>
      </c>
      <c r="K653" s="1">
        <v>23.26</v>
      </c>
      <c r="L653" s="1" cm="1">
        <f t="array" ref="L653">_xlfn.IFS(Tabla13[[#This Row],[Cuentas_Pagadas]]="COBRADA",K653,Tabla13[[#This Row],[Cuentas_Pagadas]]="NO COBRADA","-")</f>
        <v>23.26</v>
      </c>
      <c r="M653" s="1" t="s">
        <v>95</v>
      </c>
      <c r="N653" s="1">
        <v>652</v>
      </c>
      <c r="O653" s="1" t="s">
        <v>104</v>
      </c>
      <c r="P653" s="1" t="s">
        <v>1032</v>
      </c>
      <c r="Q653" s="19">
        <v>0.1</v>
      </c>
      <c r="R653" s="25">
        <f>Tabla13[[#This Row],[Monto Total]]*Tabla13[[#This Row],[IVA (%)]]</f>
        <v>17</v>
      </c>
      <c r="S653" s="26">
        <f>SUMIF(Tabla1[Número de Orden],Tabla13[[#This Row],[Número_Orden]],Tabla1[Total del Pedido])</f>
        <v>170</v>
      </c>
      <c r="T653" s="26" cm="1">
        <f t="array" ref="T653">_xlfn.IFS(Tabla13[[#This Row],[Cuentas_Pagadas]]="COBRADA",Tabla13[[#This Row],[Monto Total]]+Tabla13[[#This Row],[Propina]],Tabla13[[#This Row],[Cuentas_Pagadas]]="NO COBRADA",0)</f>
        <v>193.26</v>
      </c>
      <c r="U653" s="26">
        <f>SUMIF(Tabla1[Número de Orden],Tabla13[[#This Row],[Número_Orden]],Tabla1[Ganancia Bruta])</f>
        <v>66</v>
      </c>
      <c r="V653" s="26">
        <f>IF(Tabla13[[#This Row],[Ganancia Bruta]]&gt;0,Tabla13[[#This Row],[Ganancia Bruta]]-Tabla13[[#This Row],[IVA]],"-")</f>
        <v>49</v>
      </c>
      <c r="W653" s="7">
        <f>SUMIF(Tabla1[Número de Orden],Tabla13[[#This Row],[Número_Orden]],Tabla1[Tiempo_Preparación])</f>
        <v>3.4722222222222224E-2</v>
      </c>
      <c r="X653" s="7">
        <f>Tabla13[[#This Row],[Tiempo_Sala]]-Tabla13[[#This Row],[Tiempo_Preparación]]</f>
        <v>7.2916666670708868E-2</v>
      </c>
      <c r="Y653" s="1" t="str">
        <f>IF(Tabla13[[#This Row],[TS-TP]]&gt;0,"COBRADA","NO COBRADA")</f>
        <v>COBRADA</v>
      </c>
    </row>
    <row r="654" spans="1:25" x14ac:dyDescent="0.25">
      <c r="A654" s="1">
        <v>13</v>
      </c>
      <c r="B654" s="1" t="s">
        <v>1033</v>
      </c>
      <c r="C654" s="1">
        <v>5</v>
      </c>
      <c r="D654" s="13">
        <v>45023.104861111111</v>
      </c>
      <c r="E654" s="13">
        <v>45023.180555555555</v>
      </c>
      <c r="F654" s="7">
        <f>IF(Tabla13[[#This Row],[Estado_Mesa]]="Ocupada",Tabla13[[#This Row],[Hora_Salida]]-Tabla13[[#This Row],[Hora_Llegada]]+TIME(0,15,0),Tabla13[[#This Row],[Hora_Salida]]-Tabla13[[#This Row],[Hora_Llegada]])</f>
        <v>7.5694444443797693E-2</v>
      </c>
      <c r="G654" s="7" t="str">
        <f>TEXT(Tabla13[[#This Row],[Hora_Salida]],"dddd,dd,mm,aaaa")</f>
        <v>viernes,07,04,2023</v>
      </c>
      <c r="H654" s="1" t="s">
        <v>73</v>
      </c>
      <c r="I654" s="1" t="s">
        <v>67</v>
      </c>
      <c r="J654" s="1" t="s">
        <v>80</v>
      </c>
      <c r="K654" s="1">
        <v>34.33</v>
      </c>
      <c r="L654" s="1" t="str" cm="1">
        <f t="array" ref="L654">_xlfn.IFS(Tabla13[[#This Row],[Cuentas_Pagadas]]="COBRADA",K654,Tabla13[[#This Row],[Cuentas_Pagadas]]="NO COBRADA","-")</f>
        <v>-</v>
      </c>
      <c r="M654" s="1" t="s">
        <v>81</v>
      </c>
      <c r="N654" s="1">
        <v>653</v>
      </c>
      <c r="O654" s="1" t="s">
        <v>96</v>
      </c>
      <c r="P654" s="1" t="s">
        <v>1034</v>
      </c>
      <c r="Q654" s="19">
        <v>0.1</v>
      </c>
      <c r="R654" s="25">
        <f>Tabla13[[#This Row],[Monto Total]]*Tabla13[[#This Row],[IVA (%)]]</f>
        <v>24.400000000000002</v>
      </c>
      <c r="S654" s="26">
        <f>SUMIF(Tabla1[Número de Orden],Tabla13[[#This Row],[Número_Orden]],Tabla1[Total del Pedido])</f>
        <v>244</v>
      </c>
      <c r="T654" s="26" cm="1">
        <f t="array" ref="T654">_xlfn.IFS(Tabla13[[#This Row],[Cuentas_Pagadas]]="COBRADA",Tabla13[[#This Row],[Monto Total]]+Tabla13[[#This Row],[Propina]],Tabla13[[#This Row],[Cuentas_Pagadas]]="NO COBRADA",0)</f>
        <v>0</v>
      </c>
      <c r="U654" s="26">
        <v>0</v>
      </c>
      <c r="V654" s="27" t="str">
        <f>IF(Tabla13[[#This Row],[Ganancia Bruta]]&gt;0,Tabla13[[#This Row],[Ganancia Bruta]]-Tabla13[[#This Row],[IVA]],"-")</f>
        <v>-</v>
      </c>
      <c r="W654" s="7">
        <f>SUMIF(Tabla1[Número de Orden],Tabla13[[#This Row],[Número_Orden]],Tabla1[Tiempo_Preparación])</f>
        <v>0.10416666666666666</v>
      </c>
      <c r="X654" s="7">
        <f>Tabla13[[#This Row],[Tiempo_Sala]]-Tabla13[[#This Row],[Tiempo_Preparación]]</f>
        <v>-2.8472222222868965E-2</v>
      </c>
      <c r="Y654" s="1" t="str">
        <f>IF(Tabla13[[#This Row],[TS-TP]]&gt;0,"COBRADA","NO COBRADA")</f>
        <v>NO COBRADA</v>
      </c>
    </row>
    <row r="655" spans="1:25" x14ac:dyDescent="0.25">
      <c r="A655" s="1">
        <v>12</v>
      </c>
      <c r="B655" s="1" t="s">
        <v>1035</v>
      </c>
      <c r="C655" s="1">
        <v>5</v>
      </c>
      <c r="D655" s="13">
        <v>45023.001388888886</v>
      </c>
      <c r="E655" s="13">
        <v>45023.072222222225</v>
      </c>
      <c r="F655" s="7">
        <f>IF(Tabla13[[#This Row],[Estado_Mesa]]="Ocupada",Tabla13[[#This Row],[Hora_Salida]]-Tabla13[[#This Row],[Hora_Llegada]]+TIME(0,15,0),Tabla13[[#This Row],[Hora_Salida]]-Tabla13[[#This Row],[Hora_Llegada]])</f>
        <v>8.1250000005335707E-2</v>
      </c>
      <c r="G655" s="7" t="str">
        <f>TEXT(Tabla13[[#This Row],[Hora_Salida]],"dddd,dd,mm,aaaa")</f>
        <v>viernes,07,04,2023</v>
      </c>
      <c r="H655" s="1" t="s">
        <v>85</v>
      </c>
      <c r="I655" s="1" t="s">
        <v>93</v>
      </c>
      <c r="J655" s="1" t="s">
        <v>80</v>
      </c>
      <c r="K655" s="1">
        <v>23.98</v>
      </c>
      <c r="L655" s="1" cm="1">
        <f t="array" ref="L655">_xlfn.IFS(Tabla13[[#This Row],[Cuentas_Pagadas]]="COBRADA",K655,Tabla13[[#This Row],[Cuentas_Pagadas]]="NO COBRADA","-")</f>
        <v>23.98</v>
      </c>
      <c r="M655" s="1" t="s">
        <v>95</v>
      </c>
      <c r="N655" s="1">
        <v>654</v>
      </c>
      <c r="O655" s="1" t="s">
        <v>104</v>
      </c>
      <c r="P655" s="1" t="s">
        <v>193</v>
      </c>
      <c r="Q655" s="19">
        <v>0.1</v>
      </c>
      <c r="R655" s="25">
        <f>Tabla13[[#This Row],[Monto Total]]*Tabla13[[#This Row],[IVA (%)]]</f>
        <v>4.2</v>
      </c>
      <c r="S655" s="26">
        <f>SUMIF(Tabla1[Número de Orden],Tabla13[[#This Row],[Número_Orden]],Tabla1[Total del Pedido])</f>
        <v>42</v>
      </c>
      <c r="T655" s="26" cm="1">
        <f t="array" ref="T655">_xlfn.IFS(Tabla13[[#This Row],[Cuentas_Pagadas]]="COBRADA",Tabla13[[#This Row],[Monto Total]]+Tabla13[[#This Row],[Propina]],Tabla13[[#This Row],[Cuentas_Pagadas]]="NO COBRADA",0)</f>
        <v>65.98</v>
      </c>
      <c r="U655" s="26">
        <f>SUMIF(Tabla1[Número de Orden],Tabla13[[#This Row],[Número_Orden]],Tabla1[Ganancia Bruta])</f>
        <v>17</v>
      </c>
      <c r="V655" s="26">
        <f>IF(Tabla13[[#This Row],[Ganancia Bruta]]&gt;0,Tabla13[[#This Row],[Ganancia Bruta]]-Tabla13[[#This Row],[IVA]],"-")</f>
        <v>12.8</v>
      </c>
      <c r="W655" s="7">
        <f>SUMIF(Tabla1[Número de Orden],Tabla13[[#This Row],[Número_Orden]],Tabla1[Tiempo_Preparación])</f>
        <v>3.0555555555555555E-2</v>
      </c>
      <c r="X655" s="7">
        <f>Tabla13[[#This Row],[Tiempo_Sala]]-Tabla13[[#This Row],[Tiempo_Preparación]]</f>
        <v>5.0694444449780149E-2</v>
      </c>
      <c r="Y655" s="1" t="str">
        <f>IF(Tabla13[[#This Row],[TS-TP]]&gt;0,"COBRADA","NO COBRADA")</f>
        <v>COBRADA</v>
      </c>
    </row>
    <row r="656" spans="1:25" x14ac:dyDescent="0.25">
      <c r="A656" s="1">
        <v>5</v>
      </c>
      <c r="B656" s="1" t="s">
        <v>1036</v>
      </c>
      <c r="C656" s="1">
        <v>4</v>
      </c>
      <c r="D656" s="13">
        <v>45023.052083333336</v>
      </c>
      <c r="E656" s="13">
        <v>45023.200694444444</v>
      </c>
      <c r="F656" s="7">
        <f>IF(Tabla13[[#This Row],[Estado_Mesa]]="Ocupada",Tabla13[[#This Row],[Hora_Salida]]-Tabla13[[#This Row],[Hora_Llegada]]+TIME(0,15,0),Tabla13[[#This Row],[Hora_Salida]]-Tabla13[[#This Row],[Hora_Llegada]])</f>
        <v>0.14861111110803904</v>
      </c>
      <c r="G656" s="7" t="str">
        <f>TEXT(Tabla13[[#This Row],[Hora_Salida]],"dddd,dd,mm,aaaa")</f>
        <v>viernes,07,04,2023</v>
      </c>
      <c r="H656" s="1" t="s">
        <v>85</v>
      </c>
      <c r="I656" s="1" t="s">
        <v>67</v>
      </c>
      <c r="J656" s="1" t="s">
        <v>75</v>
      </c>
      <c r="K656" s="1">
        <v>21.7</v>
      </c>
      <c r="L656" s="1" cm="1">
        <f t="array" ref="L656">_xlfn.IFS(Tabla13[[#This Row],[Cuentas_Pagadas]]="COBRADA",K656,Tabla13[[#This Row],[Cuentas_Pagadas]]="NO COBRADA","-")</f>
        <v>21.7</v>
      </c>
      <c r="M656" s="1" t="s">
        <v>69</v>
      </c>
      <c r="N656" s="1">
        <v>655</v>
      </c>
      <c r="O656" s="1" t="s">
        <v>82</v>
      </c>
      <c r="P656" s="1" t="s">
        <v>6</v>
      </c>
      <c r="Q656" s="19">
        <v>0.1</v>
      </c>
      <c r="R656" s="25">
        <f>Tabla13[[#This Row],[Monto Total]]*Tabla13[[#This Row],[IVA (%)]]</f>
        <v>9.3000000000000007</v>
      </c>
      <c r="S656" s="26">
        <f>SUMIF(Tabla1[Número de Orden],Tabla13[[#This Row],[Número_Orden]],Tabla1[Total del Pedido])</f>
        <v>93</v>
      </c>
      <c r="T656" s="26" cm="1">
        <f t="array" ref="T656">_xlfn.IFS(Tabla13[[#This Row],[Cuentas_Pagadas]]="COBRADA",Tabla13[[#This Row],[Monto Total]]+Tabla13[[#This Row],[Propina]],Tabla13[[#This Row],[Cuentas_Pagadas]]="NO COBRADA",0)</f>
        <v>114.7</v>
      </c>
      <c r="U656" s="26">
        <f>SUMIF(Tabla1[Número de Orden],Tabla13[[#This Row],[Número_Orden]],Tabla1[Ganancia Bruta])</f>
        <v>36</v>
      </c>
      <c r="V656" s="26">
        <f>IF(Tabla13[[#This Row],[Ganancia Bruta]]&gt;0,Tabla13[[#This Row],[Ganancia Bruta]]-Tabla13[[#This Row],[IVA]],"-")</f>
        <v>26.7</v>
      </c>
      <c r="W656" s="7">
        <f>SUMIF(Tabla1[Número de Orden],Tabla13[[#This Row],[Número_Orden]],Tabla1[Tiempo_Preparación])</f>
        <v>2.5000000000000001E-2</v>
      </c>
      <c r="X656" s="7">
        <f>Tabla13[[#This Row],[Tiempo_Sala]]-Tabla13[[#This Row],[Tiempo_Preparación]]</f>
        <v>0.12361111110803905</v>
      </c>
      <c r="Y656" s="1" t="str">
        <f>IF(Tabla13[[#This Row],[TS-TP]]&gt;0,"COBRADA","NO COBRADA")</f>
        <v>COBRADA</v>
      </c>
    </row>
    <row r="657" spans="1:25" x14ac:dyDescent="0.25">
      <c r="A657" s="1">
        <v>19</v>
      </c>
      <c r="B657" s="1" t="s">
        <v>1037</v>
      </c>
      <c r="C657" s="1">
        <v>6</v>
      </c>
      <c r="D657" s="13">
        <v>45023.15</v>
      </c>
      <c r="E657" s="13">
        <v>45023.277777777781</v>
      </c>
      <c r="F657" s="7">
        <f>IF(Tabla13[[#This Row],[Estado_Mesa]]="Ocupada",Tabla13[[#This Row],[Hora_Salida]]-Tabla13[[#This Row],[Hora_Llegada]]+TIME(0,15,0),Tabla13[[#This Row],[Hora_Salida]]-Tabla13[[#This Row],[Hora_Llegada]])</f>
        <v>0.12777777777955635</v>
      </c>
      <c r="G657" s="7" t="str">
        <f>TEXT(Tabla13[[#This Row],[Hora_Salida]],"dddd,dd,mm,aaaa")</f>
        <v>viernes,07,04,2023</v>
      </c>
      <c r="H657" s="1" t="s">
        <v>73</v>
      </c>
      <c r="I657" s="1" t="s">
        <v>93</v>
      </c>
      <c r="J657" s="1" t="s">
        <v>80</v>
      </c>
      <c r="K657" s="1">
        <v>31.23</v>
      </c>
      <c r="L657" s="1" cm="1">
        <f t="array" ref="L657">_xlfn.IFS(Tabla13[[#This Row],[Cuentas_Pagadas]]="COBRADA",K657,Tabla13[[#This Row],[Cuentas_Pagadas]]="NO COBRADA","-")</f>
        <v>31.23</v>
      </c>
      <c r="M657" s="1" t="s">
        <v>69</v>
      </c>
      <c r="N657" s="1">
        <v>656</v>
      </c>
      <c r="O657" s="1" t="s">
        <v>139</v>
      </c>
      <c r="P657" s="1" t="s">
        <v>1038</v>
      </c>
      <c r="Q657" s="19">
        <v>0.1</v>
      </c>
      <c r="R657" s="25">
        <f>Tabla13[[#This Row],[Monto Total]]*Tabla13[[#This Row],[IVA (%)]]</f>
        <v>15.700000000000001</v>
      </c>
      <c r="S657" s="26">
        <f>SUMIF(Tabla1[Número de Orden],Tabla13[[#This Row],[Número_Orden]],Tabla1[Total del Pedido])</f>
        <v>157</v>
      </c>
      <c r="T657" s="26" cm="1">
        <f t="array" ref="T657">_xlfn.IFS(Tabla13[[#This Row],[Cuentas_Pagadas]]="COBRADA",Tabla13[[#This Row],[Monto Total]]+Tabla13[[#This Row],[Propina]],Tabla13[[#This Row],[Cuentas_Pagadas]]="NO COBRADA",0)</f>
        <v>188.23</v>
      </c>
      <c r="U657" s="26">
        <f>SUMIF(Tabla1[Número de Orden],Tabla13[[#This Row],[Número_Orden]],Tabla1[Ganancia Bruta])</f>
        <v>63</v>
      </c>
      <c r="V657" s="26">
        <f>IF(Tabla13[[#This Row],[Ganancia Bruta]]&gt;0,Tabla13[[#This Row],[Ganancia Bruta]]-Tabla13[[#This Row],[IVA]],"-")</f>
        <v>47.3</v>
      </c>
      <c r="W657" s="7">
        <f>SUMIF(Tabla1[Número de Orden],Tabla13[[#This Row],[Número_Orden]],Tabla1[Tiempo_Preparación])</f>
        <v>7.6388888888888895E-2</v>
      </c>
      <c r="X657" s="7">
        <f>Tabla13[[#This Row],[Tiempo_Sala]]-Tabla13[[#This Row],[Tiempo_Preparación]]</f>
        <v>5.138888889066745E-2</v>
      </c>
      <c r="Y657" s="1" t="str">
        <f>IF(Tabla13[[#This Row],[TS-TP]]&gt;0,"COBRADA","NO COBRADA")</f>
        <v>COBRADA</v>
      </c>
    </row>
    <row r="658" spans="1:25" x14ac:dyDescent="0.25">
      <c r="A658" s="1">
        <v>1</v>
      </c>
      <c r="B658" s="1" t="s">
        <v>1039</v>
      </c>
      <c r="C658" s="1">
        <v>2</v>
      </c>
      <c r="D658" s="13">
        <v>45023.035416666666</v>
      </c>
      <c r="E658" s="13">
        <v>45023.171527777777</v>
      </c>
      <c r="F658" s="7">
        <f>IF(Tabla13[[#This Row],[Estado_Mesa]]="Ocupada",Tabla13[[#This Row],[Hora_Salida]]-Tabla13[[#This Row],[Hora_Llegada]]+TIME(0,15,0),Tabla13[[#This Row],[Hora_Salida]]-Tabla13[[#This Row],[Hora_Llegada]])</f>
        <v>0.13611111111094942</v>
      </c>
      <c r="G658" s="7" t="str">
        <f>TEXT(Tabla13[[#This Row],[Hora_Salida]],"dddd,dd,mm,aaaa")</f>
        <v>viernes,07,04,2023</v>
      </c>
      <c r="H658" s="1" t="s">
        <v>73</v>
      </c>
      <c r="I658" s="1" t="s">
        <v>67</v>
      </c>
      <c r="J658" s="1" t="s">
        <v>75</v>
      </c>
      <c r="K658" s="1">
        <v>44.2</v>
      </c>
      <c r="L658" s="1" cm="1">
        <f t="array" ref="L658">_xlfn.IFS(Tabla13[[#This Row],[Cuentas_Pagadas]]="COBRADA",K658,Tabla13[[#This Row],[Cuentas_Pagadas]]="NO COBRADA","-")</f>
        <v>44.2</v>
      </c>
      <c r="M658" s="1" t="s">
        <v>69</v>
      </c>
      <c r="N658" s="1">
        <v>657</v>
      </c>
      <c r="O658" s="1" t="s">
        <v>122</v>
      </c>
      <c r="P658" s="1" t="s">
        <v>1040</v>
      </c>
      <c r="Q658" s="19">
        <v>0.1</v>
      </c>
      <c r="R658" s="25">
        <f>Tabla13[[#This Row],[Monto Total]]*Tabla13[[#This Row],[IVA (%)]]</f>
        <v>19.600000000000001</v>
      </c>
      <c r="S658" s="26">
        <f>SUMIF(Tabla1[Número de Orden],Tabla13[[#This Row],[Número_Orden]],Tabla1[Total del Pedido])</f>
        <v>196</v>
      </c>
      <c r="T658" s="26" cm="1">
        <f t="array" ref="T658">_xlfn.IFS(Tabla13[[#This Row],[Cuentas_Pagadas]]="COBRADA",Tabla13[[#This Row],[Monto Total]]+Tabla13[[#This Row],[Propina]],Tabla13[[#This Row],[Cuentas_Pagadas]]="NO COBRADA",0)</f>
        <v>240.2</v>
      </c>
      <c r="U658" s="26">
        <f>SUMIF(Tabla1[Número de Orden],Tabla13[[#This Row],[Número_Orden]],Tabla1[Ganancia Bruta])</f>
        <v>76</v>
      </c>
      <c r="V658" s="26">
        <f>IF(Tabla13[[#This Row],[Ganancia Bruta]]&gt;0,Tabla13[[#This Row],[Ganancia Bruta]]-Tabla13[[#This Row],[IVA]],"-")</f>
        <v>56.4</v>
      </c>
      <c r="W658" s="7">
        <f>SUMIF(Tabla1[Número de Orden],Tabla13[[#This Row],[Número_Orden]],Tabla1[Tiempo_Preparación])</f>
        <v>9.3055555555555558E-2</v>
      </c>
      <c r="X658" s="7">
        <f>Tabla13[[#This Row],[Tiempo_Sala]]-Tabla13[[#This Row],[Tiempo_Preparación]]</f>
        <v>4.3055555555393865E-2</v>
      </c>
      <c r="Y658" s="1" t="str">
        <f>IF(Tabla13[[#This Row],[TS-TP]]&gt;0,"COBRADA","NO COBRADA")</f>
        <v>COBRADA</v>
      </c>
    </row>
    <row r="659" spans="1:25" x14ac:dyDescent="0.25">
      <c r="A659" s="1">
        <v>19</v>
      </c>
      <c r="B659" s="1" t="s">
        <v>1041</v>
      </c>
      <c r="C659" s="1">
        <v>5</v>
      </c>
      <c r="D659" s="13">
        <v>45023.071527777778</v>
      </c>
      <c r="E659" s="13">
        <v>45023.209722222222</v>
      </c>
      <c r="F659" s="7">
        <f>IF(Tabla13[[#This Row],[Estado_Mesa]]="Ocupada",Tabla13[[#This Row],[Hora_Salida]]-Tabla13[[#This Row],[Hora_Llegada]]+TIME(0,15,0),Tabla13[[#This Row],[Hora_Salida]]-Tabla13[[#This Row],[Hora_Llegada]])</f>
        <v>0.13819444444379769</v>
      </c>
      <c r="G659" s="7" t="str">
        <f>TEXT(Tabla13[[#This Row],[Hora_Salida]],"dddd,dd,mm,aaaa")</f>
        <v>viernes,07,04,2023</v>
      </c>
      <c r="H659" s="1" t="s">
        <v>85</v>
      </c>
      <c r="I659" s="1" t="s">
        <v>74</v>
      </c>
      <c r="J659" s="1" t="s">
        <v>75</v>
      </c>
      <c r="K659" s="1">
        <v>31.27</v>
      </c>
      <c r="L659" s="1" cm="1">
        <f t="array" ref="L659">_xlfn.IFS(Tabla13[[#This Row],[Cuentas_Pagadas]]="COBRADA",K659,Tabla13[[#This Row],[Cuentas_Pagadas]]="NO COBRADA","-")</f>
        <v>31.27</v>
      </c>
      <c r="M659" s="1" t="s">
        <v>69</v>
      </c>
      <c r="N659" s="1">
        <v>658</v>
      </c>
      <c r="O659" s="1" t="s">
        <v>82</v>
      </c>
      <c r="P659" s="1" t="s">
        <v>1042</v>
      </c>
      <c r="Q659" s="19">
        <v>0.1</v>
      </c>
      <c r="R659" s="25">
        <f>Tabla13[[#This Row],[Monto Total]]*Tabla13[[#This Row],[IVA (%)]]</f>
        <v>8.6</v>
      </c>
      <c r="S659" s="26">
        <f>SUMIF(Tabla1[Número de Orden],Tabla13[[#This Row],[Número_Orden]],Tabla1[Total del Pedido])</f>
        <v>86</v>
      </c>
      <c r="T659" s="26" cm="1">
        <f t="array" ref="T659">_xlfn.IFS(Tabla13[[#This Row],[Cuentas_Pagadas]]="COBRADA",Tabla13[[#This Row],[Monto Total]]+Tabla13[[#This Row],[Propina]],Tabla13[[#This Row],[Cuentas_Pagadas]]="NO COBRADA",0)</f>
        <v>117.27</v>
      </c>
      <c r="U659" s="26">
        <f>SUMIF(Tabla1[Número de Orden],Tabla13[[#This Row],[Número_Orden]],Tabla1[Ganancia Bruta])</f>
        <v>35</v>
      </c>
      <c r="V659" s="26">
        <f>IF(Tabla13[[#This Row],[Ganancia Bruta]]&gt;0,Tabla13[[#This Row],[Ganancia Bruta]]-Tabla13[[#This Row],[IVA]],"-")</f>
        <v>26.4</v>
      </c>
      <c r="W659" s="7">
        <f>SUMIF(Tabla1[Número de Orden],Tabla13[[#This Row],[Número_Orden]],Tabla1[Tiempo_Preparación])</f>
        <v>3.3333333333333333E-2</v>
      </c>
      <c r="X659" s="7">
        <f>Tabla13[[#This Row],[Tiempo_Sala]]-Tabla13[[#This Row],[Tiempo_Preparación]]</f>
        <v>0.10486111111046437</v>
      </c>
      <c r="Y659" s="1" t="str">
        <f>IF(Tabla13[[#This Row],[TS-TP]]&gt;0,"COBRADA","NO COBRADA")</f>
        <v>COBRADA</v>
      </c>
    </row>
    <row r="660" spans="1:25" x14ac:dyDescent="0.25">
      <c r="A660" s="1">
        <v>9</v>
      </c>
      <c r="B660" s="1" t="s">
        <v>501</v>
      </c>
      <c r="C660" s="1">
        <v>4</v>
      </c>
      <c r="D660" s="13">
        <v>45023.118055555555</v>
      </c>
      <c r="E660" s="13">
        <v>45023.168749999997</v>
      </c>
      <c r="F660" s="7">
        <f>IF(Tabla13[[#This Row],[Estado_Mesa]]="Ocupada",Tabla13[[#This Row],[Hora_Salida]]-Tabla13[[#This Row],[Hora_Llegada]]+TIME(0,15,0),Tabla13[[#This Row],[Hora_Salida]]-Tabla13[[#This Row],[Hora_Llegada]])</f>
        <v>6.1111111109009165E-2</v>
      </c>
      <c r="G660" s="7" t="str">
        <f>TEXT(Tabla13[[#This Row],[Hora_Salida]],"dddd,dd,mm,aaaa")</f>
        <v>viernes,07,04,2023</v>
      </c>
      <c r="H660" s="1" t="s">
        <v>89</v>
      </c>
      <c r="I660" s="1" t="s">
        <v>67</v>
      </c>
      <c r="J660" s="1" t="s">
        <v>80</v>
      </c>
      <c r="K660" s="1">
        <v>35.24</v>
      </c>
      <c r="L660" s="1" cm="1">
        <f t="array" ref="L660">_xlfn.IFS(Tabla13[[#This Row],[Cuentas_Pagadas]]="COBRADA",K660,Tabla13[[#This Row],[Cuentas_Pagadas]]="NO COBRADA","-")</f>
        <v>35.24</v>
      </c>
      <c r="M660" s="1" t="s">
        <v>95</v>
      </c>
      <c r="N660" s="1">
        <v>659</v>
      </c>
      <c r="O660" s="1" t="s">
        <v>90</v>
      </c>
      <c r="P660" s="1" t="s">
        <v>10</v>
      </c>
      <c r="Q660" s="19">
        <v>0.1</v>
      </c>
      <c r="R660" s="25">
        <f>Tabla13[[#This Row],[Monto Total]]*Tabla13[[#This Row],[IVA (%)]]</f>
        <v>8.7000000000000011</v>
      </c>
      <c r="S660" s="26">
        <f>SUMIF(Tabla1[Número de Orden],Tabla13[[#This Row],[Número_Orden]],Tabla1[Total del Pedido])</f>
        <v>87</v>
      </c>
      <c r="T660" s="26" cm="1">
        <f t="array" ref="T660">_xlfn.IFS(Tabla13[[#This Row],[Cuentas_Pagadas]]="COBRADA",Tabla13[[#This Row],[Monto Total]]+Tabla13[[#This Row],[Propina]],Tabla13[[#This Row],[Cuentas_Pagadas]]="NO COBRADA",0)</f>
        <v>122.24000000000001</v>
      </c>
      <c r="U660" s="26">
        <f>SUMIF(Tabla1[Número de Orden],Tabla13[[#This Row],[Número_Orden]],Tabla1[Ganancia Bruta])</f>
        <v>36</v>
      </c>
      <c r="V660" s="26">
        <f>IF(Tabla13[[#This Row],[Ganancia Bruta]]&gt;0,Tabla13[[#This Row],[Ganancia Bruta]]-Tabla13[[#This Row],[IVA]],"-")</f>
        <v>27.299999999999997</v>
      </c>
      <c r="W660" s="7">
        <f>SUMIF(Tabla1[Número de Orden],Tabla13[[#This Row],[Número_Orden]],Tabla1[Tiempo_Preparación])</f>
        <v>2.1527777777777778E-2</v>
      </c>
      <c r="X660" s="7">
        <f>Tabla13[[#This Row],[Tiempo_Sala]]-Tabla13[[#This Row],[Tiempo_Preparación]]</f>
        <v>3.9583333331231388E-2</v>
      </c>
      <c r="Y660" s="1" t="str">
        <f>IF(Tabla13[[#This Row],[TS-TP]]&gt;0,"COBRADA","NO COBRADA")</f>
        <v>COBRADA</v>
      </c>
    </row>
    <row r="661" spans="1:25" x14ac:dyDescent="0.25">
      <c r="A661" s="1">
        <v>19</v>
      </c>
      <c r="B661" s="1" t="s">
        <v>1043</v>
      </c>
      <c r="C661" s="1">
        <v>4</v>
      </c>
      <c r="D661" s="13">
        <v>45023.080555555556</v>
      </c>
      <c r="E661" s="13">
        <v>45023.243750000001</v>
      </c>
      <c r="F661" s="7">
        <f>IF(Tabla13[[#This Row],[Estado_Mesa]]="Ocupada",Tabla13[[#This Row],[Hora_Salida]]-Tabla13[[#This Row],[Hora_Llegada]]+TIME(0,15,0),Tabla13[[#This Row],[Hora_Salida]]-Tabla13[[#This Row],[Hora_Llegada]])</f>
        <v>0.16319444444525288</v>
      </c>
      <c r="G661" s="7" t="str">
        <f>TEXT(Tabla13[[#This Row],[Hora_Salida]],"dddd,dd,mm,aaaa")</f>
        <v>viernes,07,04,2023</v>
      </c>
      <c r="H661" s="1" t="s">
        <v>79</v>
      </c>
      <c r="I661" s="1" t="s">
        <v>74</v>
      </c>
      <c r="J661" s="1" t="s">
        <v>80</v>
      </c>
      <c r="K661" s="1">
        <v>15.91</v>
      </c>
      <c r="L661" s="1" cm="1">
        <f t="array" ref="L661">_xlfn.IFS(Tabla13[[#This Row],[Cuentas_Pagadas]]="COBRADA",K661,Tabla13[[#This Row],[Cuentas_Pagadas]]="NO COBRADA","-")</f>
        <v>15.91</v>
      </c>
      <c r="M661" s="1" t="s">
        <v>69</v>
      </c>
      <c r="N661" s="1">
        <v>660</v>
      </c>
      <c r="O661" s="1" t="s">
        <v>82</v>
      </c>
      <c r="P661" s="1" t="s">
        <v>1044</v>
      </c>
      <c r="Q661" s="19">
        <v>0.1</v>
      </c>
      <c r="R661" s="25">
        <f>Tabla13[[#This Row],[Monto Total]]*Tabla13[[#This Row],[IVA (%)]]</f>
        <v>20.8</v>
      </c>
      <c r="S661" s="26">
        <f>SUMIF(Tabla1[Número de Orden],Tabla13[[#This Row],[Número_Orden]],Tabla1[Total del Pedido])</f>
        <v>208</v>
      </c>
      <c r="T661" s="26" cm="1">
        <f t="array" ref="T661">_xlfn.IFS(Tabla13[[#This Row],[Cuentas_Pagadas]]="COBRADA",Tabla13[[#This Row],[Monto Total]]+Tabla13[[#This Row],[Propina]],Tabla13[[#This Row],[Cuentas_Pagadas]]="NO COBRADA",0)</f>
        <v>223.91</v>
      </c>
      <c r="U661" s="26">
        <f>SUMIF(Tabla1[Número de Orden],Tabla13[[#This Row],[Número_Orden]],Tabla1[Ganancia Bruta])</f>
        <v>82</v>
      </c>
      <c r="V661" s="26">
        <f>IF(Tabla13[[#This Row],[Ganancia Bruta]]&gt;0,Tabla13[[#This Row],[Ganancia Bruta]]-Tabla13[[#This Row],[IVA]],"-")</f>
        <v>61.2</v>
      </c>
      <c r="W661" s="7">
        <f>SUMIF(Tabla1[Número de Orden],Tabla13[[#This Row],[Número_Orden]],Tabla1[Tiempo_Preparación])</f>
        <v>3.125E-2</v>
      </c>
      <c r="X661" s="7">
        <f>Tabla13[[#This Row],[Tiempo_Sala]]-Tabla13[[#This Row],[Tiempo_Preparación]]</f>
        <v>0.13194444444525288</v>
      </c>
      <c r="Y661" s="1" t="str">
        <f>IF(Tabla13[[#This Row],[TS-TP]]&gt;0,"COBRADA","NO COBRADA")</f>
        <v>COBRADA</v>
      </c>
    </row>
    <row r="662" spans="1:25" x14ac:dyDescent="0.25">
      <c r="A662" s="1">
        <v>16</v>
      </c>
      <c r="B662" s="1" t="s">
        <v>293</v>
      </c>
      <c r="C662" s="1">
        <v>4</v>
      </c>
      <c r="D662" s="13">
        <v>45023.140277777777</v>
      </c>
      <c r="E662" s="13">
        <v>45023.286111111112</v>
      </c>
      <c r="F662" s="7">
        <f>IF(Tabla13[[#This Row],[Estado_Mesa]]="Ocupada",Tabla13[[#This Row],[Hora_Salida]]-Tabla13[[#This Row],[Hora_Llegada]]+TIME(0,15,0),Tabla13[[#This Row],[Hora_Salida]]-Tabla13[[#This Row],[Hora_Llegada]])</f>
        <v>0.15625000000242531</v>
      </c>
      <c r="G662" s="7" t="str">
        <f>TEXT(Tabla13[[#This Row],[Hora_Salida]],"dddd,dd,mm,aaaa")</f>
        <v>viernes,07,04,2023</v>
      </c>
      <c r="H662" s="1" t="s">
        <v>89</v>
      </c>
      <c r="I662" s="1" t="s">
        <v>93</v>
      </c>
      <c r="J662" s="1" t="s">
        <v>80</v>
      </c>
      <c r="K662" s="1">
        <v>32.54</v>
      </c>
      <c r="L662" s="1" cm="1">
        <f t="array" ref="L662">_xlfn.IFS(Tabla13[[#This Row],[Cuentas_Pagadas]]="COBRADA",K662,Tabla13[[#This Row],[Cuentas_Pagadas]]="NO COBRADA","-")</f>
        <v>32.54</v>
      </c>
      <c r="M662" s="1" t="s">
        <v>95</v>
      </c>
      <c r="N662" s="1">
        <v>661</v>
      </c>
      <c r="O662" s="1" t="s">
        <v>139</v>
      </c>
      <c r="P662" s="1" t="s">
        <v>1045</v>
      </c>
      <c r="Q662" s="19">
        <v>0.1</v>
      </c>
      <c r="R662" s="25">
        <f>Tabla13[[#This Row],[Monto Total]]*Tabla13[[#This Row],[IVA (%)]]</f>
        <v>20.6</v>
      </c>
      <c r="S662" s="26">
        <f>SUMIF(Tabla1[Número de Orden],Tabla13[[#This Row],[Número_Orden]],Tabla1[Total del Pedido])</f>
        <v>206</v>
      </c>
      <c r="T662" s="26" cm="1">
        <f t="array" ref="T662">_xlfn.IFS(Tabla13[[#This Row],[Cuentas_Pagadas]]="COBRADA",Tabla13[[#This Row],[Monto Total]]+Tabla13[[#This Row],[Propina]],Tabla13[[#This Row],[Cuentas_Pagadas]]="NO COBRADA",0)</f>
        <v>238.54</v>
      </c>
      <c r="U662" s="26">
        <f>SUMIF(Tabla1[Número de Orden],Tabla13[[#This Row],[Número_Orden]],Tabla1[Ganancia Bruta])</f>
        <v>83</v>
      </c>
      <c r="V662" s="26">
        <f>IF(Tabla13[[#This Row],[Ganancia Bruta]]&gt;0,Tabla13[[#This Row],[Ganancia Bruta]]-Tabla13[[#This Row],[IVA]],"-")</f>
        <v>62.4</v>
      </c>
      <c r="W662" s="7">
        <f>SUMIF(Tabla1[Número de Orden],Tabla13[[#This Row],[Número_Orden]],Tabla1[Tiempo_Preparación])</f>
        <v>9.375E-2</v>
      </c>
      <c r="X662" s="7">
        <f>Tabla13[[#This Row],[Tiempo_Sala]]-Tabla13[[#This Row],[Tiempo_Preparación]]</f>
        <v>6.250000000242531E-2</v>
      </c>
      <c r="Y662" s="1" t="str">
        <f>IF(Tabla13[[#This Row],[TS-TP]]&gt;0,"COBRADA","NO COBRADA")</f>
        <v>COBRADA</v>
      </c>
    </row>
    <row r="663" spans="1:25" x14ac:dyDescent="0.25">
      <c r="A663" s="1">
        <v>15</v>
      </c>
      <c r="B663" s="1" t="s">
        <v>1046</v>
      </c>
      <c r="C663" s="1">
        <v>4</v>
      </c>
      <c r="D663" s="13">
        <v>45023.084027777775</v>
      </c>
      <c r="E663" s="13">
        <v>45023.209722222222</v>
      </c>
      <c r="F663" s="7">
        <f>IF(Tabla13[[#This Row],[Estado_Mesa]]="Ocupada",Tabla13[[#This Row],[Hora_Salida]]-Tabla13[[#This Row],[Hora_Llegada]]+TIME(0,15,0),Tabla13[[#This Row],[Hora_Salida]]-Tabla13[[#This Row],[Hora_Llegada]])</f>
        <v>0.12569444444670808</v>
      </c>
      <c r="G663" s="7" t="str">
        <f>TEXT(Tabla13[[#This Row],[Hora_Salida]],"dddd,dd,mm,aaaa")</f>
        <v>viernes,07,04,2023</v>
      </c>
      <c r="H663" s="1" t="s">
        <v>73</v>
      </c>
      <c r="I663" s="1" t="s">
        <v>67</v>
      </c>
      <c r="J663" s="1" t="s">
        <v>80</v>
      </c>
      <c r="K663" s="1">
        <v>11.64</v>
      </c>
      <c r="L663" s="1" cm="1">
        <f t="array" ref="L663">_xlfn.IFS(Tabla13[[#This Row],[Cuentas_Pagadas]]="COBRADA",K663,Tabla13[[#This Row],[Cuentas_Pagadas]]="NO COBRADA","-")</f>
        <v>11.64</v>
      </c>
      <c r="M663" s="1" t="s">
        <v>81</v>
      </c>
      <c r="N663" s="1">
        <v>662</v>
      </c>
      <c r="O663" s="1" t="s">
        <v>101</v>
      </c>
      <c r="P663" s="1" t="s">
        <v>1047</v>
      </c>
      <c r="Q663" s="19">
        <v>0.1</v>
      </c>
      <c r="R663" s="25">
        <f>Tabla13[[#This Row],[Monto Total]]*Tabla13[[#This Row],[IVA (%)]]</f>
        <v>13.3</v>
      </c>
      <c r="S663" s="26">
        <f>SUMIF(Tabla1[Número de Orden],Tabla13[[#This Row],[Número_Orden]],Tabla1[Total del Pedido])</f>
        <v>133</v>
      </c>
      <c r="T663" s="26" cm="1">
        <f t="array" ref="T663">_xlfn.IFS(Tabla13[[#This Row],[Cuentas_Pagadas]]="COBRADA",Tabla13[[#This Row],[Monto Total]]+Tabla13[[#This Row],[Propina]],Tabla13[[#This Row],[Cuentas_Pagadas]]="NO COBRADA",0)</f>
        <v>144.63999999999999</v>
      </c>
      <c r="U663" s="26">
        <f>SUMIF(Tabla1[Número de Orden],Tabla13[[#This Row],[Número_Orden]],Tabla1[Ganancia Bruta])</f>
        <v>54</v>
      </c>
      <c r="V663" s="26">
        <f>IF(Tabla13[[#This Row],[Ganancia Bruta]]&gt;0,Tabla13[[#This Row],[Ganancia Bruta]]-Tabla13[[#This Row],[IVA]],"-")</f>
        <v>40.700000000000003</v>
      </c>
      <c r="W663" s="7">
        <f>SUMIF(Tabla1[Número de Orden],Tabla13[[#This Row],[Número_Orden]],Tabla1[Tiempo_Preparación])</f>
        <v>5.9027777777777776E-2</v>
      </c>
      <c r="X663" s="7">
        <f>Tabla13[[#This Row],[Tiempo_Sala]]-Tabla13[[#This Row],[Tiempo_Preparación]]</f>
        <v>6.6666666668930299E-2</v>
      </c>
      <c r="Y663" s="1" t="str">
        <f>IF(Tabla13[[#This Row],[TS-TP]]&gt;0,"COBRADA","NO COBRADA")</f>
        <v>COBRADA</v>
      </c>
    </row>
    <row r="664" spans="1:25" x14ac:dyDescent="0.25">
      <c r="A664" s="1">
        <v>3</v>
      </c>
      <c r="B664" s="1" t="s">
        <v>1048</v>
      </c>
      <c r="C664" s="1">
        <v>1</v>
      </c>
      <c r="D664" s="13">
        <v>45023.04791666667</v>
      </c>
      <c r="E664" s="13">
        <v>45023.157638888886</v>
      </c>
      <c r="F664" s="7">
        <f>IF(Tabla13[[#This Row],[Estado_Mesa]]="Ocupada",Tabla13[[#This Row],[Hora_Salida]]-Tabla13[[#This Row],[Hora_Llegada]]+TIME(0,15,0),Tabla13[[#This Row],[Hora_Salida]]-Tabla13[[#This Row],[Hora_Llegada]])</f>
        <v>0.12013888888274475</v>
      </c>
      <c r="G664" s="7" t="str">
        <f>TEXT(Tabla13[[#This Row],[Hora_Salida]],"dddd,dd,mm,aaaa")</f>
        <v>viernes,07,04,2023</v>
      </c>
      <c r="H664" s="1" t="s">
        <v>73</v>
      </c>
      <c r="I664" s="1" t="s">
        <v>67</v>
      </c>
      <c r="J664" s="1" t="s">
        <v>75</v>
      </c>
      <c r="K664" s="1">
        <v>41.8</v>
      </c>
      <c r="L664" s="1" cm="1">
        <f t="array" ref="L664">_xlfn.IFS(Tabla13[[#This Row],[Cuentas_Pagadas]]="COBRADA",K664,Tabla13[[#This Row],[Cuentas_Pagadas]]="NO COBRADA","-")</f>
        <v>41.8</v>
      </c>
      <c r="M664" s="1" t="s">
        <v>95</v>
      </c>
      <c r="N664" s="1">
        <v>663</v>
      </c>
      <c r="O664" s="1" t="s">
        <v>70</v>
      </c>
      <c r="P664" s="1" t="s">
        <v>1049</v>
      </c>
      <c r="Q664" s="19">
        <v>0.1</v>
      </c>
      <c r="R664" s="25">
        <f>Tabla13[[#This Row],[Monto Total]]*Tabla13[[#This Row],[IVA (%)]]</f>
        <v>11.4</v>
      </c>
      <c r="S664" s="26">
        <f>SUMIF(Tabla1[Número de Orden],Tabla13[[#This Row],[Número_Orden]],Tabla1[Total del Pedido])</f>
        <v>114</v>
      </c>
      <c r="T664" s="26" cm="1">
        <f t="array" ref="T664">_xlfn.IFS(Tabla13[[#This Row],[Cuentas_Pagadas]]="COBRADA",Tabla13[[#This Row],[Monto Total]]+Tabla13[[#This Row],[Propina]],Tabla13[[#This Row],[Cuentas_Pagadas]]="NO COBRADA",0)</f>
        <v>155.80000000000001</v>
      </c>
      <c r="U664" s="26">
        <f>SUMIF(Tabla1[Número de Orden],Tabla13[[#This Row],[Número_Orden]],Tabla1[Ganancia Bruta])</f>
        <v>48</v>
      </c>
      <c r="V664" s="26">
        <f>IF(Tabla13[[#This Row],[Ganancia Bruta]]&gt;0,Tabla13[[#This Row],[Ganancia Bruta]]-Tabla13[[#This Row],[IVA]],"-")</f>
        <v>36.6</v>
      </c>
      <c r="W664" s="7">
        <f>SUMIF(Tabla1[Número de Orden],Tabla13[[#This Row],[Número_Orden]],Tabla1[Tiempo_Preparación])</f>
        <v>6.0416666666666667E-2</v>
      </c>
      <c r="X664" s="7">
        <f>Tabla13[[#This Row],[Tiempo_Sala]]-Tabla13[[#This Row],[Tiempo_Preparación]]</f>
        <v>5.9722222216078084E-2</v>
      </c>
      <c r="Y664" s="1" t="str">
        <f>IF(Tabla13[[#This Row],[TS-TP]]&gt;0,"COBRADA","NO COBRADA")</f>
        <v>COBRADA</v>
      </c>
    </row>
    <row r="665" spans="1:25" x14ac:dyDescent="0.25">
      <c r="A665" s="1">
        <v>20</v>
      </c>
      <c r="B665" s="1" t="s">
        <v>1050</v>
      </c>
      <c r="C665" s="1">
        <v>6</v>
      </c>
      <c r="D665" s="13">
        <v>45023.065972222219</v>
      </c>
      <c r="E665" s="13">
        <v>45023.161805555559</v>
      </c>
      <c r="F665" s="7">
        <f>IF(Tabla13[[#This Row],[Estado_Mesa]]="Ocupada",Tabla13[[#This Row],[Hora_Salida]]-Tabla13[[#This Row],[Hora_Llegada]]+TIME(0,15,0),Tabla13[[#This Row],[Hora_Salida]]-Tabla13[[#This Row],[Hora_Llegada]])</f>
        <v>9.5833333340124227E-2</v>
      </c>
      <c r="G665" s="7" t="str">
        <f>TEXT(Tabla13[[#This Row],[Hora_Salida]],"dddd,dd,mm,aaaa")</f>
        <v>viernes,07,04,2023</v>
      </c>
      <c r="H665" s="1" t="s">
        <v>89</v>
      </c>
      <c r="I665" s="1" t="s">
        <v>74</v>
      </c>
      <c r="J665" s="1" t="s">
        <v>68</v>
      </c>
      <c r="K665" s="1">
        <v>31.27</v>
      </c>
      <c r="L665" s="1" cm="1">
        <f t="array" ref="L665">_xlfn.IFS(Tabla13[[#This Row],[Cuentas_Pagadas]]="COBRADA",K665,Tabla13[[#This Row],[Cuentas_Pagadas]]="NO COBRADA","-")</f>
        <v>31.27</v>
      </c>
      <c r="M665" s="1" t="s">
        <v>69</v>
      </c>
      <c r="N665" s="1">
        <v>664</v>
      </c>
      <c r="O665" s="1" t="s">
        <v>76</v>
      </c>
      <c r="P665" s="1" t="s">
        <v>1051</v>
      </c>
      <c r="Q665" s="19">
        <v>0.1</v>
      </c>
      <c r="R665" s="25">
        <f>Tabla13[[#This Row],[Monto Total]]*Tabla13[[#This Row],[IVA (%)]]</f>
        <v>12.200000000000001</v>
      </c>
      <c r="S665" s="26">
        <f>SUMIF(Tabla1[Número de Orden],Tabla13[[#This Row],[Número_Orden]],Tabla1[Total del Pedido])</f>
        <v>122</v>
      </c>
      <c r="T665" s="26" cm="1">
        <f t="array" ref="T665">_xlfn.IFS(Tabla13[[#This Row],[Cuentas_Pagadas]]="COBRADA",Tabla13[[#This Row],[Monto Total]]+Tabla13[[#This Row],[Propina]],Tabla13[[#This Row],[Cuentas_Pagadas]]="NO COBRADA",0)</f>
        <v>153.27000000000001</v>
      </c>
      <c r="U665" s="26">
        <f>SUMIF(Tabla1[Número de Orden],Tabla13[[#This Row],[Número_Orden]],Tabla1[Ganancia Bruta])</f>
        <v>51</v>
      </c>
      <c r="V665" s="26">
        <f>IF(Tabla13[[#This Row],[Ganancia Bruta]]&gt;0,Tabla13[[#This Row],[Ganancia Bruta]]-Tabla13[[#This Row],[IVA]],"-")</f>
        <v>38.799999999999997</v>
      </c>
      <c r="W665" s="7">
        <f>SUMIF(Tabla1[Número de Orden],Tabla13[[#This Row],[Número_Orden]],Tabla1[Tiempo_Preparación])</f>
        <v>6.8750000000000006E-2</v>
      </c>
      <c r="X665" s="7">
        <f>Tabla13[[#This Row],[Tiempo_Sala]]-Tabla13[[#This Row],[Tiempo_Preparación]]</f>
        <v>2.7083333340124222E-2</v>
      </c>
      <c r="Y665" s="1" t="str">
        <f>IF(Tabla13[[#This Row],[TS-TP]]&gt;0,"COBRADA","NO COBRADA")</f>
        <v>COBRADA</v>
      </c>
    </row>
    <row r="666" spans="1:25" x14ac:dyDescent="0.25">
      <c r="A666" s="1">
        <v>6</v>
      </c>
      <c r="B666" s="1" t="s">
        <v>504</v>
      </c>
      <c r="C666" s="1">
        <v>1</v>
      </c>
      <c r="D666" s="13">
        <v>45023.086805555555</v>
      </c>
      <c r="E666" s="13">
        <v>45023.24722222222</v>
      </c>
      <c r="F666" s="7">
        <f>IF(Tabla13[[#This Row],[Estado_Mesa]]="Ocupada",Tabla13[[#This Row],[Hora_Salida]]-Tabla13[[#This Row],[Hora_Llegada]]+TIME(0,15,0),Tabla13[[#This Row],[Hora_Salida]]-Tabla13[[#This Row],[Hora_Llegada]])</f>
        <v>0.1708333333323632</v>
      </c>
      <c r="G666" s="7" t="str">
        <f>TEXT(Tabla13[[#This Row],[Hora_Salida]],"dddd,dd,mm,aaaa")</f>
        <v>viernes,07,04,2023</v>
      </c>
      <c r="H666" s="1" t="s">
        <v>85</v>
      </c>
      <c r="I666" s="1" t="s">
        <v>67</v>
      </c>
      <c r="J666" s="1" t="s">
        <v>80</v>
      </c>
      <c r="K666" s="1">
        <v>25.32</v>
      </c>
      <c r="L666" s="1" cm="1">
        <f t="array" ref="L666">_xlfn.IFS(Tabla13[[#This Row],[Cuentas_Pagadas]]="COBRADA",K666,Tabla13[[#This Row],[Cuentas_Pagadas]]="NO COBRADA","-")</f>
        <v>25.32</v>
      </c>
      <c r="M666" s="1" t="s">
        <v>95</v>
      </c>
      <c r="N666" s="1">
        <v>665</v>
      </c>
      <c r="O666" s="1" t="s">
        <v>101</v>
      </c>
      <c r="P666" s="1" t="s">
        <v>1052</v>
      </c>
      <c r="Q666" s="19">
        <v>0.1</v>
      </c>
      <c r="R666" s="25">
        <f>Tabla13[[#This Row],[Monto Total]]*Tabla13[[#This Row],[IVA (%)]]</f>
        <v>12.9</v>
      </c>
      <c r="S666" s="26">
        <f>SUMIF(Tabla1[Número de Orden],Tabla13[[#This Row],[Número_Orden]],Tabla1[Total del Pedido])</f>
        <v>129</v>
      </c>
      <c r="T666" s="26" cm="1">
        <f t="array" ref="T666">_xlfn.IFS(Tabla13[[#This Row],[Cuentas_Pagadas]]="COBRADA",Tabla13[[#This Row],[Monto Total]]+Tabla13[[#This Row],[Propina]],Tabla13[[#This Row],[Cuentas_Pagadas]]="NO COBRADA",0)</f>
        <v>154.32</v>
      </c>
      <c r="U666" s="26">
        <f>SUMIF(Tabla1[Número de Orden],Tabla13[[#This Row],[Número_Orden]],Tabla1[Ganancia Bruta])</f>
        <v>52</v>
      </c>
      <c r="V666" s="26">
        <f>IF(Tabla13[[#This Row],[Ganancia Bruta]]&gt;0,Tabla13[[#This Row],[Ganancia Bruta]]-Tabla13[[#This Row],[IVA]],"-")</f>
        <v>39.1</v>
      </c>
      <c r="W666" s="7">
        <f>SUMIF(Tabla1[Número de Orden],Tabla13[[#This Row],[Número_Orden]],Tabla1[Tiempo_Preparación])</f>
        <v>2.7777777777777776E-2</v>
      </c>
      <c r="X666" s="7">
        <f>Tabla13[[#This Row],[Tiempo_Sala]]-Tabla13[[#This Row],[Tiempo_Preparación]]</f>
        <v>0.14305555555458543</v>
      </c>
      <c r="Y666" s="1" t="str">
        <f>IF(Tabla13[[#This Row],[TS-TP]]&gt;0,"COBRADA","NO COBRADA")</f>
        <v>COBRADA</v>
      </c>
    </row>
    <row r="667" spans="1:25" x14ac:dyDescent="0.25">
      <c r="A667" s="1">
        <v>8</v>
      </c>
      <c r="B667" s="1" t="s">
        <v>1053</v>
      </c>
      <c r="C667" s="1">
        <v>4</v>
      </c>
      <c r="D667" s="13">
        <v>45023.044444444444</v>
      </c>
      <c r="E667" s="13">
        <v>45023.206250000003</v>
      </c>
      <c r="F667" s="7">
        <f>IF(Tabla13[[#This Row],[Estado_Mesa]]="Ocupada",Tabla13[[#This Row],[Hora_Salida]]-Tabla13[[#This Row],[Hora_Llegada]]+TIME(0,15,0),Tabla13[[#This Row],[Hora_Salida]]-Tabla13[[#This Row],[Hora_Llegada]])</f>
        <v>0.16180555555911269</v>
      </c>
      <c r="G667" s="7" t="str">
        <f>TEXT(Tabla13[[#This Row],[Hora_Salida]],"dddd,dd,mm,aaaa")</f>
        <v>viernes,07,04,2023</v>
      </c>
      <c r="H667" s="1" t="s">
        <v>79</v>
      </c>
      <c r="I667" s="1" t="s">
        <v>67</v>
      </c>
      <c r="J667" s="1" t="s">
        <v>80</v>
      </c>
      <c r="K667" s="1">
        <v>11.86</v>
      </c>
      <c r="L667" s="1" cm="1">
        <f t="array" ref="L667">_xlfn.IFS(Tabla13[[#This Row],[Cuentas_Pagadas]]="COBRADA",K667,Tabla13[[#This Row],[Cuentas_Pagadas]]="NO COBRADA","-")</f>
        <v>11.86</v>
      </c>
      <c r="M667" s="1" t="s">
        <v>81</v>
      </c>
      <c r="N667" s="1">
        <v>666</v>
      </c>
      <c r="O667" s="1" t="s">
        <v>86</v>
      </c>
      <c r="P667" s="1" t="s">
        <v>18</v>
      </c>
      <c r="Q667" s="19">
        <v>0.1</v>
      </c>
      <c r="R667" s="25">
        <f>Tabla13[[#This Row],[Monto Total]]*Tabla13[[#This Row],[IVA (%)]]</f>
        <v>4</v>
      </c>
      <c r="S667" s="26">
        <f>SUMIF(Tabla1[Número de Orden],Tabla13[[#This Row],[Número_Orden]],Tabla1[Total del Pedido])</f>
        <v>40</v>
      </c>
      <c r="T667" s="26" cm="1">
        <f t="array" ref="T667">_xlfn.IFS(Tabla13[[#This Row],[Cuentas_Pagadas]]="COBRADA",Tabla13[[#This Row],[Monto Total]]+Tabla13[[#This Row],[Propina]],Tabla13[[#This Row],[Cuentas_Pagadas]]="NO COBRADA",0)</f>
        <v>51.86</v>
      </c>
      <c r="U667" s="26">
        <f>SUMIF(Tabla1[Número de Orden],Tabla13[[#This Row],[Número_Orden]],Tabla1[Ganancia Bruta])</f>
        <v>16</v>
      </c>
      <c r="V667" s="26">
        <f>IF(Tabla13[[#This Row],[Ganancia Bruta]]&gt;0,Tabla13[[#This Row],[Ganancia Bruta]]-Tabla13[[#This Row],[IVA]],"-")</f>
        <v>12</v>
      </c>
      <c r="W667" s="7">
        <f>SUMIF(Tabla1[Número de Orden],Tabla13[[#This Row],[Número_Orden]],Tabla1[Tiempo_Preparación])</f>
        <v>1.8749999999999999E-2</v>
      </c>
      <c r="X667" s="7">
        <f>Tabla13[[#This Row],[Tiempo_Sala]]-Tabla13[[#This Row],[Tiempo_Preparación]]</f>
        <v>0.1430555555591127</v>
      </c>
      <c r="Y667" s="1" t="str">
        <f>IF(Tabla13[[#This Row],[TS-TP]]&gt;0,"COBRADA","NO COBRADA")</f>
        <v>COBRADA</v>
      </c>
    </row>
    <row r="668" spans="1:25" x14ac:dyDescent="0.25">
      <c r="A668" s="1">
        <v>6</v>
      </c>
      <c r="B668" s="1" t="s">
        <v>1054</v>
      </c>
      <c r="C668" s="1">
        <v>5</v>
      </c>
      <c r="D668" s="13">
        <v>45023.152083333334</v>
      </c>
      <c r="E668" s="13">
        <v>45023.296527777777</v>
      </c>
      <c r="F668" s="7">
        <f>IF(Tabla13[[#This Row],[Estado_Mesa]]="Ocupada",Tabla13[[#This Row],[Hora_Salida]]-Tabla13[[#This Row],[Hora_Llegada]]+TIME(0,15,0),Tabla13[[#This Row],[Hora_Salida]]-Tabla13[[#This Row],[Hora_Llegada]])</f>
        <v>0.1444444444423425</v>
      </c>
      <c r="G668" s="7" t="str">
        <f>TEXT(Tabla13[[#This Row],[Hora_Salida]],"dddd,dd,mm,aaaa")</f>
        <v>viernes,07,04,2023</v>
      </c>
      <c r="H668" s="1" t="s">
        <v>66</v>
      </c>
      <c r="I668" s="1" t="s">
        <v>67</v>
      </c>
      <c r="J668" s="1" t="s">
        <v>80</v>
      </c>
      <c r="K668" s="1">
        <v>20.49</v>
      </c>
      <c r="L668" s="1" cm="1">
        <f t="array" ref="L668">_xlfn.IFS(Tabla13[[#This Row],[Cuentas_Pagadas]]="COBRADA",K668,Tabla13[[#This Row],[Cuentas_Pagadas]]="NO COBRADA","-")</f>
        <v>20.49</v>
      </c>
      <c r="M668" s="1" t="s">
        <v>69</v>
      </c>
      <c r="N668" s="1">
        <v>667</v>
      </c>
      <c r="O668" s="1" t="s">
        <v>90</v>
      </c>
      <c r="P668" s="1" t="s">
        <v>9</v>
      </c>
      <c r="Q668" s="19">
        <v>0.1</v>
      </c>
      <c r="R668" s="25">
        <f>Tabla13[[#This Row],[Monto Total]]*Tabla13[[#This Row],[IVA (%)]]</f>
        <v>3.6</v>
      </c>
      <c r="S668" s="26">
        <f>SUMIF(Tabla1[Número de Orden],Tabla13[[#This Row],[Número_Orden]],Tabla1[Total del Pedido])</f>
        <v>36</v>
      </c>
      <c r="T668" s="26" cm="1">
        <f t="array" ref="T668">_xlfn.IFS(Tabla13[[#This Row],[Cuentas_Pagadas]]="COBRADA",Tabla13[[#This Row],[Monto Total]]+Tabla13[[#This Row],[Propina]],Tabla13[[#This Row],[Cuentas_Pagadas]]="NO COBRADA",0)</f>
        <v>56.489999999999995</v>
      </c>
      <c r="U668" s="26">
        <f>SUMIF(Tabla1[Número de Orden],Tabla13[[#This Row],[Número_Orden]],Tabla1[Ganancia Bruta])</f>
        <v>14</v>
      </c>
      <c r="V668" s="26">
        <f>IF(Tabla13[[#This Row],[Ganancia Bruta]]&gt;0,Tabla13[[#This Row],[Ganancia Bruta]]-Tabla13[[#This Row],[IVA]],"-")</f>
        <v>10.4</v>
      </c>
      <c r="W668" s="7">
        <f>SUMIF(Tabla1[Número de Orden],Tabla13[[#This Row],[Número_Orden]],Tabla1[Tiempo_Preparación])</f>
        <v>8.3333333333333332E-3</v>
      </c>
      <c r="X668" s="7">
        <f>Tabla13[[#This Row],[Tiempo_Sala]]-Tabla13[[#This Row],[Tiempo_Preparación]]</f>
        <v>0.13611111110900917</v>
      </c>
      <c r="Y668" s="1" t="str">
        <f>IF(Tabla13[[#This Row],[TS-TP]]&gt;0,"COBRADA","NO COBRADA")</f>
        <v>COBRADA</v>
      </c>
    </row>
    <row r="669" spans="1:25" x14ac:dyDescent="0.25">
      <c r="A669" s="1">
        <v>12</v>
      </c>
      <c r="B669" s="1" t="s">
        <v>524</v>
      </c>
      <c r="C669" s="1">
        <v>4</v>
      </c>
      <c r="D669" s="13">
        <v>45023.071527777778</v>
      </c>
      <c r="E669" s="13">
        <v>45023.195138888892</v>
      </c>
      <c r="F669" s="7">
        <f>IF(Tabla13[[#This Row],[Estado_Mesa]]="Ocupada",Tabla13[[#This Row],[Hora_Salida]]-Tabla13[[#This Row],[Hora_Llegada]]+TIME(0,15,0),Tabla13[[#This Row],[Hora_Salida]]-Tabla13[[#This Row],[Hora_Llegada]])</f>
        <v>0.12361111111385981</v>
      </c>
      <c r="G669" s="7" t="str">
        <f>TEXT(Tabla13[[#This Row],[Hora_Salida]],"dddd,dd,mm,aaaa")</f>
        <v>viernes,07,04,2023</v>
      </c>
      <c r="H669" s="1" t="s">
        <v>73</v>
      </c>
      <c r="I669" s="1" t="s">
        <v>74</v>
      </c>
      <c r="J669" s="1" t="s">
        <v>80</v>
      </c>
      <c r="K669" s="1">
        <v>18.61</v>
      </c>
      <c r="L669" s="1" cm="1">
        <f t="array" ref="L669">_xlfn.IFS(Tabla13[[#This Row],[Cuentas_Pagadas]]="COBRADA",K669,Tabla13[[#This Row],[Cuentas_Pagadas]]="NO COBRADA","-")</f>
        <v>18.61</v>
      </c>
      <c r="M669" s="1" t="s">
        <v>69</v>
      </c>
      <c r="N669" s="1">
        <v>668</v>
      </c>
      <c r="O669" s="1" t="s">
        <v>101</v>
      </c>
      <c r="P669" s="1" t="s">
        <v>1055</v>
      </c>
      <c r="Q669" s="19">
        <v>0.1</v>
      </c>
      <c r="R669" s="25">
        <f>Tabla13[[#This Row],[Monto Total]]*Tabla13[[#This Row],[IVA (%)]]</f>
        <v>20.100000000000001</v>
      </c>
      <c r="S669" s="26">
        <f>SUMIF(Tabla1[Número de Orden],Tabla13[[#This Row],[Número_Orden]],Tabla1[Total del Pedido])</f>
        <v>201</v>
      </c>
      <c r="T669" s="26" cm="1">
        <f t="array" ref="T669">_xlfn.IFS(Tabla13[[#This Row],[Cuentas_Pagadas]]="COBRADA",Tabla13[[#This Row],[Monto Total]]+Tabla13[[#This Row],[Propina]],Tabla13[[#This Row],[Cuentas_Pagadas]]="NO COBRADA",0)</f>
        <v>219.61</v>
      </c>
      <c r="U669" s="26">
        <f>SUMIF(Tabla1[Número de Orden],Tabla13[[#This Row],[Número_Orden]],Tabla1[Ganancia Bruta])</f>
        <v>83</v>
      </c>
      <c r="V669" s="26">
        <f>IF(Tabla13[[#This Row],[Ganancia Bruta]]&gt;0,Tabla13[[#This Row],[Ganancia Bruta]]-Tabla13[[#This Row],[IVA]],"-")</f>
        <v>62.9</v>
      </c>
      <c r="W669" s="7">
        <f>SUMIF(Tabla1[Número de Orden],Tabla13[[#This Row],[Número_Orden]],Tabla1[Tiempo_Preparación])</f>
        <v>7.9861111111111105E-2</v>
      </c>
      <c r="X669" s="7">
        <f>Tabla13[[#This Row],[Tiempo_Sala]]-Tabla13[[#This Row],[Tiempo_Preparación]]</f>
        <v>4.3750000002748701E-2</v>
      </c>
      <c r="Y669" s="1" t="str">
        <f>IF(Tabla13[[#This Row],[TS-TP]]&gt;0,"COBRADA","NO COBRADA")</f>
        <v>COBRADA</v>
      </c>
    </row>
    <row r="670" spans="1:25" x14ac:dyDescent="0.25">
      <c r="A670" s="1">
        <v>10</v>
      </c>
      <c r="B670" s="1" t="s">
        <v>1056</v>
      </c>
      <c r="C670" s="1">
        <v>4</v>
      </c>
      <c r="D670" s="13">
        <v>45023.042361111111</v>
      </c>
      <c r="E670" s="13">
        <v>45023.19027777778</v>
      </c>
      <c r="F670" s="7">
        <f>IF(Tabla13[[#This Row],[Estado_Mesa]]="Ocupada",Tabla13[[#This Row],[Hora_Salida]]-Tabla13[[#This Row],[Hora_Llegada]]+TIME(0,15,0),Tabla13[[#This Row],[Hora_Salida]]-Tabla13[[#This Row],[Hora_Llegada]])</f>
        <v>0.14791666666860692</v>
      </c>
      <c r="G670" s="7" t="str">
        <f>TEXT(Tabla13[[#This Row],[Hora_Salida]],"dddd,dd,mm,aaaa")</f>
        <v>viernes,07,04,2023</v>
      </c>
      <c r="H670" s="1" t="s">
        <v>66</v>
      </c>
      <c r="I670" s="1" t="s">
        <v>67</v>
      </c>
      <c r="J670" s="1" t="s">
        <v>80</v>
      </c>
      <c r="K670" s="1">
        <v>10.68</v>
      </c>
      <c r="L670" s="1" cm="1">
        <f t="array" ref="L670">_xlfn.IFS(Tabla13[[#This Row],[Cuentas_Pagadas]]="COBRADA",K670,Tabla13[[#This Row],[Cuentas_Pagadas]]="NO COBRADA","-")</f>
        <v>10.68</v>
      </c>
      <c r="M670" s="1" t="s">
        <v>81</v>
      </c>
      <c r="N670" s="1">
        <v>669</v>
      </c>
      <c r="O670" s="1" t="s">
        <v>96</v>
      </c>
      <c r="P670" s="1" t="s">
        <v>1057</v>
      </c>
      <c r="Q670" s="19">
        <v>0.1</v>
      </c>
      <c r="R670" s="25">
        <f>Tabla13[[#This Row],[Monto Total]]*Tabla13[[#This Row],[IVA (%)]]</f>
        <v>18.100000000000001</v>
      </c>
      <c r="S670" s="26">
        <f>SUMIF(Tabla1[Número de Orden],Tabla13[[#This Row],[Número_Orden]],Tabla1[Total del Pedido])</f>
        <v>181</v>
      </c>
      <c r="T670" s="26" cm="1">
        <f t="array" ref="T670">_xlfn.IFS(Tabla13[[#This Row],[Cuentas_Pagadas]]="COBRADA",Tabla13[[#This Row],[Monto Total]]+Tabla13[[#This Row],[Propina]],Tabla13[[#This Row],[Cuentas_Pagadas]]="NO COBRADA",0)</f>
        <v>191.68</v>
      </c>
      <c r="U670" s="26">
        <f>SUMIF(Tabla1[Número de Orden],Tabla13[[#This Row],[Número_Orden]],Tabla1[Ganancia Bruta])</f>
        <v>73</v>
      </c>
      <c r="V670" s="26">
        <f>IF(Tabla13[[#This Row],[Ganancia Bruta]]&gt;0,Tabla13[[#This Row],[Ganancia Bruta]]-Tabla13[[#This Row],[IVA]],"-")</f>
        <v>54.9</v>
      </c>
      <c r="W670" s="7">
        <f>SUMIF(Tabla1[Número de Orden],Tabla13[[#This Row],[Número_Orden]],Tabla1[Tiempo_Preparación])</f>
        <v>4.7916666666666663E-2</v>
      </c>
      <c r="X670" s="7">
        <f>Tabla13[[#This Row],[Tiempo_Sala]]-Tabla13[[#This Row],[Tiempo_Preparación]]</f>
        <v>0.10000000000194026</v>
      </c>
      <c r="Y670" s="1" t="str">
        <f>IF(Tabla13[[#This Row],[TS-TP]]&gt;0,"COBRADA","NO COBRADA")</f>
        <v>COBRADA</v>
      </c>
    </row>
    <row r="671" spans="1:25" x14ac:dyDescent="0.25">
      <c r="A671" s="1">
        <v>16</v>
      </c>
      <c r="B671" s="1" t="s">
        <v>1058</v>
      </c>
      <c r="C671" s="1">
        <v>6</v>
      </c>
      <c r="D671" s="13">
        <v>45023.077777777777</v>
      </c>
      <c r="E671" s="13">
        <v>45023.133333333331</v>
      </c>
      <c r="F671" s="7">
        <f>IF(Tabla13[[#This Row],[Estado_Mesa]]="Ocupada",Tabla13[[#This Row],[Hora_Salida]]-Tabla13[[#This Row],[Hora_Llegada]]+TIME(0,15,0),Tabla13[[#This Row],[Hora_Salida]]-Tabla13[[#This Row],[Hora_Llegada]])</f>
        <v>6.5972222221413787E-2</v>
      </c>
      <c r="G671" s="7" t="str">
        <f>TEXT(Tabla13[[#This Row],[Hora_Salida]],"dddd,dd,mm,aaaa")</f>
        <v>viernes,07,04,2023</v>
      </c>
      <c r="H671" s="1" t="s">
        <v>79</v>
      </c>
      <c r="I671" s="1" t="s">
        <v>67</v>
      </c>
      <c r="J671" s="1" t="s">
        <v>75</v>
      </c>
      <c r="K671" s="1">
        <v>37.93</v>
      </c>
      <c r="L671" s="1" cm="1">
        <f t="array" ref="L671">_xlfn.IFS(Tabla13[[#This Row],[Cuentas_Pagadas]]="COBRADA",K671,Tabla13[[#This Row],[Cuentas_Pagadas]]="NO COBRADA","-")</f>
        <v>37.93</v>
      </c>
      <c r="M671" s="1" t="s">
        <v>95</v>
      </c>
      <c r="N671" s="1">
        <v>670</v>
      </c>
      <c r="O671" s="1" t="s">
        <v>101</v>
      </c>
      <c r="P671" s="1" t="s">
        <v>1059</v>
      </c>
      <c r="Q671" s="19">
        <v>0.1</v>
      </c>
      <c r="R671" s="25">
        <f>Tabla13[[#This Row],[Monto Total]]*Tabla13[[#This Row],[IVA (%)]]</f>
        <v>9.4</v>
      </c>
      <c r="S671" s="26">
        <f>SUMIF(Tabla1[Número de Orden],Tabla13[[#This Row],[Número_Orden]],Tabla1[Total del Pedido])</f>
        <v>94</v>
      </c>
      <c r="T671" s="26" cm="1">
        <f t="array" ref="T671">_xlfn.IFS(Tabla13[[#This Row],[Cuentas_Pagadas]]="COBRADA",Tabla13[[#This Row],[Monto Total]]+Tabla13[[#This Row],[Propina]],Tabla13[[#This Row],[Cuentas_Pagadas]]="NO COBRADA",0)</f>
        <v>131.93</v>
      </c>
      <c r="U671" s="26">
        <f>SUMIF(Tabla1[Número de Orden],Tabla13[[#This Row],[Número_Orden]],Tabla1[Ganancia Bruta])</f>
        <v>37</v>
      </c>
      <c r="V671" s="26">
        <f>IF(Tabla13[[#This Row],[Ganancia Bruta]]&gt;0,Tabla13[[#This Row],[Ganancia Bruta]]-Tabla13[[#This Row],[IVA]],"-")</f>
        <v>27.6</v>
      </c>
      <c r="W671" s="7">
        <f>SUMIF(Tabla1[Número de Orden],Tabla13[[#This Row],[Número_Orden]],Tabla1[Tiempo_Preparación])</f>
        <v>5.2083333333333329E-2</v>
      </c>
      <c r="X671" s="7">
        <f>Tabla13[[#This Row],[Tiempo_Sala]]-Tabla13[[#This Row],[Tiempo_Preparación]]</f>
        <v>1.3888888888080458E-2</v>
      </c>
      <c r="Y671" s="1" t="str">
        <f>IF(Tabla13[[#This Row],[TS-TP]]&gt;0,"COBRADA","NO COBRADA")</f>
        <v>COBRADA</v>
      </c>
    </row>
    <row r="672" spans="1:25" x14ac:dyDescent="0.25">
      <c r="A672" s="1">
        <v>17</v>
      </c>
      <c r="B672" s="1" t="s">
        <v>457</v>
      </c>
      <c r="C672" s="1">
        <v>3</v>
      </c>
      <c r="D672" s="13">
        <v>45023.095833333333</v>
      </c>
      <c r="E672" s="13">
        <v>45023.145833333336</v>
      </c>
      <c r="F672" s="7">
        <f>IF(Tabla13[[#This Row],[Estado_Mesa]]="Ocupada",Tabla13[[#This Row],[Hora_Salida]]-Tabla13[[#This Row],[Hora_Llegada]]+TIME(0,15,0),Tabla13[[#This Row],[Hora_Salida]]-Tabla13[[#This Row],[Hora_Llegada]])</f>
        <v>5.0000000002910383E-2</v>
      </c>
      <c r="G672" s="7" t="str">
        <f>TEXT(Tabla13[[#This Row],[Hora_Salida]],"dddd,dd,mm,aaaa")</f>
        <v>viernes,07,04,2023</v>
      </c>
      <c r="H672" s="1" t="s">
        <v>66</v>
      </c>
      <c r="I672" s="1" t="s">
        <v>67</v>
      </c>
      <c r="J672" s="1" t="s">
        <v>75</v>
      </c>
      <c r="K672" s="1">
        <v>32.200000000000003</v>
      </c>
      <c r="L672" s="1" t="str" cm="1">
        <f t="array" ref="L672">_xlfn.IFS(Tabla13[[#This Row],[Cuentas_Pagadas]]="COBRADA",K672,Tabla13[[#This Row],[Cuentas_Pagadas]]="NO COBRADA","-")</f>
        <v>-</v>
      </c>
      <c r="M672" s="1" t="s">
        <v>69</v>
      </c>
      <c r="N672" s="1">
        <v>671</v>
      </c>
      <c r="O672" s="1" t="s">
        <v>101</v>
      </c>
      <c r="P672" s="1" t="s">
        <v>1060</v>
      </c>
      <c r="Q672" s="19">
        <v>0.1</v>
      </c>
      <c r="R672" s="25">
        <f>Tabla13[[#This Row],[Monto Total]]*Tabla13[[#This Row],[IVA (%)]]</f>
        <v>18.400000000000002</v>
      </c>
      <c r="S672" s="26">
        <f>SUMIF(Tabla1[Número de Orden],Tabla13[[#This Row],[Número_Orden]],Tabla1[Total del Pedido])</f>
        <v>184</v>
      </c>
      <c r="T672" s="26" cm="1">
        <f t="array" ref="T672">_xlfn.IFS(Tabla13[[#This Row],[Cuentas_Pagadas]]="COBRADA",Tabla13[[#This Row],[Monto Total]]+Tabla13[[#This Row],[Propina]],Tabla13[[#This Row],[Cuentas_Pagadas]]="NO COBRADA",0)</f>
        <v>0</v>
      </c>
      <c r="U672" s="26">
        <v>0</v>
      </c>
      <c r="V672" s="27" t="str">
        <f>IF(Tabla13[[#This Row],[Ganancia Bruta]]&gt;0,Tabla13[[#This Row],[Ganancia Bruta]]-Tabla13[[#This Row],[IVA]],"-")</f>
        <v>-</v>
      </c>
      <c r="W672" s="7">
        <f>SUMIF(Tabla1[Número de Orden],Tabla13[[#This Row],[Número_Orden]],Tabla1[Tiempo_Preparación])</f>
        <v>6.5972222222222224E-2</v>
      </c>
      <c r="X672" s="7">
        <f>Tabla13[[#This Row],[Tiempo_Sala]]-Tabla13[[#This Row],[Tiempo_Preparación]]</f>
        <v>-1.5972222219311841E-2</v>
      </c>
      <c r="Y672" s="1" t="str">
        <f>IF(Tabla13[[#This Row],[TS-TP]]&gt;0,"COBRADA","NO COBRADA")</f>
        <v>NO COBRADA</v>
      </c>
    </row>
    <row r="673" spans="1:25" x14ac:dyDescent="0.25">
      <c r="A673" s="1">
        <v>12</v>
      </c>
      <c r="B673" s="1" t="s">
        <v>275</v>
      </c>
      <c r="C673" s="1">
        <v>6</v>
      </c>
      <c r="D673" s="13">
        <v>45023.058333333334</v>
      </c>
      <c r="E673" s="13">
        <v>45023.160416666666</v>
      </c>
      <c r="F673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673" s="7" t="str">
        <f>TEXT(Tabla13[[#This Row],[Hora_Salida]],"dddd,dd,mm,aaaa")</f>
        <v>viernes,07,04,2023</v>
      </c>
      <c r="H673" s="1" t="s">
        <v>89</v>
      </c>
      <c r="I673" s="1" t="s">
        <v>93</v>
      </c>
      <c r="J673" s="1" t="s">
        <v>80</v>
      </c>
      <c r="K673" s="1">
        <v>29.19</v>
      </c>
      <c r="L673" s="1" cm="1">
        <f t="array" ref="L673">_xlfn.IFS(Tabla13[[#This Row],[Cuentas_Pagadas]]="COBRADA",K673,Tabla13[[#This Row],[Cuentas_Pagadas]]="NO COBRADA","-")</f>
        <v>29.19</v>
      </c>
      <c r="M673" s="1" t="s">
        <v>69</v>
      </c>
      <c r="N673" s="1">
        <v>672</v>
      </c>
      <c r="O673" s="1" t="s">
        <v>122</v>
      </c>
      <c r="P673" s="1" t="s">
        <v>1061</v>
      </c>
      <c r="Q673" s="19">
        <v>0.1</v>
      </c>
      <c r="R673" s="25">
        <f>Tabla13[[#This Row],[Monto Total]]*Tabla13[[#This Row],[IVA (%)]]</f>
        <v>15.700000000000001</v>
      </c>
      <c r="S673" s="26">
        <f>SUMIF(Tabla1[Número de Orden],Tabla13[[#This Row],[Número_Orden]],Tabla1[Total del Pedido])</f>
        <v>157</v>
      </c>
      <c r="T673" s="26" cm="1">
        <f t="array" ref="T673">_xlfn.IFS(Tabla13[[#This Row],[Cuentas_Pagadas]]="COBRADA",Tabla13[[#This Row],[Monto Total]]+Tabla13[[#This Row],[Propina]],Tabla13[[#This Row],[Cuentas_Pagadas]]="NO COBRADA",0)</f>
        <v>186.19</v>
      </c>
      <c r="U673" s="26">
        <f>SUMIF(Tabla1[Número de Orden],Tabla13[[#This Row],[Número_Orden]],Tabla1[Ganancia Bruta])</f>
        <v>63</v>
      </c>
      <c r="V673" s="26">
        <f>IF(Tabla13[[#This Row],[Ganancia Bruta]]&gt;0,Tabla13[[#This Row],[Ganancia Bruta]]-Tabla13[[#This Row],[IVA]],"-")</f>
        <v>47.3</v>
      </c>
      <c r="W673" s="7">
        <f>SUMIF(Tabla1[Número de Orden],Tabla13[[#This Row],[Número_Orden]],Tabla1[Tiempo_Preparación])</f>
        <v>5.4166666666666669E-2</v>
      </c>
      <c r="X673" s="7">
        <f>Tabla13[[#This Row],[Tiempo_Sala]]-Tabla13[[#This Row],[Tiempo_Preparación]]</f>
        <v>4.7916666664726409E-2</v>
      </c>
      <c r="Y673" s="1" t="str">
        <f>IF(Tabla13[[#This Row],[TS-TP]]&gt;0,"COBRADA","NO COBRADA")</f>
        <v>COBRADA</v>
      </c>
    </row>
    <row r="674" spans="1:25" x14ac:dyDescent="0.25">
      <c r="A674" s="1">
        <v>20</v>
      </c>
      <c r="B674" s="1" t="s">
        <v>379</v>
      </c>
      <c r="C674" s="1">
        <v>6</v>
      </c>
      <c r="D674" s="13">
        <v>45023.025694444441</v>
      </c>
      <c r="E674" s="13">
        <v>45023.119444444441</v>
      </c>
      <c r="F674" s="7">
        <f>IF(Tabla13[[#This Row],[Estado_Mesa]]="Ocupada",Tabla13[[#This Row],[Hora_Salida]]-Tabla13[[#This Row],[Hora_Llegada]]+TIME(0,15,0),Tabla13[[#This Row],[Hora_Salida]]-Tabla13[[#This Row],[Hora_Llegada]])</f>
        <v>9.375E-2</v>
      </c>
      <c r="G674" s="7" t="str">
        <f>TEXT(Tabla13[[#This Row],[Hora_Salida]],"dddd,dd,mm,aaaa")</f>
        <v>viernes,07,04,2023</v>
      </c>
      <c r="H674" s="1" t="s">
        <v>85</v>
      </c>
      <c r="I674" s="1" t="s">
        <v>67</v>
      </c>
      <c r="J674" s="1" t="s">
        <v>80</v>
      </c>
      <c r="K674" s="1">
        <v>36.5</v>
      </c>
      <c r="L674" s="1" cm="1">
        <f t="array" ref="L674">_xlfn.IFS(Tabla13[[#This Row],[Cuentas_Pagadas]]="COBRADA",K674,Tabla13[[#This Row],[Cuentas_Pagadas]]="NO COBRADA","-")</f>
        <v>36.5</v>
      </c>
      <c r="M674" s="1" t="s">
        <v>69</v>
      </c>
      <c r="N674" s="1">
        <v>673</v>
      </c>
      <c r="O674" s="1" t="s">
        <v>96</v>
      </c>
      <c r="P674" s="1" t="s">
        <v>1062</v>
      </c>
      <c r="Q674" s="19">
        <v>0.1</v>
      </c>
      <c r="R674" s="25">
        <f>Tabla13[[#This Row],[Monto Total]]*Tabla13[[#This Row],[IVA (%)]]</f>
        <v>26.5</v>
      </c>
      <c r="S674" s="26">
        <f>SUMIF(Tabla1[Número de Orden],Tabla13[[#This Row],[Número_Orden]],Tabla1[Total del Pedido])</f>
        <v>265</v>
      </c>
      <c r="T674" s="26" cm="1">
        <f t="array" ref="T674">_xlfn.IFS(Tabla13[[#This Row],[Cuentas_Pagadas]]="COBRADA",Tabla13[[#This Row],[Monto Total]]+Tabla13[[#This Row],[Propina]],Tabla13[[#This Row],[Cuentas_Pagadas]]="NO COBRADA",0)</f>
        <v>301.5</v>
      </c>
      <c r="U674" s="26">
        <f>SUMIF(Tabla1[Número de Orden],Tabla13[[#This Row],[Número_Orden]],Tabla1[Ganancia Bruta])</f>
        <v>104</v>
      </c>
      <c r="V674" s="26">
        <f>IF(Tabla13[[#This Row],[Ganancia Bruta]]&gt;0,Tabla13[[#This Row],[Ganancia Bruta]]-Tabla13[[#This Row],[IVA]],"-")</f>
        <v>77.5</v>
      </c>
      <c r="W674" s="7">
        <f>SUMIF(Tabla1[Número de Orden],Tabla13[[#This Row],[Número_Orden]],Tabla1[Tiempo_Preparación])</f>
        <v>6.4583333333333326E-2</v>
      </c>
      <c r="X674" s="7">
        <f>Tabla13[[#This Row],[Tiempo_Sala]]-Tabla13[[#This Row],[Tiempo_Preparación]]</f>
        <v>2.9166666666666674E-2</v>
      </c>
      <c r="Y674" s="1" t="str">
        <f>IF(Tabla13[[#This Row],[TS-TP]]&gt;0,"COBRADA","NO COBRADA")</f>
        <v>COBRADA</v>
      </c>
    </row>
    <row r="675" spans="1:25" x14ac:dyDescent="0.25">
      <c r="A675" s="1">
        <v>1</v>
      </c>
      <c r="B675" s="1" t="s">
        <v>1063</v>
      </c>
      <c r="C675" s="1">
        <v>3</v>
      </c>
      <c r="D675" s="13">
        <v>45023.002083333333</v>
      </c>
      <c r="E675" s="13">
        <v>45023.0625</v>
      </c>
      <c r="F675" s="7">
        <f>IF(Tabla13[[#This Row],[Estado_Mesa]]="Ocupada",Tabla13[[#This Row],[Hora_Salida]]-Tabla13[[#This Row],[Hora_Llegada]]+TIME(0,15,0),Tabla13[[#This Row],[Hora_Salida]]-Tabla13[[#This Row],[Hora_Llegada]])</f>
        <v>6.0416666667151731E-2</v>
      </c>
      <c r="G675" s="7" t="str">
        <f>TEXT(Tabla13[[#This Row],[Hora_Salida]],"dddd,dd,mm,aaaa")</f>
        <v>viernes,07,04,2023</v>
      </c>
      <c r="H675" s="1" t="s">
        <v>85</v>
      </c>
      <c r="I675" s="1" t="s">
        <v>93</v>
      </c>
      <c r="J675" s="1" t="s">
        <v>80</v>
      </c>
      <c r="K675" s="1">
        <v>41.29</v>
      </c>
      <c r="L675" s="1" cm="1">
        <f t="array" ref="L675">_xlfn.IFS(Tabla13[[#This Row],[Cuentas_Pagadas]]="COBRADA",K675,Tabla13[[#This Row],[Cuentas_Pagadas]]="NO COBRADA","-")</f>
        <v>41.29</v>
      </c>
      <c r="M675" s="1" t="s">
        <v>81</v>
      </c>
      <c r="N675" s="1">
        <v>674</v>
      </c>
      <c r="O675" s="1" t="s">
        <v>86</v>
      </c>
      <c r="P675" s="1" t="s">
        <v>1064</v>
      </c>
      <c r="Q675" s="19">
        <v>0.1</v>
      </c>
      <c r="R675" s="25">
        <f>Tabla13[[#This Row],[Monto Total]]*Tabla13[[#This Row],[IVA (%)]]</f>
        <v>20.700000000000003</v>
      </c>
      <c r="S675" s="26">
        <f>SUMIF(Tabla1[Número de Orden],Tabla13[[#This Row],[Número_Orden]],Tabla1[Total del Pedido])</f>
        <v>207</v>
      </c>
      <c r="T675" s="26" cm="1">
        <f t="array" ref="T675">_xlfn.IFS(Tabla13[[#This Row],[Cuentas_Pagadas]]="COBRADA",Tabla13[[#This Row],[Monto Total]]+Tabla13[[#This Row],[Propina]],Tabla13[[#This Row],[Cuentas_Pagadas]]="NO COBRADA",0)</f>
        <v>248.29</v>
      </c>
      <c r="U675" s="26">
        <f>SUMIF(Tabla1[Número de Orden],Tabla13[[#This Row],[Número_Orden]],Tabla1[Ganancia Bruta])</f>
        <v>84</v>
      </c>
      <c r="V675" s="26">
        <f>IF(Tabla13[[#This Row],[Ganancia Bruta]]&gt;0,Tabla13[[#This Row],[Ganancia Bruta]]-Tabla13[[#This Row],[IVA]],"-")</f>
        <v>63.3</v>
      </c>
      <c r="W675" s="7">
        <f>SUMIF(Tabla1[Número de Orden],Tabla13[[#This Row],[Número_Orden]],Tabla1[Tiempo_Preparación])</f>
        <v>4.5138888888888888E-2</v>
      </c>
      <c r="X675" s="7">
        <f>Tabla13[[#This Row],[Tiempo_Sala]]-Tabla13[[#This Row],[Tiempo_Preparación]]</f>
        <v>1.5277777778262842E-2</v>
      </c>
      <c r="Y675" s="1" t="str">
        <f>IF(Tabla13[[#This Row],[TS-TP]]&gt;0,"COBRADA","NO COBRADA")</f>
        <v>COBRADA</v>
      </c>
    </row>
    <row r="676" spans="1:25" x14ac:dyDescent="0.25">
      <c r="A676" s="1">
        <v>5</v>
      </c>
      <c r="B676" s="1" t="s">
        <v>1065</v>
      </c>
      <c r="C676" s="1">
        <v>2</v>
      </c>
      <c r="D676" s="13">
        <v>45023.037499999999</v>
      </c>
      <c r="E676" s="13">
        <v>45023.189583333333</v>
      </c>
      <c r="F676" s="7">
        <f>IF(Tabla13[[#This Row],[Estado_Mesa]]="Ocupada",Tabla13[[#This Row],[Hora_Salida]]-Tabla13[[#This Row],[Hora_Llegada]]+TIME(0,15,0),Tabla13[[#This Row],[Hora_Salida]]-Tabla13[[#This Row],[Hora_Llegada]])</f>
        <v>0.15208333333430346</v>
      </c>
      <c r="G676" s="7" t="str">
        <f>TEXT(Tabla13[[#This Row],[Hora_Salida]],"dddd,dd,mm,aaaa")</f>
        <v>viernes,07,04,2023</v>
      </c>
      <c r="H676" s="1" t="s">
        <v>79</v>
      </c>
      <c r="I676" s="1" t="s">
        <v>93</v>
      </c>
      <c r="J676" s="1" t="s">
        <v>75</v>
      </c>
      <c r="K676" s="1">
        <v>30.74</v>
      </c>
      <c r="L676" s="1" cm="1">
        <f t="array" ref="L676">_xlfn.IFS(Tabla13[[#This Row],[Cuentas_Pagadas]]="COBRADA",K676,Tabla13[[#This Row],[Cuentas_Pagadas]]="NO COBRADA","-")</f>
        <v>30.74</v>
      </c>
      <c r="M676" s="1" t="s">
        <v>69</v>
      </c>
      <c r="N676" s="1">
        <v>675</v>
      </c>
      <c r="O676" s="1" t="s">
        <v>117</v>
      </c>
      <c r="P676" s="1" t="s">
        <v>1066</v>
      </c>
      <c r="Q676" s="19">
        <v>0.1</v>
      </c>
      <c r="R676" s="25">
        <f>Tabla13[[#This Row],[Monto Total]]*Tabla13[[#This Row],[IVA (%)]]</f>
        <v>19.3</v>
      </c>
      <c r="S676" s="26">
        <f>SUMIF(Tabla1[Número de Orden],Tabla13[[#This Row],[Número_Orden]],Tabla1[Total del Pedido])</f>
        <v>193</v>
      </c>
      <c r="T676" s="26" cm="1">
        <f t="array" ref="T676">_xlfn.IFS(Tabla13[[#This Row],[Cuentas_Pagadas]]="COBRADA",Tabla13[[#This Row],[Monto Total]]+Tabla13[[#This Row],[Propina]],Tabla13[[#This Row],[Cuentas_Pagadas]]="NO COBRADA",0)</f>
        <v>223.74</v>
      </c>
      <c r="U676" s="26">
        <f>SUMIF(Tabla1[Número de Orden],Tabla13[[#This Row],[Número_Orden]],Tabla1[Ganancia Bruta])</f>
        <v>76</v>
      </c>
      <c r="V676" s="26">
        <f>IF(Tabla13[[#This Row],[Ganancia Bruta]]&gt;0,Tabla13[[#This Row],[Ganancia Bruta]]-Tabla13[[#This Row],[IVA]],"-")</f>
        <v>56.7</v>
      </c>
      <c r="W676" s="7">
        <f>SUMIF(Tabla1[Número de Orden],Tabla13[[#This Row],[Número_Orden]],Tabla1[Tiempo_Preparación])</f>
        <v>8.4027777777777785E-2</v>
      </c>
      <c r="X676" s="7">
        <f>Tabla13[[#This Row],[Tiempo_Sala]]-Tabla13[[#This Row],[Tiempo_Preparación]]</f>
        <v>6.8055555556525676E-2</v>
      </c>
      <c r="Y676" s="1" t="str">
        <f>IF(Tabla13[[#This Row],[TS-TP]]&gt;0,"COBRADA","NO COBRADA")</f>
        <v>COBRADA</v>
      </c>
    </row>
    <row r="677" spans="1:25" x14ac:dyDescent="0.25">
      <c r="A677" s="1">
        <v>7</v>
      </c>
      <c r="B677" s="1" t="s">
        <v>477</v>
      </c>
      <c r="C677" s="1">
        <v>6</v>
      </c>
      <c r="D677" s="13">
        <v>45023.019444444442</v>
      </c>
      <c r="E677" s="13">
        <v>45023.15625</v>
      </c>
      <c r="F677" s="7">
        <f>IF(Tabla13[[#This Row],[Estado_Mesa]]="Ocupada",Tabla13[[#This Row],[Hora_Salida]]-Tabla13[[#This Row],[Hora_Llegada]]+TIME(0,15,0),Tabla13[[#This Row],[Hora_Salida]]-Tabla13[[#This Row],[Hora_Llegada]])</f>
        <v>0.14722222222432416</v>
      </c>
      <c r="G677" s="7" t="str">
        <f>TEXT(Tabla13[[#This Row],[Hora_Salida]],"dddd,dd,mm,aaaa")</f>
        <v>viernes,07,04,2023</v>
      </c>
      <c r="H677" s="1" t="s">
        <v>66</v>
      </c>
      <c r="I677" s="1" t="s">
        <v>67</v>
      </c>
      <c r="J677" s="1" t="s">
        <v>80</v>
      </c>
      <c r="K677" s="1">
        <v>41.6</v>
      </c>
      <c r="L677" s="1" cm="1">
        <f t="array" ref="L677">_xlfn.IFS(Tabla13[[#This Row],[Cuentas_Pagadas]]="COBRADA",K677,Tabla13[[#This Row],[Cuentas_Pagadas]]="NO COBRADA","-")</f>
        <v>41.6</v>
      </c>
      <c r="M677" s="1" t="s">
        <v>95</v>
      </c>
      <c r="N677" s="1">
        <v>676</v>
      </c>
      <c r="O677" s="1" t="s">
        <v>117</v>
      </c>
      <c r="P677" s="1" t="s">
        <v>1067</v>
      </c>
      <c r="Q677" s="19">
        <v>0.1</v>
      </c>
      <c r="R677" s="25">
        <f>Tabla13[[#This Row],[Monto Total]]*Tabla13[[#This Row],[IVA (%)]]</f>
        <v>12.4</v>
      </c>
      <c r="S677" s="26">
        <f>SUMIF(Tabla1[Número de Orden],Tabla13[[#This Row],[Número_Orden]],Tabla1[Total del Pedido])</f>
        <v>124</v>
      </c>
      <c r="T677" s="26" cm="1">
        <f t="array" ref="T677">_xlfn.IFS(Tabla13[[#This Row],[Cuentas_Pagadas]]="COBRADA",Tabla13[[#This Row],[Monto Total]]+Tabla13[[#This Row],[Propina]],Tabla13[[#This Row],[Cuentas_Pagadas]]="NO COBRADA",0)</f>
        <v>165.6</v>
      </c>
      <c r="U677" s="26">
        <f>SUMIF(Tabla1[Número de Orden],Tabla13[[#This Row],[Número_Orden]],Tabla1[Ganancia Bruta])</f>
        <v>49</v>
      </c>
      <c r="V677" s="26">
        <f>IF(Tabla13[[#This Row],[Ganancia Bruta]]&gt;0,Tabla13[[#This Row],[Ganancia Bruta]]-Tabla13[[#This Row],[IVA]],"-")</f>
        <v>36.6</v>
      </c>
      <c r="W677" s="7">
        <f>SUMIF(Tabla1[Número de Orden],Tabla13[[#This Row],[Número_Orden]],Tabla1[Tiempo_Preparación])</f>
        <v>8.4027777777777771E-2</v>
      </c>
      <c r="X677" s="7">
        <f>Tabla13[[#This Row],[Tiempo_Sala]]-Tabla13[[#This Row],[Tiempo_Preparación]]</f>
        <v>6.3194444446546386E-2</v>
      </c>
      <c r="Y677" s="1" t="str">
        <f>IF(Tabla13[[#This Row],[TS-TP]]&gt;0,"COBRADA","NO COBRADA")</f>
        <v>COBRADA</v>
      </c>
    </row>
    <row r="678" spans="1:25" x14ac:dyDescent="0.25">
      <c r="A678" s="1">
        <v>14</v>
      </c>
      <c r="B678" s="1" t="s">
        <v>434</v>
      </c>
      <c r="C678" s="1">
        <v>6</v>
      </c>
      <c r="D678" s="13">
        <v>45023.023611111108</v>
      </c>
      <c r="E678" s="13">
        <v>45023.109027777777</v>
      </c>
      <c r="F678" s="7">
        <f>IF(Tabla13[[#This Row],[Estado_Mesa]]="Ocupada",Tabla13[[#This Row],[Hora_Salida]]-Tabla13[[#This Row],[Hora_Llegada]]+TIME(0,15,0),Tabla13[[#This Row],[Hora_Salida]]-Tabla13[[#This Row],[Hora_Llegada]])</f>
        <v>9.5833333335273593E-2</v>
      </c>
      <c r="G678" s="7" t="str">
        <f>TEXT(Tabla13[[#This Row],[Hora_Salida]],"dddd,dd,mm,aaaa")</f>
        <v>viernes,07,04,2023</v>
      </c>
      <c r="H678" s="1" t="s">
        <v>79</v>
      </c>
      <c r="I678" s="1" t="s">
        <v>67</v>
      </c>
      <c r="J678" s="1" t="s">
        <v>80</v>
      </c>
      <c r="K678" s="1">
        <v>12.57</v>
      </c>
      <c r="L678" s="1" t="str" cm="1">
        <f t="array" ref="L678">_xlfn.IFS(Tabla13[[#This Row],[Cuentas_Pagadas]]="COBRADA",K678,Tabla13[[#This Row],[Cuentas_Pagadas]]="NO COBRADA","-")</f>
        <v>-</v>
      </c>
      <c r="M678" s="1" t="s">
        <v>95</v>
      </c>
      <c r="N678" s="1">
        <v>677</v>
      </c>
      <c r="O678" s="1" t="s">
        <v>101</v>
      </c>
      <c r="P678" s="1" t="s">
        <v>1068</v>
      </c>
      <c r="Q678" s="19">
        <v>0.1</v>
      </c>
      <c r="R678" s="25">
        <f>Tabla13[[#This Row],[Monto Total]]*Tabla13[[#This Row],[IVA (%)]]</f>
        <v>14.4</v>
      </c>
      <c r="S678" s="26">
        <f>SUMIF(Tabla1[Número de Orden],Tabla13[[#This Row],[Número_Orden]],Tabla1[Total del Pedido])</f>
        <v>144</v>
      </c>
      <c r="T678" s="26" cm="1">
        <f t="array" ref="T678">_xlfn.IFS(Tabla13[[#This Row],[Cuentas_Pagadas]]="COBRADA",Tabla13[[#This Row],[Monto Total]]+Tabla13[[#This Row],[Propina]],Tabla13[[#This Row],[Cuentas_Pagadas]]="NO COBRADA",0)</f>
        <v>0</v>
      </c>
      <c r="U678" s="26">
        <v>0</v>
      </c>
      <c r="V678" s="27" t="str">
        <f>IF(Tabla13[[#This Row],[Ganancia Bruta]]&gt;0,Tabla13[[#This Row],[Ganancia Bruta]]-Tabla13[[#This Row],[IVA]],"-")</f>
        <v>-</v>
      </c>
      <c r="W678" s="7">
        <f>SUMIF(Tabla1[Número de Orden],Tabla13[[#This Row],[Número_Orden]],Tabla1[Tiempo_Preparación])</f>
        <v>0.10277777777777777</v>
      </c>
      <c r="X678" s="7">
        <f>Tabla13[[#This Row],[Tiempo_Sala]]-Tabla13[[#This Row],[Tiempo_Preparación]]</f>
        <v>-6.9444444425041801E-3</v>
      </c>
      <c r="Y678" s="1" t="str">
        <f>IF(Tabla13[[#This Row],[TS-TP]]&gt;0,"COBRADA","NO COBRADA")</f>
        <v>NO COBRADA</v>
      </c>
    </row>
    <row r="679" spans="1:25" x14ac:dyDescent="0.25">
      <c r="A679" s="1">
        <v>19</v>
      </c>
      <c r="B679" s="1" t="s">
        <v>1043</v>
      </c>
      <c r="C679" s="1">
        <v>1</v>
      </c>
      <c r="D679" s="13">
        <v>45023.125694444447</v>
      </c>
      <c r="E679" s="13">
        <v>45023.223611111112</v>
      </c>
      <c r="F679" s="7">
        <f>IF(Tabla13[[#This Row],[Estado_Mesa]]="Ocupada",Tabla13[[#This Row],[Hora_Salida]]-Tabla13[[#This Row],[Hora_Llegada]]+TIME(0,15,0),Tabla13[[#This Row],[Hora_Salida]]-Tabla13[[#This Row],[Hora_Llegada]])</f>
        <v>0.10833333333236321</v>
      </c>
      <c r="G679" s="7" t="str">
        <f>TEXT(Tabla13[[#This Row],[Hora_Salida]],"dddd,dd,mm,aaaa")</f>
        <v>viernes,07,04,2023</v>
      </c>
      <c r="H679" s="1" t="s">
        <v>66</v>
      </c>
      <c r="I679" s="1" t="s">
        <v>67</v>
      </c>
      <c r="J679" s="1" t="s">
        <v>80</v>
      </c>
      <c r="K679" s="1">
        <v>26.76</v>
      </c>
      <c r="L679" s="1" cm="1">
        <f t="array" ref="L679">_xlfn.IFS(Tabla13[[#This Row],[Cuentas_Pagadas]]="COBRADA",K679,Tabla13[[#This Row],[Cuentas_Pagadas]]="NO COBRADA","-")</f>
        <v>26.76</v>
      </c>
      <c r="M679" s="1" t="s">
        <v>95</v>
      </c>
      <c r="N679" s="1">
        <v>678</v>
      </c>
      <c r="O679" s="1" t="s">
        <v>122</v>
      </c>
      <c r="P679" s="1" t="s">
        <v>1069</v>
      </c>
      <c r="Q679" s="19">
        <v>0.1</v>
      </c>
      <c r="R679" s="25">
        <f>Tabla13[[#This Row],[Monto Total]]*Tabla13[[#This Row],[IVA (%)]]</f>
        <v>20.400000000000002</v>
      </c>
      <c r="S679" s="26">
        <f>SUMIF(Tabla1[Número de Orden],Tabla13[[#This Row],[Número_Orden]],Tabla1[Total del Pedido])</f>
        <v>204</v>
      </c>
      <c r="T679" s="26" cm="1">
        <f t="array" ref="T679">_xlfn.IFS(Tabla13[[#This Row],[Cuentas_Pagadas]]="COBRADA",Tabla13[[#This Row],[Monto Total]]+Tabla13[[#This Row],[Propina]],Tabla13[[#This Row],[Cuentas_Pagadas]]="NO COBRADA",0)</f>
        <v>230.76</v>
      </c>
      <c r="U679" s="26">
        <f>SUMIF(Tabla1[Número de Orden],Tabla13[[#This Row],[Número_Orden]],Tabla1[Ganancia Bruta])</f>
        <v>84</v>
      </c>
      <c r="V679" s="26">
        <f>IF(Tabla13[[#This Row],[Ganancia Bruta]]&gt;0,Tabla13[[#This Row],[Ganancia Bruta]]-Tabla13[[#This Row],[IVA]],"-")</f>
        <v>63.599999999999994</v>
      </c>
      <c r="W679" s="7">
        <f>SUMIF(Tabla1[Número de Orden],Tabla13[[#This Row],[Número_Orden]],Tabla1[Tiempo_Preparación])</f>
        <v>8.4027777777777785E-2</v>
      </c>
      <c r="X679" s="7">
        <f>Tabla13[[#This Row],[Tiempo_Sala]]-Tabla13[[#This Row],[Tiempo_Preparación]]</f>
        <v>2.4305555554585426E-2</v>
      </c>
      <c r="Y679" s="1" t="str">
        <f>IF(Tabla13[[#This Row],[TS-TP]]&gt;0,"COBRADA","NO COBRADA")</f>
        <v>COBRADA</v>
      </c>
    </row>
    <row r="680" spans="1:25" x14ac:dyDescent="0.25">
      <c r="A680" s="1">
        <v>9</v>
      </c>
      <c r="B680" s="1" t="s">
        <v>320</v>
      </c>
      <c r="C680" s="1">
        <v>4</v>
      </c>
      <c r="D680" s="13">
        <v>45023.001388888886</v>
      </c>
      <c r="E680" s="13">
        <v>45023.127083333333</v>
      </c>
      <c r="F680" s="7">
        <f>IF(Tabla13[[#This Row],[Estado_Mesa]]="Ocupada",Tabla13[[#This Row],[Hora_Salida]]-Tabla13[[#This Row],[Hora_Llegada]]+TIME(0,15,0),Tabla13[[#This Row],[Hora_Salida]]-Tabla13[[#This Row],[Hora_Llegada]])</f>
        <v>0.13611111111337473</v>
      </c>
      <c r="G680" s="7" t="str">
        <f>TEXT(Tabla13[[#This Row],[Hora_Salida]],"dddd,dd,mm,aaaa")</f>
        <v>viernes,07,04,2023</v>
      </c>
      <c r="H680" s="1" t="s">
        <v>79</v>
      </c>
      <c r="I680" s="1" t="s">
        <v>67</v>
      </c>
      <c r="J680" s="1" t="s">
        <v>80</v>
      </c>
      <c r="K680" s="1">
        <v>36.43</v>
      </c>
      <c r="L680" s="1" cm="1">
        <f t="array" ref="L680">_xlfn.IFS(Tabla13[[#This Row],[Cuentas_Pagadas]]="COBRADA",K680,Tabla13[[#This Row],[Cuentas_Pagadas]]="NO COBRADA","-")</f>
        <v>36.43</v>
      </c>
      <c r="M680" s="1" t="s">
        <v>95</v>
      </c>
      <c r="N680" s="1">
        <v>679</v>
      </c>
      <c r="O680" s="1" t="s">
        <v>122</v>
      </c>
      <c r="P680" s="1" t="s">
        <v>1070</v>
      </c>
      <c r="Q680" s="19">
        <v>0.1</v>
      </c>
      <c r="R680" s="25">
        <f>Tabla13[[#This Row],[Monto Total]]*Tabla13[[#This Row],[IVA (%)]]</f>
        <v>19.900000000000002</v>
      </c>
      <c r="S680" s="26">
        <f>SUMIF(Tabla1[Número de Orden],Tabla13[[#This Row],[Número_Orden]],Tabla1[Total del Pedido])</f>
        <v>199</v>
      </c>
      <c r="T680" s="26" cm="1">
        <f t="array" ref="T680">_xlfn.IFS(Tabla13[[#This Row],[Cuentas_Pagadas]]="COBRADA",Tabla13[[#This Row],[Monto Total]]+Tabla13[[#This Row],[Propina]],Tabla13[[#This Row],[Cuentas_Pagadas]]="NO COBRADA",0)</f>
        <v>235.43</v>
      </c>
      <c r="U680" s="26">
        <f>SUMIF(Tabla1[Número de Orden],Tabla13[[#This Row],[Número_Orden]],Tabla1[Ganancia Bruta])</f>
        <v>81</v>
      </c>
      <c r="V680" s="26">
        <f>IF(Tabla13[[#This Row],[Ganancia Bruta]]&gt;0,Tabla13[[#This Row],[Ganancia Bruta]]-Tabla13[[#This Row],[IVA]],"-")</f>
        <v>61.099999999999994</v>
      </c>
      <c r="W680" s="7">
        <f>SUMIF(Tabla1[Número de Orden],Tabla13[[#This Row],[Número_Orden]],Tabla1[Tiempo_Preparación])</f>
        <v>7.3611111111111099E-2</v>
      </c>
      <c r="X680" s="7">
        <f>Tabla13[[#This Row],[Tiempo_Sala]]-Tabla13[[#This Row],[Tiempo_Preparación]]</f>
        <v>6.2500000002263634E-2</v>
      </c>
      <c r="Y680" s="1" t="str">
        <f>IF(Tabla13[[#This Row],[TS-TP]]&gt;0,"COBRADA","NO COBRADA")</f>
        <v>COBRADA</v>
      </c>
    </row>
    <row r="681" spans="1:25" x14ac:dyDescent="0.25">
      <c r="A681" s="1">
        <v>5</v>
      </c>
      <c r="B681" s="1" t="s">
        <v>1071</v>
      </c>
      <c r="C681" s="1">
        <v>4</v>
      </c>
      <c r="D681" s="13">
        <v>45023.057638888888</v>
      </c>
      <c r="E681" s="13">
        <v>45023.222222222219</v>
      </c>
      <c r="F681" s="7">
        <f>IF(Tabla13[[#This Row],[Estado_Mesa]]="Ocupada",Tabla13[[#This Row],[Hora_Salida]]-Tabla13[[#This Row],[Hora_Llegada]]+TIME(0,15,0),Tabla13[[#This Row],[Hora_Salida]]-Tabla13[[#This Row],[Hora_Llegada]])</f>
        <v>0.16458333333139308</v>
      </c>
      <c r="G681" s="7" t="str">
        <f>TEXT(Tabla13[[#This Row],[Hora_Salida]],"dddd,dd,mm,aaaa")</f>
        <v>viernes,07,04,2023</v>
      </c>
      <c r="H681" s="1" t="s">
        <v>66</v>
      </c>
      <c r="I681" s="1" t="s">
        <v>67</v>
      </c>
      <c r="J681" s="1" t="s">
        <v>75</v>
      </c>
      <c r="K681" s="1">
        <v>12.06</v>
      </c>
      <c r="L681" s="1" cm="1">
        <f t="array" ref="L681">_xlfn.IFS(Tabla13[[#This Row],[Cuentas_Pagadas]]="COBRADA",K681,Tabla13[[#This Row],[Cuentas_Pagadas]]="NO COBRADA","-")</f>
        <v>12.06</v>
      </c>
      <c r="M681" s="1" t="s">
        <v>69</v>
      </c>
      <c r="N681" s="1">
        <v>680</v>
      </c>
      <c r="O681" s="1" t="s">
        <v>86</v>
      </c>
      <c r="P681" s="1" t="s">
        <v>1072</v>
      </c>
      <c r="Q681" s="19">
        <v>0.1</v>
      </c>
      <c r="R681" s="25">
        <f>Tabla13[[#This Row],[Monto Total]]*Tabla13[[#This Row],[IVA (%)]]</f>
        <v>16.2</v>
      </c>
      <c r="S681" s="26">
        <f>SUMIF(Tabla1[Número de Orden],Tabla13[[#This Row],[Número_Orden]],Tabla1[Total del Pedido])</f>
        <v>162</v>
      </c>
      <c r="T681" s="26" cm="1">
        <f t="array" ref="T681">_xlfn.IFS(Tabla13[[#This Row],[Cuentas_Pagadas]]="COBRADA",Tabla13[[#This Row],[Monto Total]]+Tabla13[[#This Row],[Propina]],Tabla13[[#This Row],[Cuentas_Pagadas]]="NO COBRADA",0)</f>
        <v>174.06</v>
      </c>
      <c r="U681" s="26">
        <f>SUMIF(Tabla1[Número de Orden],Tabla13[[#This Row],[Número_Orden]],Tabla1[Ganancia Bruta])</f>
        <v>66</v>
      </c>
      <c r="V681" s="26">
        <f>IF(Tabla13[[#This Row],[Ganancia Bruta]]&gt;0,Tabla13[[#This Row],[Ganancia Bruta]]-Tabla13[[#This Row],[IVA]],"-")</f>
        <v>49.8</v>
      </c>
      <c r="W681" s="7">
        <f>SUMIF(Tabla1[Número de Orden],Tabla13[[#This Row],[Número_Orden]],Tabla1[Tiempo_Preparación])</f>
        <v>7.7083333333333337E-2</v>
      </c>
      <c r="X681" s="7">
        <f>Tabla13[[#This Row],[Tiempo_Sala]]-Tabla13[[#This Row],[Tiempo_Preparación]]</f>
        <v>8.7499999998059741E-2</v>
      </c>
      <c r="Y681" s="1" t="str">
        <f>IF(Tabla13[[#This Row],[TS-TP]]&gt;0,"COBRADA","NO COBRADA")</f>
        <v>COBRADA</v>
      </c>
    </row>
    <row r="682" spans="1:25" x14ac:dyDescent="0.25">
      <c r="A682" s="1">
        <v>2</v>
      </c>
      <c r="B682" s="1" t="s">
        <v>259</v>
      </c>
      <c r="C682" s="1">
        <v>4</v>
      </c>
      <c r="D682" s="13">
        <v>45023.12222222222</v>
      </c>
      <c r="E682" s="13">
        <v>45023.284722222219</v>
      </c>
      <c r="F682" s="7">
        <f>IF(Tabla13[[#This Row],[Estado_Mesa]]="Ocupada",Tabla13[[#This Row],[Hora_Salida]]-Tabla13[[#This Row],[Hora_Llegada]]+TIME(0,15,0),Tabla13[[#This Row],[Hora_Salida]]-Tabla13[[#This Row],[Hora_Llegada]])</f>
        <v>0.16249999999854481</v>
      </c>
      <c r="G682" s="7" t="str">
        <f>TEXT(Tabla13[[#This Row],[Hora_Salida]],"dddd,dd,mm,aaaa")</f>
        <v>viernes,07,04,2023</v>
      </c>
      <c r="H682" s="1" t="s">
        <v>89</v>
      </c>
      <c r="I682" s="1" t="s">
        <v>67</v>
      </c>
      <c r="J682" s="1" t="s">
        <v>68</v>
      </c>
      <c r="K682" s="1">
        <v>37.07</v>
      </c>
      <c r="L682" s="1" cm="1">
        <f t="array" ref="L682">_xlfn.IFS(Tabla13[[#This Row],[Cuentas_Pagadas]]="COBRADA",K682,Tabla13[[#This Row],[Cuentas_Pagadas]]="NO COBRADA","-")</f>
        <v>37.07</v>
      </c>
      <c r="M682" s="1" t="s">
        <v>81</v>
      </c>
      <c r="N682" s="1">
        <v>681</v>
      </c>
      <c r="O682" s="1" t="s">
        <v>86</v>
      </c>
      <c r="P682" s="1" t="s">
        <v>1073</v>
      </c>
      <c r="Q682" s="19">
        <v>0.1</v>
      </c>
      <c r="R682" s="25">
        <f>Tabla13[[#This Row],[Monto Total]]*Tabla13[[#This Row],[IVA (%)]]</f>
        <v>7.5</v>
      </c>
      <c r="S682" s="26">
        <f>SUMIF(Tabla1[Número de Orden],Tabla13[[#This Row],[Número_Orden]],Tabla1[Total del Pedido])</f>
        <v>75</v>
      </c>
      <c r="T682" s="26" cm="1">
        <f t="array" ref="T682">_xlfn.IFS(Tabla13[[#This Row],[Cuentas_Pagadas]]="COBRADA",Tabla13[[#This Row],[Monto Total]]+Tabla13[[#This Row],[Propina]],Tabla13[[#This Row],[Cuentas_Pagadas]]="NO COBRADA",0)</f>
        <v>112.07</v>
      </c>
      <c r="U682" s="26">
        <f>SUMIF(Tabla1[Número de Orden],Tabla13[[#This Row],[Número_Orden]],Tabla1[Ganancia Bruta])</f>
        <v>29</v>
      </c>
      <c r="V682" s="26">
        <f>IF(Tabla13[[#This Row],[Ganancia Bruta]]&gt;0,Tabla13[[#This Row],[Ganancia Bruta]]-Tabla13[[#This Row],[IVA]],"-")</f>
        <v>21.5</v>
      </c>
      <c r="W682" s="7">
        <f>SUMIF(Tabla1[Número de Orden],Tabla13[[#This Row],[Número_Orden]],Tabla1[Tiempo_Preparación])</f>
        <v>4.5138888888888888E-2</v>
      </c>
      <c r="X682" s="7">
        <f>Tabla13[[#This Row],[Tiempo_Sala]]-Tabla13[[#This Row],[Tiempo_Preparación]]</f>
        <v>0.11736111110965591</v>
      </c>
      <c r="Y682" s="1" t="str">
        <f>IF(Tabla13[[#This Row],[TS-TP]]&gt;0,"COBRADA","NO COBRADA")</f>
        <v>COBRADA</v>
      </c>
    </row>
    <row r="683" spans="1:25" x14ac:dyDescent="0.25">
      <c r="A683" s="1">
        <v>1</v>
      </c>
      <c r="B683" s="1" t="s">
        <v>246</v>
      </c>
      <c r="C683" s="1">
        <v>5</v>
      </c>
      <c r="D683" s="13">
        <v>45023.05972222222</v>
      </c>
      <c r="E683" s="13">
        <v>45023.170138888891</v>
      </c>
      <c r="F683" s="7">
        <f>IF(Tabla13[[#This Row],[Estado_Mesa]]="Ocupada",Tabla13[[#This Row],[Hora_Salida]]-Tabla13[[#This Row],[Hora_Llegada]]+TIME(0,15,0),Tabla13[[#This Row],[Hora_Salida]]-Tabla13[[#This Row],[Hora_Llegada]])</f>
        <v>0.12083333333672878</v>
      </c>
      <c r="G683" s="7" t="str">
        <f>TEXT(Tabla13[[#This Row],[Hora_Salida]],"dddd,dd,mm,aaaa")</f>
        <v>viernes,07,04,2023</v>
      </c>
      <c r="H683" s="1" t="s">
        <v>85</v>
      </c>
      <c r="I683" s="1" t="s">
        <v>74</v>
      </c>
      <c r="J683" s="1" t="s">
        <v>80</v>
      </c>
      <c r="K683" s="1">
        <v>21.04</v>
      </c>
      <c r="L683" s="1" cm="1">
        <f t="array" ref="L683">_xlfn.IFS(Tabla13[[#This Row],[Cuentas_Pagadas]]="COBRADA",K683,Tabla13[[#This Row],[Cuentas_Pagadas]]="NO COBRADA","-")</f>
        <v>21.04</v>
      </c>
      <c r="M683" s="1" t="s">
        <v>95</v>
      </c>
      <c r="N683" s="1">
        <v>682</v>
      </c>
      <c r="O683" s="1" t="s">
        <v>96</v>
      </c>
      <c r="P683" s="1" t="s">
        <v>19</v>
      </c>
      <c r="Q683" s="19">
        <v>0.1</v>
      </c>
      <c r="R683" s="25">
        <f>Tabla13[[#This Row],[Monto Total]]*Tabla13[[#This Row],[IVA (%)]]</f>
        <v>2.3000000000000003</v>
      </c>
      <c r="S683" s="26">
        <f>SUMIF(Tabla1[Número de Orden],Tabla13[[#This Row],[Número_Orden]],Tabla1[Total del Pedido])</f>
        <v>23</v>
      </c>
      <c r="T683" s="26" cm="1">
        <f t="array" ref="T683">_xlfn.IFS(Tabla13[[#This Row],[Cuentas_Pagadas]]="COBRADA",Tabla13[[#This Row],[Monto Total]]+Tabla13[[#This Row],[Propina]],Tabla13[[#This Row],[Cuentas_Pagadas]]="NO COBRADA",0)</f>
        <v>44.04</v>
      </c>
      <c r="U683" s="26">
        <f>SUMIF(Tabla1[Número de Orden],Tabla13[[#This Row],[Número_Orden]],Tabla1[Ganancia Bruta])</f>
        <v>9</v>
      </c>
      <c r="V683" s="26">
        <f>IF(Tabla13[[#This Row],[Ganancia Bruta]]&gt;0,Tabla13[[#This Row],[Ganancia Bruta]]-Tabla13[[#This Row],[IVA]],"-")</f>
        <v>6.6999999999999993</v>
      </c>
      <c r="W683" s="7">
        <f>SUMIF(Tabla1[Número de Orden],Tabla13[[#This Row],[Número_Orden]],Tabla1[Tiempo_Preparación])</f>
        <v>2.9861111111111113E-2</v>
      </c>
      <c r="X683" s="7">
        <f>Tabla13[[#This Row],[Tiempo_Sala]]-Tabla13[[#This Row],[Tiempo_Preparación]]</f>
        <v>9.0972222225617669E-2</v>
      </c>
      <c r="Y683" s="1" t="str">
        <f>IF(Tabla13[[#This Row],[TS-TP]]&gt;0,"COBRADA","NO COBRADA")</f>
        <v>COBRADA</v>
      </c>
    </row>
    <row r="684" spans="1:25" x14ac:dyDescent="0.25">
      <c r="A684" s="1">
        <v>2</v>
      </c>
      <c r="B684" s="1" t="s">
        <v>1074</v>
      </c>
      <c r="C684" s="1">
        <v>6</v>
      </c>
      <c r="D684" s="13">
        <v>45023.163888888892</v>
      </c>
      <c r="E684" s="13">
        <v>45023.265277777777</v>
      </c>
      <c r="F684" s="7">
        <f>IF(Tabla13[[#This Row],[Estado_Mesa]]="Ocupada",Tabla13[[#This Row],[Hora_Salida]]-Tabla13[[#This Row],[Hora_Llegada]]+TIME(0,15,0),Tabla13[[#This Row],[Hora_Salida]]-Tabla13[[#This Row],[Hora_Llegada]])</f>
        <v>0.11180555555135167</v>
      </c>
      <c r="G684" s="7" t="str">
        <f>TEXT(Tabla13[[#This Row],[Hora_Salida]],"dddd,dd,mm,aaaa")</f>
        <v>viernes,07,04,2023</v>
      </c>
      <c r="H684" s="1" t="s">
        <v>85</v>
      </c>
      <c r="I684" s="1" t="s">
        <v>67</v>
      </c>
      <c r="J684" s="1" t="s">
        <v>80</v>
      </c>
      <c r="K684" s="1">
        <v>40.42</v>
      </c>
      <c r="L684" s="1" cm="1">
        <f t="array" ref="L684">_xlfn.IFS(Tabla13[[#This Row],[Cuentas_Pagadas]]="COBRADA",K684,Tabla13[[#This Row],[Cuentas_Pagadas]]="NO COBRADA","-")</f>
        <v>40.42</v>
      </c>
      <c r="M684" s="1" t="s">
        <v>95</v>
      </c>
      <c r="N684" s="1">
        <v>683</v>
      </c>
      <c r="O684" s="1" t="s">
        <v>76</v>
      </c>
      <c r="P684" s="1" t="s">
        <v>1075</v>
      </c>
      <c r="Q684" s="19">
        <v>0.1</v>
      </c>
      <c r="R684" s="25">
        <f>Tabla13[[#This Row],[Monto Total]]*Tabla13[[#This Row],[IVA (%)]]</f>
        <v>16.400000000000002</v>
      </c>
      <c r="S684" s="26">
        <f>SUMIF(Tabla1[Número de Orden],Tabla13[[#This Row],[Número_Orden]],Tabla1[Total del Pedido])</f>
        <v>164</v>
      </c>
      <c r="T684" s="26" cm="1">
        <f t="array" ref="T684">_xlfn.IFS(Tabla13[[#This Row],[Cuentas_Pagadas]]="COBRADA",Tabla13[[#This Row],[Monto Total]]+Tabla13[[#This Row],[Propina]],Tabla13[[#This Row],[Cuentas_Pagadas]]="NO COBRADA",0)</f>
        <v>204.42000000000002</v>
      </c>
      <c r="U684" s="26">
        <f>SUMIF(Tabla1[Número de Orden],Tabla13[[#This Row],[Número_Orden]],Tabla1[Ganancia Bruta])</f>
        <v>64</v>
      </c>
      <c r="V684" s="26">
        <f>IF(Tabla13[[#This Row],[Ganancia Bruta]]&gt;0,Tabla13[[#This Row],[Ganancia Bruta]]-Tabla13[[#This Row],[IVA]],"-")</f>
        <v>47.599999999999994</v>
      </c>
      <c r="W684" s="7">
        <f>SUMIF(Tabla1[Número de Orden],Tabla13[[#This Row],[Número_Orden]],Tabla1[Tiempo_Preparación])</f>
        <v>5.694444444444445E-2</v>
      </c>
      <c r="X684" s="7">
        <f>Tabla13[[#This Row],[Tiempo_Sala]]-Tabla13[[#This Row],[Tiempo_Preparación]]</f>
        <v>5.4861111106907223E-2</v>
      </c>
      <c r="Y684" s="1" t="str">
        <f>IF(Tabla13[[#This Row],[TS-TP]]&gt;0,"COBRADA","NO COBRADA")</f>
        <v>COBRADA</v>
      </c>
    </row>
    <row r="685" spans="1:25" x14ac:dyDescent="0.25">
      <c r="A685" s="1">
        <v>10</v>
      </c>
      <c r="B685" s="1" t="s">
        <v>1076</v>
      </c>
      <c r="C685" s="1">
        <v>6</v>
      </c>
      <c r="D685" s="13">
        <v>45023.145138888889</v>
      </c>
      <c r="E685" s="13">
        <v>45023.194444444445</v>
      </c>
      <c r="F685" s="7">
        <f>IF(Tabla13[[#This Row],[Estado_Mesa]]="Ocupada",Tabla13[[#This Row],[Hora_Salida]]-Tabla13[[#This Row],[Hora_Llegada]]+TIME(0,15,0),Tabla13[[#This Row],[Hora_Salida]]-Tabla13[[#This Row],[Hora_Llegada]])</f>
        <v>5.9722222222868972E-2</v>
      </c>
      <c r="G685" s="7" t="str">
        <f>TEXT(Tabla13[[#This Row],[Hora_Salida]],"dddd,dd,mm,aaaa")</f>
        <v>viernes,07,04,2023</v>
      </c>
      <c r="H685" s="1" t="s">
        <v>89</v>
      </c>
      <c r="I685" s="1" t="s">
        <v>93</v>
      </c>
      <c r="J685" s="1" t="s">
        <v>80</v>
      </c>
      <c r="K685" s="1">
        <v>48.15</v>
      </c>
      <c r="L685" s="1" t="str" cm="1">
        <f t="array" ref="L685">_xlfn.IFS(Tabla13[[#This Row],[Cuentas_Pagadas]]="COBRADA",K685,Tabla13[[#This Row],[Cuentas_Pagadas]]="NO COBRADA","-")</f>
        <v>-</v>
      </c>
      <c r="M685" s="1" t="s">
        <v>95</v>
      </c>
      <c r="N685" s="1">
        <v>684</v>
      </c>
      <c r="O685" s="1" t="s">
        <v>122</v>
      </c>
      <c r="P685" s="1" t="s">
        <v>1077</v>
      </c>
      <c r="Q685" s="19">
        <v>0.1</v>
      </c>
      <c r="R685" s="25">
        <f>Tabla13[[#This Row],[Monto Total]]*Tabla13[[#This Row],[IVA (%)]]</f>
        <v>18</v>
      </c>
      <c r="S685" s="26">
        <f>SUMIF(Tabla1[Número de Orden],Tabla13[[#This Row],[Número_Orden]],Tabla1[Total del Pedido])</f>
        <v>180</v>
      </c>
      <c r="T685" s="26" cm="1">
        <f t="array" ref="T685">_xlfn.IFS(Tabla13[[#This Row],[Cuentas_Pagadas]]="COBRADA",Tabla13[[#This Row],[Monto Total]]+Tabla13[[#This Row],[Propina]],Tabla13[[#This Row],[Cuentas_Pagadas]]="NO COBRADA",0)</f>
        <v>0</v>
      </c>
      <c r="U685" s="26">
        <v>0</v>
      </c>
      <c r="V685" s="27" t="str">
        <f>IF(Tabla13[[#This Row],[Ganancia Bruta]]&gt;0,Tabla13[[#This Row],[Ganancia Bruta]]-Tabla13[[#This Row],[IVA]],"-")</f>
        <v>-</v>
      </c>
      <c r="W685" s="7">
        <f>SUMIF(Tabla1[Número de Orden],Tabla13[[#This Row],[Número_Orden]],Tabla1[Tiempo_Preparación])</f>
        <v>7.6388888888888895E-2</v>
      </c>
      <c r="X685" s="7">
        <f>Tabla13[[#This Row],[Tiempo_Sala]]-Tabla13[[#This Row],[Tiempo_Preparación]]</f>
        <v>-1.6666666666019923E-2</v>
      </c>
      <c r="Y685" s="1" t="str">
        <f>IF(Tabla13[[#This Row],[TS-TP]]&gt;0,"COBRADA","NO COBRADA")</f>
        <v>NO COBRADA</v>
      </c>
    </row>
    <row r="686" spans="1:25" x14ac:dyDescent="0.25">
      <c r="A686" s="1">
        <v>5</v>
      </c>
      <c r="B686" s="1" t="s">
        <v>379</v>
      </c>
      <c r="C686" s="1">
        <v>5</v>
      </c>
      <c r="D686" s="13">
        <v>45023.019444444442</v>
      </c>
      <c r="E686" s="13">
        <v>45023.071527777778</v>
      </c>
      <c r="F686" s="7">
        <f>IF(Tabla13[[#This Row],[Estado_Mesa]]="Ocupada",Tabla13[[#This Row],[Hora_Salida]]-Tabla13[[#This Row],[Hora_Llegada]]+TIME(0,15,0),Tabla13[[#This Row],[Hora_Salida]]-Tabla13[[#This Row],[Hora_Llegada]])</f>
        <v>5.2083333335758653E-2</v>
      </c>
      <c r="G686" s="7" t="str">
        <f>TEXT(Tabla13[[#This Row],[Hora_Salida]],"dddd,dd,mm,aaaa")</f>
        <v>viernes,07,04,2023</v>
      </c>
      <c r="H686" s="1" t="s">
        <v>79</v>
      </c>
      <c r="I686" s="1" t="s">
        <v>67</v>
      </c>
      <c r="J686" s="1" t="s">
        <v>68</v>
      </c>
      <c r="K686" s="1">
        <v>19.89</v>
      </c>
      <c r="L686" s="1" cm="1">
        <f t="array" ref="L686">_xlfn.IFS(Tabla13[[#This Row],[Cuentas_Pagadas]]="COBRADA",K686,Tabla13[[#This Row],[Cuentas_Pagadas]]="NO COBRADA","-")</f>
        <v>19.89</v>
      </c>
      <c r="M686" s="1" t="s">
        <v>81</v>
      </c>
      <c r="N686" s="1">
        <v>685</v>
      </c>
      <c r="O686" s="1" t="s">
        <v>70</v>
      </c>
      <c r="P686" s="1" t="s">
        <v>7</v>
      </c>
      <c r="Q686" s="19">
        <v>0.1</v>
      </c>
      <c r="R686" s="25">
        <f>Tabla13[[#This Row],[Monto Total]]*Tabla13[[#This Row],[IVA (%)]]</f>
        <v>5.4</v>
      </c>
      <c r="S686" s="26">
        <f>SUMIF(Tabla1[Número de Orden],Tabla13[[#This Row],[Número_Orden]],Tabla1[Total del Pedido])</f>
        <v>54</v>
      </c>
      <c r="T686" s="26" cm="1">
        <f t="array" ref="T686">_xlfn.IFS(Tabla13[[#This Row],[Cuentas_Pagadas]]="COBRADA",Tabla13[[#This Row],[Monto Total]]+Tabla13[[#This Row],[Propina]],Tabla13[[#This Row],[Cuentas_Pagadas]]="NO COBRADA",0)</f>
        <v>73.89</v>
      </c>
      <c r="U686" s="26">
        <f>SUMIF(Tabla1[Número de Orden],Tabla13[[#This Row],[Número_Orden]],Tabla1[Ganancia Bruta])</f>
        <v>22</v>
      </c>
      <c r="V686" s="26">
        <f>IF(Tabla13[[#This Row],[Ganancia Bruta]]&gt;0,Tabla13[[#This Row],[Ganancia Bruta]]-Tabla13[[#This Row],[IVA]],"-")</f>
        <v>16.600000000000001</v>
      </c>
      <c r="W686" s="7">
        <f>SUMIF(Tabla1[Número de Orden],Tabla13[[#This Row],[Número_Orden]],Tabla1[Tiempo_Preparación])</f>
        <v>1.1805555555555555E-2</v>
      </c>
      <c r="X686" s="7">
        <f>Tabla13[[#This Row],[Tiempo_Sala]]-Tabla13[[#This Row],[Tiempo_Preparación]]</f>
        <v>4.0277777780203097E-2</v>
      </c>
      <c r="Y686" s="1" t="str">
        <f>IF(Tabla13[[#This Row],[TS-TP]]&gt;0,"COBRADA","NO COBRADA")</f>
        <v>COBRADA</v>
      </c>
    </row>
    <row r="687" spans="1:25" x14ac:dyDescent="0.25">
      <c r="A687" s="1">
        <v>10</v>
      </c>
      <c r="B687" s="1" t="s">
        <v>961</v>
      </c>
      <c r="C687" s="1">
        <v>6</v>
      </c>
      <c r="D687" s="13">
        <v>45023.05</v>
      </c>
      <c r="E687" s="13">
        <v>45023.152083333334</v>
      </c>
      <c r="F687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687" s="7" t="str">
        <f>TEXT(Tabla13[[#This Row],[Hora_Salida]],"dddd,dd,mm,aaaa")</f>
        <v>viernes,07,04,2023</v>
      </c>
      <c r="H687" s="1" t="s">
        <v>73</v>
      </c>
      <c r="I687" s="1" t="s">
        <v>67</v>
      </c>
      <c r="J687" s="1" t="s">
        <v>75</v>
      </c>
      <c r="K687" s="1">
        <v>15.83</v>
      </c>
      <c r="L687" s="1" cm="1">
        <f t="array" ref="L687">_xlfn.IFS(Tabla13[[#This Row],[Cuentas_Pagadas]]="COBRADA",K687,Tabla13[[#This Row],[Cuentas_Pagadas]]="NO COBRADA","-")</f>
        <v>15.83</v>
      </c>
      <c r="M687" s="1" t="s">
        <v>69</v>
      </c>
      <c r="N687" s="1">
        <v>686</v>
      </c>
      <c r="O687" s="1" t="s">
        <v>86</v>
      </c>
      <c r="P687" s="1" t="s">
        <v>1078</v>
      </c>
      <c r="Q687" s="19">
        <v>0.1</v>
      </c>
      <c r="R687" s="25">
        <f>Tabla13[[#This Row],[Monto Total]]*Tabla13[[#This Row],[IVA (%)]]</f>
        <v>10.200000000000001</v>
      </c>
      <c r="S687" s="26">
        <f>SUMIF(Tabla1[Número de Orden],Tabla13[[#This Row],[Número_Orden]],Tabla1[Total del Pedido])</f>
        <v>102</v>
      </c>
      <c r="T687" s="26" cm="1">
        <f t="array" ref="T687">_xlfn.IFS(Tabla13[[#This Row],[Cuentas_Pagadas]]="COBRADA",Tabla13[[#This Row],[Monto Total]]+Tabla13[[#This Row],[Propina]],Tabla13[[#This Row],[Cuentas_Pagadas]]="NO COBRADA",0)</f>
        <v>117.83</v>
      </c>
      <c r="U687" s="26">
        <f>SUMIF(Tabla1[Número de Orden],Tabla13[[#This Row],[Número_Orden]],Tabla1[Ganancia Bruta])</f>
        <v>40</v>
      </c>
      <c r="V687" s="26">
        <f>IF(Tabla13[[#This Row],[Ganancia Bruta]]&gt;0,Tabla13[[#This Row],[Ganancia Bruta]]-Tabla13[[#This Row],[IVA]],"-")</f>
        <v>29.799999999999997</v>
      </c>
      <c r="W687" s="7">
        <f>SUMIF(Tabla1[Número de Orden],Tabla13[[#This Row],[Número_Orden]],Tabla1[Tiempo_Preparación])</f>
        <v>4.0277777777777773E-2</v>
      </c>
      <c r="X687" s="7">
        <f>Tabla13[[#This Row],[Tiempo_Sala]]-Tabla13[[#This Row],[Tiempo_Preparación]]</f>
        <v>6.1805555553615305E-2</v>
      </c>
      <c r="Y687" s="1" t="str">
        <f>IF(Tabla13[[#This Row],[TS-TP]]&gt;0,"COBRADA","NO COBRADA")</f>
        <v>COBRADA</v>
      </c>
    </row>
    <row r="688" spans="1:25" x14ac:dyDescent="0.25">
      <c r="A688" s="1">
        <v>2</v>
      </c>
      <c r="B688" s="1" t="s">
        <v>845</v>
      </c>
      <c r="C688" s="1">
        <v>6</v>
      </c>
      <c r="D688" s="13">
        <v>45023.07916666667</v>
      </c>
      <c r="E688" s="13">
        <v>45023.23541666667</v>
      </c>
      <c r="F688" s="7">
        <f>IF(Tabla13[[#This Row],[Estado_Mesa]]="Ocupada",Tabla13[[#This Row],[Hora_Salida]]-Tabla13[[#This Row],[Hora_Llegada]]+TIME(0,15,0),Tabla13[[#This Row],[Hora_Salida]]-Tabla13[[#This Row],[Hora_Llegada]])</f>
        <v>0.15625</v>
      </c>
      <c r="G688" s="7" t="str">
        <f>TEXT(Tabla13[[#This Row],[Hora_Salida]],"dddd,dd,mm,aaaa")</f>
        <v>viernes,07,04,2023</v>
      </c>
      <c r="H688" s="1" t="s">
        <v>89</v>
      </c>
      <c r="I688" s="1" t="s">
        <v>67</v>
      </c>
      <c r="J688" s="1" t="s">
        <v>75</v>
      </c>
      <c r="K688" s="1">
        <v>10.53</v>
      </c>
      <c r="L688" s="1" cm="1">
        <f t="array" ref="L688">_xlfn.IFS(Tabla13[[#This Row],[Cuentas_Pagadas]]="COBRADA",K688,Tabla13[[#This Row],[Cuentas_Pagadas]]="NO COBRADA","-")</f>
        <v>10.53</v>
      </c>
      <c r="M688" s="1" t="s">
        <v>81</v>
      </c>
      <c r="N688" s="1">
        <v>687</v>
      </c>
      <c r="O688" s="1" t="s">
        <v>70</v>
      </c>
      <c r="P688" s="1" t="s">
        <v>9</v>
      </c>
      <c r="Q688" s="19">
        <v>0.1</v>
      </c>
      <c r="R688" s="25">
        <f>Tabla13[[#This Row],[Monto Total]]*Tabla13[[#This Row],[IVA (%)]]</f>
        <v>7.2</v>
      </c>
      <c r="S688" s="26">
        <f>SUMIF(Tabla1[Número de Orden],Tabla13[[#This Row],[Número_Orden]],Tabla1[Total del Pedido])</f>
        <v>72</v>
      </c>
      <c r="T688" s="26" cm="1">
        <f t="array" ref="T688">_xlfn.IFS(Tabla13[[#This Row],[Cuentas_Pagadas]]="COBRADA",Tabla13[[#This Row],[Monto Total]]+Tabla13[[#This Row],[Propina]],Tabla13[[#This Row],[Cuentas_Pagadas]]="NO COBRADA",0)</f>
        <v>82.53</v>
      </c>
      <c r="U688" s="26">
        <f>SUMIF(Tabla1[Número de Orden],Tabla13[[#This Row],[Número_Orden]],Tabla1[Ganancia Bruta])</f>
        <v>28</v>
      </c>
      <c r="V688" s="26">
        <f>IF(Tabla13[[#This Row],[Ganancia Bruta]]&gt;0,Tabla13[[#This Row],[Ganancia Bruta]]-Tabla13[[#This Row],[IVA]],"-")</f>
        <v>20.8</v>
      </c>
      <c r="W688" s="7">
        <f>SUMIF(Tabla1[Número de Orden],Tabla13[[#This Row],[Número_Orden]],Tabla1[Tiempo_Preparación])</f>
        <v>2.013888888888889E-2</v>
      </c>
      <c r="X688" s="7">
        <f>Tabla13[[#This Row],[Tiempo_Sala]]-Tabla13[[#This Row],[Tiempo_Preparación]]</f>
        <v>0.1361111111111111</v>
      </c>
      <c r="Y688" s="1" t="str">
        <f>IF(Tabla13[[#This Row],[TS-TP]]&gt;0,"COBRADA","NO COBRADA")</f>
        <v>COBRADA</v>
      </c>
    </row>
    <row r="689" spans="1:25" x14ac:dyDescent="0.25">
      <c r="A689" s="1">
        <v>3</v>
      </c>
      <c r="B689" s="1" t="s">
        <v>1079</v>
      </c>
      <c r="C689" s="1">
        <v>1</v>
      </c>
      <c r="D689" s="13">
        <v>45023.143055555556</v>
      </c>
      <c r="E689" s="13">
        <v>45023.210416666669</v>
      </c>
      <c r="F689" s="7">
        <f>IF(Tabla13[[#This Row],[Estado_Mesa]]="Ocupada",Tabla13[[#This Row],[Hora_Salida]]-Tabla13[[#This Row],[Hora_Llegada]]+TIME(0,15,0),Tabla13[[#This Row],[Hora_Salida]]-Tabla13[[#This Row],[Hora_Llegada]])</f>
        <v>7.7777777779071286E-2</v>
      </c>
      <c r="G689" s="7" t="str">
        <f>TEXT(Tabla13[[#This Row],[Hora_Salida]],"dddd,dd,mm,aaaa")</f>
        <v>viernes,07,04,2023</v>
      </c>
      <c r="H689" s="1" t="s">
        <v>73</v>
      </c>
      <c r="I689" s="1" t="s">
        <v>67</v>
      </c>
      <c r="J689" s="1" t="s">
        <v>80</v>
      </c>
      <c r="K689" s="1">
        <v>48.7</v>
      </c>
      <c r="L689" s="1" cm="1">
        <f t="array" ref="L689">_xlfn.IFS(Tabla13[[#This Row],[Cuentas_Pagadas]]="COBRADA",K689,Tabla13[[#This Row],[Cuentas_Pagadas]]="NO COBRADA","-")</f>
        <v>48.7</v>
      </c>
      <c r="M689" s="1" t="s">
        <v>95</v>
      </c>
      <c r="N689" s="1">
        <v>688</v>
      </c>
      <c r="O689" s="1" t="s">
        <v>139</v>
      </c>
      <c r="P689" s="1" t="s">
        <v>10</v>
      </c>
      <c r="Q689" s="19">
        <v>0.1</v>
      </c>
      <c r="R689" s="25">
        <f>Tabla13[[#This Row],[Monto Total]]*Tabla13[[#This Row],[IVA (%)]]</f>
        <v>2.9000000000000004</v>
      </c>
      <c r="S689" s="26">
        <f>SUMIF(Tabla1[Número de Orden],Tabla13[[#This Row],[Número_Orden]],Tabla1[Total del Pedido])</f>
        <v>29</v>
      </c>
      <c r="T689" s="26" cm="1">
        <f t="array" ref="T689">_xlfn.IFS(Tabla13[[#This Row],[Cuentas_Pagadas]]="COBRADA",Tabla13[[#This Row],[Monto Total]]+Tabla13[[#This Row],[Propina]],Tabla13[[#This Row],[Cuentas_Pagadas]]="NO COBRADA",0)</f>
        <v>77.7</v>
      </c>
      <c r="U689" s="26">
        <f>SUMIF(Tabla1[Número de Orden],Tabla13[[#This Row],[Número_Orden]],Tabla1[Ganancia Bruta])</f>
        <v>12</v>
      </c>
      <c r="V689" s="26">
        <f>IF(Tabla13[[#This Row],[Ganancia Bruta]]&gt;0,Tabla13[[#This Row],[Ganancia Bruta]]-Tabla13[[#This Row],[IVA]],"-")</f>
        <v>9.1</v>
      </c>
      <c r="W689" s="7">
        <f>SUMIF(Tabla1[Número de Orden],Tabla13[[#This Row],[Número_Orden]],Tabla1[Tiempo_Preparación])</f>
        <v>9.7222222222222224E-3</v>
      </c>
      <c r="X689" s="7">
        <f>Tabla13[[#This Row],[Tiempo_Sala]]-Tabla13[[#This Row],[Tiempo_Preparación]]</f>
        <v>6.8055555556849057E-2</v>
      </c>
      <c r="Y689" s="1" t="str">
        <f>IF(Tabla13[[#This Row],[TS-TP]]&gt;0,"COBRADA","NO COBRADA")</f>
        <v>COBRADA</v>
      </c>
    </row>
    <row r="690" spans="1:25" x14ac:dyDescent="0.25">
      <c r="A690" s="1">
        <v>14</v>
      </c>
      <c r="B690" s="1" t="s">
        <v>1080</v>
      </c>
      <c r="C690" s="1">
        <v>1</v>
      </c>
      <c r="D690" s="13">
        <v>45023.025000000001</v>
      </c>
      <c r="E690" s="13">
        <v>45023.098611111112</v>
      </c>
      <c r="F690" s="7">
        <f>IF(Tabla13[[#This Row],[Estado_Mesa]]="Ocupada",Tabla13[[#This Row],[Hora_Salida]]-Tabla13[[#This Row],[Hora_Llegada]]+TIME(0,15,0),Tabla13[[#This Row],[Hora_Salida]]-Tabla13[[#This Row],[Hora_Llegada]])</f>
        <v>8.4027777777616094E-2</v>
      </c>
      <c r="G690" s="7" t="str">
        <f>TEXT(Tabla13[[#This Row],[Hora_Salida]],"dddd,dd,mm,aaaa")</f>
        <v>viernes,07,04,2023</v>
      </c>
      <c r="H690" s="1" t="s">
        <v>73</v>
      </c>
      <c r="I690" s="1" t="s">
        <v>67</v>
      </c>
      <c r="J690" s="1" t="s">
        <v>80</v>
      </c>
      <c r="K690" s="1">
        <v>10.25</v>
      </c>
      <c r="L690" s="1" cm="1">
        <f t="array" ref="L690">_xlfn.IFS(Tabla13[[#This Row],[Cuentas_Pagadas]]="COBRADA",K690,Tabla13[[#This Row],[Cuentas_Pagadas]]="NO COBRADA","-")</f>
        <v>10.25</v>
      </c>
      <c r="M690" s="1" t="s">
        <v>95</v>
      </c>
      <c r="N690" s="1">
        <v>689</v>
      </c>
      <c r="O690" s="1" t="s">
        <v>86</v>
      </c>
      <c r="P690" s="1" t="s">
        <v>1081</v>
      </c>
      <c r="Q690" s="19">
        <v>0.1</v>
      </c>
      <c r="R690" s="25">
        <f>Tabla13[[#This Row],[Monto Total]]*Tabla13[[#This Row],[IVA (%)]]</f>
        <v>16.5</v>
      </c>
      <c r="S690" s="26">
        <f>SUMIF(Tabla1[Número de Orden],Tabla13[[#This Row],[Número_Orden]],Tabla1[Total del Pedido])</f>
        <v>165</v>
      </c>
      <c r="T690" s="26" cm="1">
        <f t="array" ref="T690">_xlfn.IFS(Tabla13[[#This Row],[Cuentas_Pagadas]]="COBRADA",Tabla13[[#This Row],[Monto Total]]+Tabla13[[#This Row],[Propina]],Tabla13[[#This Row],[Cuentas_Pagadas]]="NO COBRADA",0)</f>
        <v>175.25</v>
      </c>
      <c r="U690" s="26">
        <f>SUMIF(Tabla1[Número de Orden],Tabla13[[#This Row],[Número_Orden]],Tabla1[Ganancia Bruta])</f>
        <v>65</v>
      </c>
      <c r="V690" s="26">
        <f>IF(Tabla13[[#This Row],[Ganancia Bruta]]&gt;0,Tabla13[[#This Row],[Ganancia Bruta]]-Tabla13[[#This Row],[IVA]],"-")</f>
        <v>48.5</v>
      </c>
      <c r="W690" s="7">
        <f>SUMIF(Tabla1[Número de Orden],Tabla13[[#This Row],[Número_Orden]],Tabla1[Tiempo_Preparación])</f>
        <v>2.0138888888888887E-2</v>
      </c>
      <c r="X690" s="7">
        <f>Tabla13[[#This Row],[Tiempo_Sala]]-Tabla13[[#This Row],[Tiempo_Preparación]]</f>
        <v>6.3888888888727208E-2</v>
      </c>
      <c r="Y690" s="1" t="str">
        <f>IF(Tabla13[[#This Row],[TS-TP]]&gt;0,"COBRADA","NO COBRADA")</f>
        <v>COBRADA</v>
      </c>
    </row>
    <row r="691" spans="1:25" x14ac:dyDescent="0.25">
      <c r="A691" s="1">
        <v>15</v>
      </c>
      <c r="B691" s="1" t="s">
        <v>880</v>
      </c>
      <c r="C691" s="1">
        <v>4</v>
      </c>
      <c r="D691" s="13">
        <v>45023.113194444442</v>
      </c>
      <c r="E691" s="13">
        <v>45023.238194444442</v>
      </c>
      <c r="F691" s="7">
        <f>IF(Tabla13[[#This Row],[Estado_Mesa]]="Ocupada",Tabla13[[#This Row],[Hora_Salida]]-Tabla13[[#This Row],[Hora_Llegada]]+TIME(0,15,0),Tabla13[[#This Row],[Hora_Salida]]-Tabla13[[#This Row],[Hora_Llegada]])</f>
        <v>0.125</v>
      </c>
      <c r="G691" s="7" t="str">
        <f>TEXT(Tabla13[[#This Row],[Hora_Salida]],"dddd,dd,mm,aaaa")</f>
        <v>viernes,07,04,2023</v>
      </c>
      <c r="H691" s="1" t="s">
        <v>85</v>
      </c>
      <c r="I691" s="1" t="s">
        <v>93</v>
      </c>
      <c r="J691" s="1" t="s">
        <v>68</v>
      </c>
      <c r="K691" s="1">
        <v>37.22</v>
      </c>
      <c r="L691" s="1" cm="1">
        <f t="array" ref="L691">_xlfn.IFS(Tabla13[[#This Row],[Cuentas_Pagadas]]="COBRADA",K691,Tabla13[[#This Row],[Cuentas_Pagadas]]="NO COBRADA","-")</f>
        <v>37.22</v>
      </c>
      <c r="M691" s="1" t="s">
        <v>69</v>
      </c>
      <c r="N691" s="1">
        <v>690</v>
      </c>
      <c r="O691" s="1" t="s">
        <v>70</v>
      </c>
      <c r="P691" s="1" t="s">
        <v>1082</v>
      </c>
      <c r="Q691" s="19">
        <v>0.1</v>
      </c>
      <c r="R691" s="25">
        <f>Tabla13[[#This Row],[Monto Total]]*Tabla13[[#This Row],[IVA (%)]]</f>
        <v>19.100000000000001</v>
      </c>
      <c r="S691" s="26">
        <f>SUMIF(Tabla1[Número de Orden],Tabla13[[#This Row],[Número_Orden]],Tabla1[Total del Pedido])</f>
        <v>191</v>
      </c>
      <c r="T691" s="26" cm="1">
        <f t="array" ref="T691">_xlfn.IFS(Tabla13[[#This Row],[Cuentas_Pagadas]]="COBRADA",Tabla13[[#This Row],[Monto Total]]+Tabla13[[#This Row],[Propina]],Tabla13[[#This Row],[Cuentas_Pagadas]]="NO COBRADA",0)</f>
        <v>228.22</v>
      </c>
      <c r="U691" s="26">
        <f>SUMIF(Tabla1[Número de Orden],Tabla13[[#This Row],[Número_Orden]],Tabla1[Ganancia Bruta])</f>
        <v>76</v>
      </c>
      <c r="V691" s="26">
        <f>IF(Tabla13[[#This Row],[Ganancia Bruta]]&gt;0,Tabla13[[#This Row],[Ganancia Bruta]]-Tabla13[[#This Row],[IVA]],"-")</f>
        <v>56.9</v>
      </c>
      <c r="W691" s="7">
        <f>SUMIF(Tabla1[Número de Orden],Tabla13[[#This Row],[Número_Orden]],Tabla1[Tiempo_Preparación])</f>
        <v>9.930555555555555E-2</v>
      </c>
      <c r="X691" s="7">
        <f>Tabla13[[#This Row],[Tiempo_Sala]]-Tabla13[[#This Row],[Tiempo_Preparación]]</f>
        <v>2.569444444444445E-2</v>
      </c>
      <c r="Y691" s="1" t="str">
        <f>IF(Tabla13[[#This Row],[TS-TP]]&gt;0,"COBRADA","NO COBRADA")</f>
        <v>COBRADA</v>
      </c>
    </row>
    <row r="692" spans="1:25" x14ac:dyDescent="0.25">
      <c r="A692" s="1">
        <v>19</v>
      </c>
      <c r="B692" s="1" t="s">
        <v>149</v>
      </c>
      <c r="C692" s="1">
        <v>4</v>
      </c>
      <c r="D692" s="13">
        <v>45023.071527777778</v>
      </c>
      <c r="E692" s="13">
        <v>45023.220138888886</v>
      </c>
      <c r="F692" s="7">
        <f>IF(Tabla13[[#This Row],[Estado_Mesa]]="Ocupada",Tabla13[[#This Row],[Hora_Salida]]-Tabla13[[#This Row],[Hora_Llegada]]+TIME(0,15,0),Tabla13[[#This Row],[Hora_Salida]]-Tabla13[[#This Row],[Hora_Llegada]])</f>
        <v>0.1590277777747057</v>
      </c>
      <c r="G692" s="7" t="str">
        <f>TEXT(Tabla13[[#This Row],[Hora_Salida]],"dddd,dd,mm,aaaa")</f>
        <v>viernes,07,04,2023</v>
      </c>
      <c r="H692" s="1" t="s">
        <v>66</v>
      </c>
      <c r="I692" s="1" t="s">
        <v>93</v>
      </c>
      <c r="J692" s="1" t="s">
        <v>68</v>
      </c>
      <c r="K692" s="1">
        <v>13.9</v>
      </c>
      <c r="L692" s="1" cm="1">
        <f t="array" ref="L692">_xlfn.IFS(Tabla13[[#This Row],[Cuentas_Pagadas]]="COBRADA",K692,Tabla13[[#This Row],[Cuentas_Pagadas]]="NO COBRADA","-")</f>
        <v>13.9</v>
      </c>
      <c r="M692" s="1" t="s">
        <v>95</v>
      </c>
      <c r="N692" s="1">
        <v>691</v>
      </c>
      <c r="O692" s="1" t="s">
        <v>76</v>
      </c>
      <c r="P692" s="1" t="s">
        <v>16</v>
      </c>
      <c r="Q692" s="19">
        <v>0.1</v>
      </c>
      <c r="R692" s="25">
        <f>Tabla13[[#This Row],[Monto Total]]*Tabla13[[#This Row],[IVA (%)]]</f>
        <v>6.6000000000000005</v>
      </c>
      <c r="S692" s="26">
        <f>SUMIF(Tabla1[Número de Orden],Tabla13[[#This Row],[Número_Orden]],Tabla1[Total del Pedido])</f>
        <v>66</v>
      </c>
      <c r="T692" s="26" cm="1">
        <f t="array" ref="T692">_xlfn.IFS(Tabla13[[#This Row],[Cuentas_Pagadas]]="COBRADA",Tabla13[[#This Row],[Monto Total]]+Tabla13[[#This Row],[Propina]],Tabla13[[#This Row],[Cuentas_Pagadas]]="NO COBRADA",0)</f>
        <v>79.900000000000006</v>
      </c>
      <c r="U692" s="26">
        <f>SUMIF(Tabla1[Número de Orden],Tabla13[[#This Row],[Número_Orden]],Tabla1[Ganancia Bruta])</f>
        <v>27</v>
      </c>
      <c r="V692" s="26">
        <f>IF(Tabla13[[#This Row],[Ganancia Bruta]]&gt;0,Tabla13[[#This Row],[Ganancia Bruta]]-Tabla13[[#This Row],[IVA]],"-")</f>
        <v>20.399999999999999</v>
      </c>
      <c r="W692" s="7">
        <f>SUMIF(Tabla1[Número de Orden],Tabla13[[#This Row],[Número_Orden]],Tabla1[Tiempo_Preparación])</f>
        <v>2.361111111111111E-2</v>
      </c>
      <c r="X692" s="7">
        <f>Tabla13[[#This Row],[Tiempo_Sala]]-Tabla13[[#This Row],[Tiempo_Preparación]]</f>
        <v>0.13541666666359459</v>
      </c>
      <c r="Y692" s="1" t="str">
        <f>IF(Tabla13[[#This Row],[TS-TP]]&gt;0,"COBRADA","NO COBRADA")</f>
        <v>COBRADA</v>
      </c>
    </row>
    <row r="693" spans="1:25" x14ac:dyDescent="0.25">
      <c r="A693" s="1">
        <v>9</v>
      </c>
      <c r="B693" s="1" t="s">
        <v>413</v>
      </c>
      <c r="C693" s="1">
        <v>2</v>
      </c>
      <c r="D693" s="13">
        <v>45023.036805555559</v>
      </c>
      <c r="E693" s="13">
        <v>45023.18472222222</v>
      </c>
      <c r="F693" s="7">
        <f>IF(Tabla13[[#This Row],[Estado_Mesa]]="Ocupada",Tabla13[[#This Row],[Hora_Salida]]-Tabla13[[#This Row],[Hora_Llegada]]+TIME(0,15,0),Tabla13[[#This Row],[Hora_Salida]]-Tabla13[[#This Row],[Hora_Llegada]])</f>
        <v>0.14791666666133096</v>
      </c>
      <c r="G693" s="7" t="str">
        <f>TEXT(Tabla13[[#This Row],[Hora_Salida]],"dddd,dd,mm,aaaa")</f>
        <v>viernes,07,04,2023</v>
      </c>
      <c r="H693" s="1" t="s">
        <v>73</v>
      </c>
      <c r="I693" s="1" t="s">
        <v>93</v>
      </c>
      <c r="J693" s="1" t="s">
        <v>80</v>
      </c>
      <c r="K693" s="1">
        <v>25.92</v>
      </c>
      <c r="L693" s="1" cm="1">
        <f t="array" ref="L693">_xlfn.IFS(Tabla13[[#This Row],[Cuentas_Pagadas]]="COBRADA",K693,Tabla13[[#This Row],[Cuentas_Pagadas]]="NO COBRADA","-")</f>
        <v>25.92</v>
      </c>
      <c r="M693" s="1" t="s">
        <v>69</v>
      </c>
      <c r="N693" s="1">
        <v>692</v>
      </c>
      <c r="O693" s="1" t="s">
        <v>139</v>
      </c>
      <c r="P693" s="1" t="s">
        <v>1083</v>
      </c>
      <c r="Q693" s="19">
        <v>0.1</v>
      </c>
      <c r="R693" s="25">
        <f>Tabla13[[#This Row],[Monto Total]]*Tabla13[[#This Row],[IVA (%)]]</f>
        <v>17.3</v>
      </c>
      <c r="S693" s="26">
        <f>SUMIF(Tabla1[Número de Orden],Tabla13[[#This Row],[Número_Orden]],Tabla1[Total del Pedido])</f>
        <v>173</v>
      </c>
      <c r="T693" s="26" cm="1">
        <f t="array" ref="T693">_xlfn.IFS(Tabla13[[#This Row],[Cuentas_Pagadas]]="COBRADA",Tabla13[[#This Row],[Monto Total]]+Tabla13[[#This Row],[Propina]],Tabla13[[#This Row],[Cuentas_Pagadas]]="NO COBRADA",0)</f>
        <v>198.92000000000002</v>
      </c>
      <c r="U693" s="26">
        <f>SUMIF(Tabla1[Número de Orden],Tabla13[[#This Row],[Número_Orden]],Tabla1[Ganancia Bruta])</f>
        <v>70</v>
      </c>
      <c r="V693" s="26">
        <f>IF(Tabla13[[#This Row],[Ganancia Bruta]]&gt;0,Tabla13[[#This Row],[Ganancia Bruta]]-Tabla13[[#This Row],[IVA]],"-")</f>
        <v>52.7</v>
      </c>
      <c r="W693" s="7">
        <f>SUMIF(Tabla1[Número de Orden],Tabla13[[#This Row],[Número_Orden]],Tabla1[Tiempo_Preparación])</f>
        <v>6.9444444444444434E-2</v>
      </c>
      <c r="X693" s="7">
        <f>Tabla13[[#This Row],[Tiempo_Sala]]-Tabla13[[#This Row],[Tiempo_Preparación]]</f>
        <v>7.8472222216886531E-2</v>
      </c>
      <c r="Y693" s="1" t="str">
        <f>IF(Tabla13[[#This Row],[TS-TP]]&gt;0,"COBRADA","NO COBRADA")</f>
        <v>COBRADA</v>
      </c>
    </row>
    <row r="694" spans="1:25" x14ac:dyDescent="0.25">
      <c r="A694" s="1">
        <v>15</v>
      </c>
      <c r="B694" s="1" t="s">
        <v>713</v>
      </c>
      <c r="C694" s="1">
        <v>4</v>
      </c>
      <c r="D694" s="13">
        <v>45023.155555555553</v>
      </c>
      <c r="E694" s="13">
        <v>45023.313194444447</v>
      </c>
      <c r="F694" s="7">
        <f>IF(Tabla13[[#This Row],[Estado_Mesa]]="Ocupada",Tabla13[[#This Row],[Hora_Salida]]-Tabla13[[#This Row],[Hora_Llegada]]+TIME(0,15,0),Tabla13[[#This Row],[Hora_Salida]]-Tabla13[[#This Row],[Hora_Llegada]])</f>
        <v>0.15763888889341615</v>
      </c>
      <c r="G694" s="7" t="str">
        <f>TEXT(Tabla13[[#This Row],[Hora_Salida]],"dddd,dd,mm,aaaa")</f>
        <v>viernes,07,04,2023</v>
      </c>
      <c r="H694" s="1" t="s">
        <v>66</v>
      </c>
      <c r="I694" s="1" t="s">
        <v>67</v>
      </c>
      <c r="J694" s="1" t="s">
        <v>80</v>
      </c>
      <c r="K694" s="1">
        <v>28.31</v>
      </c>
      <c r="L694" s="1" cm="1">
        <f t="array" ref="L694">_xlfn.IFS(Tabla13[[#This Row],[Cuentas_Pagadas]]="COBRADA",K694,Tabla13[[#This Row],[Cuentas_Pagadas]]="NO COBRADA","-")</f>
        <v>28.31</v>
      </c>
      <c r="M694" s="1" t="s">
        <v>81</v>
      </c>
      <c r="N694" s="1">
        <v>693</v>
      </c>
      <c r="O694" s="1" t="s">
        <v>117</v>
      </c>
      <c r="P694" s="1" t="s">
        <v>1084</v>
      </c>
      <c r="Q694" s="19">
        <v>0.1</v>
      </c>
      <c r="R694" s="25">
        <f>Tabla13[[#This Row],[Monto Total]]*Tabla13[[#This Row],[IVA (%)]]</f>
        <v>7.8000000000000007</v>
      </c>
      <c r="S694" s="26">
        <f>SUMIF(Tabla1[Número de Orden],Tabla13[[#This Row],[Número_Orden]],Tabla1[Total del Pedido])</f>
        <v>78</v>
      </c>
      <c r="T694" s="26" cm="1">
        <f t="array" ref="T694">_xlfn.IFS(Tabla13[[#This Row],[Cuentas_Pagadas]]="COBRADA",Tabla13[[#This Row],[Monto Total]]+Tabla13[[#This Row],[Propina]],Tabla13[[#This Row],[Cuentas_Pagadas]]="NO COBRADA",0)</f>
        <v>106.31</v>
      </c>
      <c r="U694" s="26">
        <f>SUMIF(Tabla1[Número de Orden],Tabla13[[#This Row],[Número_Orden]],Tabla1[Ganancia Bruta])</f>
        <v>30</v>
      </c>
      <c r="V694" s="26">
        <f>IF(Tabla13[[#This Row],[Ganancia Bruta]]&gt;0,Tabla13[[#This Row],[Ganancia Bruta]]-Tabla13[[#This Row],[IVA]],"-")</f>
        <v>22.2</v>
      </c>
      <c r="W694" s="7">
        <f>SUMIF(Tabla1[Número de Orden],Tabla13[[#This Row],[Número_Orden]],Tabla1[Tiempo_Preparación])</f>
        <v>3.0555555555555555E-2</v>
      </c>
      <c r="X694" s="7">
        <f>Tabla13[[#This Row],[Tiempo_Sala]]-Tabla13[[#This Row],[Tiempo_Preparación]]</f>
        <v>0.12708333333786059</v>
      </c>
      <c r="Y694" s="1" t="str">
        <f>IF(Tabla13[[#This Row],[TS-TP]]&gt;0,"COBRADA","NO COBRADA")</f>
        <v>COBRADA</v>
      </c>
    </row>
    <row r="695" spans="1:25" x14ac:dyDescent="0.25">
      <c r="A695" s="1">
        <v>5</v>
      </c>
      <c r="B695" s="1" t="s">
        <v>127</v>
      </c>
      <c r="C695" s="1">
        <v>4</v>
      </c>
      <c r="D695" s="13">
        <v>45023.07708333333</v>
      </c>
      <c r="E695" s="13">
        <v>45023.217361111114</v>
      </c>
      <c r="F695" s="7">
        <f>IF(Tabla13[[#This Row],[Estado_Mesa]]="Ocupada",Tabla13[[#This Row],[Hora_Salida]]-Tabla13[[#This Row],[Hora_Llegada]]+TIME(0,15,0),Tabla13[[#This Row],[Hora_Salida]]-Tabla13[[#This Row],[Hora_Llegada]])</f>
        <v>0.14027777778392192</v>
      </c>
      <c r="G695" s="7" t="str">
        <f>TEXT(Tabla13[[#This Row],[Hora_Salida]],"dddd,dd,mm,aaaa")</f>
        <v>viernes,07,04,2023</v>
      </c>
      <c r="H695" s="1" t="s">
        <v>79</v>
      </c>
      <c r="I695" s="1" t="s">
        <v>67</v>
      </c>
      <c r="J695" s="1" t="s">
        <v>80</v>
      </c>
      <c r="K695" s="1">
        <v>23.66</v>
      </c>
      <c r="L695" s="1" cm="1">
        <f t="array" ref="L695">_xlfn.IFS(Tabla13[[#This Row],[Cuentas_Pagadas]]="COBRADA",K695,Tabla13[[#This Row],[Cuentas_Pagadas]]="NO COBRADA","-")</f>
        <v>23.66</v>
      </c>
      <c r="M695" s="1" t="s">
        <v>81</v>
      </c>
      <c r="N695" s="1">
        <v>694</v>
      </c>
      <c r="O695" s="1" t="s">
        <v>96</v>
      </c>
      <c r="P695" s="1" t="s">
        <v>1085</v>
      </c>
      <c r="Q695" s="19">
        <v>0.1</v>
      </c>
      <c r="R695" s="25">
        <f>Tabla13[[#This Row],[Monto Total]]*Tabla13[[#This Row],[IVA (%)]]</f>
        <v>15.700000000000001</v>
      </c>
      <c r="S695" s="26">
        <f>SUMIF(Tabla1[Número de Orden],Tabla13[[#This Row],[Número_Orden]],Tabla1[Total del Pedido])</f>
        <v>157</v>
      </c>
      <c r="T695" s="26" cm="1">
        <f t="array" ref="T695">_xlfn.IFS(Tabla13[[#This Row],[Cuentas_Pagadas]]="COBRADA",Tabla13[[#This Row],[Monto Total]]+Tabla13[[#This Row],[Propina]],Tabla13[[#This Row],[Cuentas_Pagadas]]="NO COBRADA",0)</f>
        <v>180.66</v>
      </c>
      <c r="U695" s="26">
        <f>SUMIF(Tabla1[Número de Orden],Tabla13[[#This Row],[Número_Orden]],Tabla1[Ganancia Bruta])</f>
        <v>63</v>
      </c>
      <c r="V695" s="26">
        <f>IF(Tabla13[[#This Row],[Ganancia Bruta]]&gt;0,Tabla13[[#This Row],[Ganancia Bruta]]-Tabla13[[#This Row],[IVA]],"-")</f>
        <v>47.3</v>
      </c>
      <c r="W695" s="7">
        <f>SUMIF(Tabla1[Número de Orden],Tabla13[[#This Row],[Número_Orden]],Tabla1[Tiempo_Preparación])</f>
        <v>8.8888888888888878E-2</v>
      </c>
      <c r="X695" s="7">
        <f>Tabla13[[#This Row],[Tiempo_Sala]]-Tabla13[[#This Row],[Tiempo_Preparación]]</f>
        <v>5.1388888895033041E-2</v>
      </c>
      <c r="Y695" s="1" t="str">
        <f>IF(Tabla13[[#This Row],[TS-TP]]&gt;0,"COBRADA","NO COBRADA")</f>
        <v>COBRADA</v>
      </c>
    </row>
    <row r="696" spans="1:25" x14ac:dyDescent="0.25">
      <c r="A696" s="1">
        <v>9</v>
      </c>
      <c r="B696" s="1" t="s">
        <v>571</v>
      </c>
      <c r="C696" s="1">
        <v>1</v>
      </c>
      <c r="D696" s="13">
        <v>45023.084722222222</v>
      </c>
      <c r="E696" s="13">
        <v>45023.230555555558</v>
      </c>
      <c r="F696" s="7">
        <f>IF(Tabla13[[#This Row],[Estado_Mesa]]="Ocupada",Tabla13[[#This Row],[Hora_Salida]]-Tabla13[[#This Row],[Hora_Llegada]]+TIME(0,15,0),Tabla13[[#This Row],[Hora_Salida]]-Tabla13[[#This Row],[Hora_Llegada]])</f>
        <v>0.15625000000242531</v>
      </c>
      <c r="G696" s="7" t="str">
        <f>TEXT(Tabla13[[#This Row],[Hora_Salida]],"dddd,dd,mm,aaaa")</f>
        <v>viernes,07,04,2023</v>
      </c>
      <c r="H696" s="1" t="s">
        <v>66</v>
      </c>
      <c r="I696" s="1" t="s">
        <v>67</v>
      </c>
      <c r="J696" s="1" t="s">
        <v>80</v>
      </c>
      <c r="K696" s="1">
        <v>18.23</v>
      </c>
      <c r="L696" s="1" cm="1">
        <f t="array" ref="L696">_xlfn.IFS(Tabla13[[#This Row],[Cuentas_Pagadas]]="COBRADA",K696,Tabla13[[#This Row],[Cuentas_Pagadas]]="NO COBRADA","-")</f>
        <v>18.23</v>
      </c>
      <c r="M696" s="1" t="s">
        <v>95</v>
      </c>
      <c r="N696" s="1">
        <v>695</v>
      </c>
      <c r="O696" s="1" t="s">
        <v>96</v>
      </c>
      <c r="P696" s="1" t="s">
        <v>107</v>
      </c>
      <c r="Q696" s="19">
        <v>0.1</v>
      </c>
      <c r="R696" s="25">
        <f>Tabla13[[#This Row],[Monto Total]]*Tabla13[[#This Row],[IVA (%)]]</f>
        <v>11.600000000000001</v>
      </c>
      <c r="S696" s="26">
        <f>SUMIF(Tabla1[Número de Orden],Tabla13[[#This Row],[Número_Orden]],Tabla1[Total del Pedido])</f>
        <v>116</v>
      </c>
      <c r="T696" s="26" cm="1">
        <f t="array" ref="T696">_xlfn.IFS(Tabla13[[#This Row],[Cuentas_Pagadas]]="COBRADA",Tabla13[[#This Row],[Monto Total]]+Tabla13[[#This Row],[Propina]],Tabla13[[#This Row],[Cuentas_Pagadas]]="NO COBRADA",0)</f>
        <v>134.22999999999999</v>
      </c>
      <c r="U696" s="26">
        <f>SUMIF(Tabla1[Número de Orden],Tabla13[[#This Row],[Número_Orden]],Tabla1[Ganancia Bruta])</f>
        <v>48</v>
      </c>
      <c r="V696" s="26">
        <f>IF(Tabla13[[#This Row],[Ganancia Bruta]]&gt;0,Tabla13[[#This Row],[Ganancia Bruta]]-Tabla13[[#This Row],[IVA]],"-")</f>
        <v>36.4</v>
      </c>
      <c r="W696" s="7">
        <f>SUMIF(Tabla1[Número de Orden],Tabla13[[#This Row],[Número_Orden]],Tabla1[Tiempo_Preparación])</f>
        <v>2.5694444444444443E-2</v>
      </c>
      <c r="X696" s="7">
        <f>Tabla13[[#This Row],[Tiempo_Sala]]-Tabla13[[#This Row],[Tiempo_Preparación]]</f>
        <v>0.13055555555798087</v>
      </c>
      <c r="Y696" s="1" t="str">
        <f>IF(Tabla13[[#This Row],[TS-TP]]&gt;0,"COBRADA","NO COBRADA")</f>
        <v>COBRADA</v>
      </c>
    </row>
    <row r="697" spans="1:25" x14ac:dyDescent="0.25">
      <c r="A697" s="1">
        <v>2</v>
      </c>
      <c r="B697" s="1" t="s">
        <v>383</v>
      </c>
      <c r="C697" s="1">
        <v>6</v>
      </c>
      <c r="D697" s="13">
        <v>45023.094444444447</v>
      </c>
      <c r="E697" s="13">
        <v>45023.257638888892</v>
      </c>
      <c r="F697" s="7">
        <f>IF(Tabla13[[#This Row],[Estado_Mesa]]="Ocupada",Tabla13[[#This Row],[Hora_Salida]]-Tabla13[[#This Row],[Hora_Llegada]]+TIME(0,15,0),Tabla13[[#This Row],[Hora_Salida]]-Tabla13[[#This Row],[Hora_Llegada]])</f>
        <v>0.17361111111191954</v>
      </c>
      <c r="G697" s="7" t="str">
        <f>TEXT(Tabla13[[#This Row],[Hora_Salida]],"dddd,dd,mm,aaaa")</f>
        <v>viernes,07,04,2023</v>
      </c>
      <c r="H697" s="1" t="s">
        <v>73</v>
      </c>
      <c r="I697" s="1" t="s">
        <v>93</v>
      </c>
      <c r="J697" s="1" t="s">
        <v>80</v>
      </c>
      <c r="K697" s="1">
        <v>18.760000000000002</v>
      </c>
      <c r="L697" s="1" cm="1">
        <f t="array" ref="L697">_xlfn.IFS(Tabla13[[#This Row],[Cuentas_Pagadas]]="COBRADA",K697,Tabla13[[#This Row],[Cuentas_Pagadas]]="NO COBRADA","-")</f>
        <v>18.760000000000002</v>
      </c>
      <c r="M697" s="1" t="s">
        <v>95</v>
      </c>
      <c r="N697" s="1">
        <v>696</v>
      </c>
      <c r="O697" s="1" t="s">
        <v>90</v>
      </c>
      <c r="P697" s="1" t="s">
        <v>19</v>
      </c>
      <c r="Q697" s="19">
        <v>0.1</v>
      </c>
      <c r="R697" s="25">
        <f>Tabla13[[#This Row],[Monto Total]]*Tabla13[[#This Row],[IVA (%)]]</f>
        <v>4.6000000000000005</v>
      </c>
      <c r="S697" s="26">
        <f>SUMIF(Tabla1[Número de Orden],Tabla13[[#This Row],[Número_Orden]],Tabla1[Total del Pedido])</f>
        <v>46</v>
      </c>
      <c r="T697" s="26" cm="1">
        <f t="array" ref="T697">_xlfn.IFS(Tabla13[[#This Row],[Cuentas_Pagadas]]="COBRADA",Tabla13[[#This Row],[Monto Total]]+Tabla13[[#This Row],[Propina]],Tabla13[[#This Row],[Cuentas_Pagadas]]="NO COBRADA",0)</f>
        <v>64.760000000000005</v>
      </c>
      <c r="U697" s="26">
        <f>SUMIF(Tabla1[Número de Orden],Tabla13[[#This Row],[Número_Orden]],Tabla1[Ganancia Bruta])</f>
        <v>18</v>
      </c>
      <c r="V697" s="26">
        <f>IF(Tabla13[[#This Row],[Ganancia Bruta]]&gt;0,Tabla13[[#This Row],[Ganancia Bruta]]-Tabla13[[#This Row],[IVA]],"-")</f>
        <v>13.399999999999999</v>
      </c>
      <c r="W697" s="7">
        <f>SUMIF(Tabla1[Número de Orden],Tabla13[[#This Row],[Número_Orden]],Tabla1[Tiempo_Preparación])</f>
        <v>1.5972222222222221E-2</v>
      </c>
      <c r="X697" s="7">
        <f>Tabla13[[#This Row],[Tiempo_Sala]]-Tabla13[[#This Row],[Tiempo_Preparación]]</f>
        <v>0.15763888888969732</v>
      </c>
      <c r="Y697" s="1" t="str">
        <f>IF(Tabla13[[#This Row],[TS-TP]]&gt;0,"COBRADA","NO COBRADA")</f>
        <v>COBRADA</v>
      </c>
    </row>
    <row r="698" spans="1:25" x14ac:dyDescent="0.25">
      <c r="A698" s="1">
        <v>4</v>
      </c>
      <c r="B698" s="1" t="s">
        <v>1086</v>
      </c>
      <c r="C698" s="1">
        <v>1</v>
      </c>
      <c r="D698" s="13">
        <v>45023.158333333333</v>
      </c>
      <c r="E698" s="13">
        <v>45023.279166666667</v>
      </c>
      <c r="F698" s="7">
        <f>IF(Tabla13[[#This Row],[Estado_Mesa]]="Ocupada",Tabla13[[#This Row],[Hora_Salida]]-Tabla13[[#This Row],[Hora_Llegada]]+TIME(0,15,0),Tabla13[[#This Row],[Hora_Salida]]-Tabla13[[#This Row],[Hora_Llegada]])</f>
        <v>0.12083333333430346</v>
      </c>
      <c r="G698" s="7" t="str">
        <f>TEXT(Tabla13[[#This Row],[Hora_Salida]],"dddd,dd,mm,aaaa")</f>
        <v>viernes,07,04,2023</v>
      </c>
      <c r="H698" s="1" t="s">
        <v>79</v>
      </c>
      <c r="I698" s="1" t="s">
        <v>67</v>
      </c>
      <c r="J698" s="1" t="s">
        <v>80</v>
      </c>
      <c r="K698" s="1">
        <v>34.35</v>
      </c>
      <c r="L698" s="1" cm="1">
        <f t="array" ref="L698">_xlfn.IFS(Tabla13[[#This Row],[Cuentas_Pagadas]]="COBRADA",K698,Tabla13[[#This Row],[Cuentas_Pagadas]]="NO COBRADA","-")</f>
        <v>34.35</v>
      </c>
      <c r="M698" s="1" t="s">
        <v>69</v>
      </c>
      <c r="N698" s="1">
        <v>697</v>
      </c>
      <c r="O698" s="1" t="s">
        <v>104</v>
      </c>
      <c r="P698" s="1" t="s">
        <v>1087</v>
      </c>
      <c r="Q698" s="19">
        <v>0.1</v>
      </c>
      <c r="R698" s="25">
        <f>Tabla13[[#This Row],[Monto Total]]*Tabla13[[#This Row],[IVA (%)]]</f>
        <v>19.900000000000002</v>
      </c>
      <c r="S698" s="26">
        <f>SUMIF(Tabla1[Número de Orden],Tabla13[[#This Row],[Número_Orden]],Tabla1[Total del Pedido])</f>
        <v>199</v>
      </c>
      <c r="T698" s="26" cm="1">
        <f t="array" ref="T698">_xlfn.IFS(Tabla13[[#This Row],[Cuentas_Pagadas]]="COBRADA",Tabla13[[#This Row],[Monto Total]]+Tabla13[[#This Row],[Propina]],Tabla13[[#This Row],[Cuentas_Pagadas]]="NO COBRADA",0)</f>
        <v>233.35</v>
      </c>
      <c r="U698" s="26">
        <f>SUMIF(Tabla1[Número de Orden],Tabla13[[#This Row],[Número_Orden]],Tabla1[Ganancia Bruta])</f>
        <v>79</v>
      </c>
      <c r="V698" s="26">
        <f>IF(Tabla13[[#This Row],[Ganancia Bruta]]&gt;0,Tabla13[[#This Row],[Ganancia Bruta]]-Tabla13[[#This Row],[IVA]],"-")</f>
        <v>59.099999999999994</v>
      </c>
      <c r="W698" s="7">
        <f>SUMIF(Tabla1[Número de Orden],Tabla13[[#This Row],[Número_Orden]],Tabla1[Tiempo_Preparación])</f>
        <v>7.4305555555555555E-2</v>
      </c>
      <c r="X698" s="7">
        <f>Tabla13[[#This Row],[Tiempo_Sala]]-Tabla13[[#This Row],[Tiempo_Preparación]]</f>
        <v>4.6527777778747906E-2</v>
      </c>
      <c r="Y698" s="1" t="str">
        <f>IF(Tabla13[[#This Row],[TS-TP]]&gt;0,"COBRADA","NO COBRADA")</f>
        <v>COBRADA</v>
      </c>
    </row>
    <row r="699" spans="1:25" x14ac:dyDescent="0.25">
      <c r="A699" s="1">
        <v>19</v>
      </c>
      <c r="B699" s="1" t="s">
        <v>361</v>
      </c>
      <c r="C699" s="1">
        <v>4</v>
      </c>
      <c r="D699" s="13">
        <v>45023.104166666664</v>
      </c>
      <c r="E699" s="13">
        <v>45023.267361111109</v>
      </c>
      <c r="F699" s="7">
        <f>IF(Tabla13[[#This Row],[Estado_Mesa]]="Ocupada",Tabla13[[#This Row],[Hora_Salida]]-Tabla13[[#This Row],[Hora_Llegada]]+TIME(0,15,0),Tabla13[[#This Row],[Hora_Salida]]-Tabla13[[#This Row],[Hora_Llegada]])</f>
        <v>0.16319444444525288</v>
      </c>
      <c r="G699" s="7" t="str">
        <f>TEXT(Tabla13[[#This Row],[Hora_Salida]],"dddd,dd,mm,aaaa")</f>
        <v>viernes,07,04,2023</v>
      </c>
      <c r="H699" s="1" t="s">
        <v>73</v>
      </c>
      <c r="I699" s="1" t="s">
        <v>93</v>
      </c>
      <c r="J699" s="1" t="s">
        <v>80</v>
      </c>
      <c r="K699" s="1">
        <v>39.89</v>
      </c>
      <c r="L699" s="1" cm="1">
        <f t="array" ref="L699">_xlfn.IFS(Tabla13[[#This Row],[Cuentas_Pagadas]]="COBRADA",K699,Tabla13[[#This Row],[Cuentas_Pagadas]]="NO COBRADA","-")</f>
        <v>39.89</v>
      </c>
      <c r="M699" s="1" t="s">
        <v>81</v>
      </c>
      <c r="N699" s="1">
        <v>698</v>
      </c>
      <c r="O699" s="1" t="s">
        <v>101</v>
      </c>
      <c r="P699" s="1" t="s">
        <v>1088</v>
      </c>
      <c r="Q699" s="19">
        <v>0.1</v>
      </c>
      <c r="R699" s="25">
        <f>Tabla13[[#This Row],[Monto Total]]*Tabla13[[#This Row],[IVA (%)]]</f>
        <v>18.5</v>
      </c>
      <c r="S699" s="26">
        <f>SUMIF(Tabla1[Número de Orden],Tabla13[[#This Row],[Número_Orden]],Tabla1[Total del Pedido])</f>
        <v>185</v>
      </c>
      <c r="T699" s="26" cm="1">
        <f t="array" ref="T699">_xlfn.IFS(Tabla13[[#This Row],[Cuentas_Pagadas]]="COBRADA",Tabla13[[#This Row],[Monto Total]]+Tabla13[[#This Row],[Propina]],Tabla13[[#This Row],[Cuentas_Pagadas]]="NO COBRADA",0)</f>
        <v>224.89</v>
      </c>
      <c r="U699" s="26">
        <f>SUMIF(Tabla1[Número de Orden],Tabla13[[#This Row],[Número_Orden]],Tabla1[Ganancia Bruta])</f>
        <v>73</v>
      </c>
      <c r="V699" s="26">
        <f>IF(Tabla13[[#This Row],[Ganancia Bruta]]&gt;0,Tabla13[[#This Row],[Ganancia Bruta]]-Tabla13[[#This Row],[IVA]],"-")</f>
        <v>54.5</v>
      </c>
      <c r="W699" s="7">
        <f>SUMIF(Tabla1[Número de Orden],Tabla13[[#This Row],[Número_Orden]],Tabla1[Tiempo_Preparación])</f>
        <v>7.013888888888889E-2</v>
      </c>
      <c r="X699" s="7">
        <f>Tabla13[[#This Row],[Tiempo_Sala]]-Tabla13[[#This Row],[Tiempo_Preparación]]</f>
        <v>9.3055555556363995E-2</v>
      </c>
      <c r="Y699" s="1" t="str">
        <f>IF(Tabla13[[#This Row],[TS-TP]]&gt;0,"COBRADA","NO COBRADA")</f>
        <v>COBRADA</v>
      </c>
    </row>
    <row r="700" spans="1:25" x14ac:dyDescent="0.25">
      <c r="A700" s="1">
        <v>8</v>
      </c>
      <c r="B700" s="1" t="s">
        <v>775</v>
      </c>
      <c r="C700" s="1">
        <v>6</v>
      </c>
      <c r="D700" s="13">
        <v>45023.065972222219</v>
      </c>
      <c r="E700" s="13">
        <v>45023.12222222222</v>
      </c>
      <c r="F700" s="7">
        <f>IF(Tabla13[[#This Row],[Estado_Mesa]]="Ocupada",Tabla13[[#This Row],[Hora_Salida]]-Tabla13[[#This Row],[Hora_Llegada]]+TIME(0,15,0),Tabla13[[#This Row],[Hora_Salida]]-Tabla13[[#This Row],[Hora_Llegada]])</f>
        <v>5.6250000001455192E-2</v>
      </c>
      <c r="G700" s="7" t="str">
        <f>TEXT(Tabla13[[#This Row],[Hora_Salida]],"dddd,dd,mm,aaaa")</f>
        <v>viernes,07,04,2023</v>
      </c>
      <c r="H700" s="1" t="s">
        <v>79</v>
      </c>
      <c r="I700" s="1" t="s">
        <v>67</v>
      </c>
      <c r="J700" s="1" t="s">
        <v>80</v>
      </c>
      <c r="K700" s="1">
        <v>38.44</v>
      </c>
      <c r="L700" s="1" cm="1">
        <f t="array" ref="L700">_xlfn.IFS(Tabla13[[#This Row],[Cuentas_Pagadas]]="COBRADA",K700,Tabla13[[#This Row],[Cuentas_Pagadas]]="NO COBRADA","-")</f>
        <v>38.44</v>
      </c>
      <c r="M700" s="1" t="s">
        <v>69</v>
      </c>
      <c r="N700" s="1">
        <v>699</v>
      </c>
      <c r="O700" s="1" t="s">
        <v>70</v>
      </c>
      <c r="P700" s="1" t="s">
        <v>10</v>
      </c>
      <c r="Q700" s="19">
        <v>0.1</v>
      </c>
      <c r="R700" s="25">
        <f>Tabla13[[#This Row],[Monto Total]]*Tabla13[[#This Row],[IVA (%)]]</f>
        <v>5.8000000000000007</v>
      </c>
      <c r="S700" s="26">
        <f>SUMIF(Tabla1[Número de Orden],Tabla13[[#This Row],[Número_Orden]],Tabla1[Total del Pedido])</f>
        <v>58</v>
      </c>
      <c r="T700" s="26" cm="1">
        <f t="array" ref="T700">_xlfn.IFS(Tabla13[[#This Row],[Cuentas_Pagadas]]="COBRADA",Tabla13[[#This Row],[Monto Total]]+Tabla13[[#This Row],[Propina]],Tabla13[[#This Row],[Cuentas_Pagadas]]="NO COBRADA",0)</f>
        <v>96.44</v>
      </c>
      <c r="U700" s="26">
        <f>SUMIF(Tabla1[Número de Orden],Tabla13[[#This Row],[Número_Orden]],Tabla1[Ganancia Bruta])</f>
        <v>24</v>
      </c>
      <c r="V700" s="26">
        <f>IF(Tabla13[[#This Row],[Ganancia Bruta]]&gt;0,Tabla13[[#This Row],[Ganancia Bruta]]-Tabla13[[#This Row],[IVA]],"-")</f>
        <v>18.2</v>
      </c>
      <c r="W700" s="7">
        <f>SUMIF(Tabla1[Número de Orden],Tabla13[[#This Row],[Número_Orden]],Tabla1[Tiempo_Preparación])</f>
        <v>7.6388888888888886E-3</v>
      </c>
      <c r="X700" s="7">
        <f>Tabla13[[#This Row],[Tiempo_Sala]]-Tabla13[[#This Row],[Tiempo_Preparación]]</f>
        <v>4.8611111112566302E-2</v>
      </c>
      <c r="Y700" s="1" t="str">
        <f>IF(Tabla13[[#This Row],[TS-TP]]&gt;0,"COBRADA","NO COBRADA")</f>
        <v>COBRADA</v>
      </c>
    </row>
    <row r="701" spans="1:25" x14ac:dyDescent="0.25">
      <c r="A701" s="1">
        <v>8</v>
      </c>
      <c r="B701" s="1" t="s">
        <v>1089</v>
      </c>
      <c r="C701" s="1">
        <v>2</v>
      </c>
      <c r="D701" s="13">
        <v>45023.015972222223</v>
      </c>
      <c r="E701" s="13">
        <v>45023.118055555555</v>
      </c>
      <c r="F701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701" s="7" t="str">
        <f>TEXT(Tabla13[[#This Row],[Hora_Salida]],"dddd,dd,mm,aaaa")</f>
        <v>viernes,07,04,2023</v>
      </c>
      <c r="H701" s="1" t="s">
        <v>79</v>
      </c>
      <c r="I701" s="1" t="s">
        <v>67</v>
      </c>
      <c r="J701" s="1" t="s">
        <v>80</v>
      </c>
      <c r="K701" s="1">
        <v>21.66</v>
      </c>
      <c r="L701" s="1" cm="1">
        <f t="array" ref="L701">_xlfn.IFS(Tabla13[[#This Row],[Cuentas_Pagadas]]="COBRADA",K701,Tabla13[[#This Row],[Cuentas_Pagadas]]="NO COBRADA","-")</f>
        <v>21.66</v>
      </c>
      <c r="M701" s="1" t="s">
        <v>69</v>
      </c>
      <c r="N701" s="1">
        <v>700</v>
      </c>
      <c r="O701" s="1" t="s">
        <v>139</v>
      </c>
      <c r="P701" s="1" t="s">
        <v>899</v>
      </c>
      <c r="Q701" s="19">
        <v>0.1</v>
      </c>
      <c r="R701" s="25">
        <f>Tabla13[[#This Row],[Monto Total]]*Tabla13[[#This Row],[IVA (%)]]</f>
        <v>23.400000000000002</v>
      </c>
      <c r="S701" s="26">
        <f>SUMIF(Tabla1[Número de Orden],Tabla13[[#This Row],[Número_Orden]],Tabla1[Total del Pedido])</f>
        <v>234</v>
      </c>
      <c r="T701" s="26" cm="1">
        <f t="array" ref="T701">_xlfn.IFS(Tabla13[[#This Row],[Cuentas_Pagadas]]="COBRADA",Tabla13[[#This Row],[Monto Total]]+Tabla13[[#This Row],[Propina]],Tabla13[[#This Row],[Cuentas_Pagadas]]="NO COBRADA",0)</f>
        <v>255.66</v>
      </c>
      <c r="U701" s="26">
        <f>SUMIF(Tabla1[Número de Orden],Tabla13[[#This Row],[Número_Orden]],Tabla1[Ganancia Bruta])</f>
        <v>97</v>
      </c>
      <c r="V701" s="26">
        <f>IF(Tabla13[[#This Row],[Ganancia Bruta]]&gt;0,Tabla13[[#This Row],[Ganancia Bruta]]-Tabla13[[#This Row],[IVA]],"-")</f>
        <v>73.599999999999994</v>
      </c>
      <c r="W701" s="7">
        <f>SUMIF(Tabla1[Número de Orden],Tabla13[[#This Row],[Número_Orden]],Tabla1[Tiempo_Preparación])</f>
        <v>5.9722222222222225E-2</v>
      </c>
      <c r="X701" s="7">
        <f>Tabla13[[#This Row],[Tiempo_Sala]]-Tabla13[[#This Row],[Tiempo_Preparación]]</f>
        <v>4.2361111109170853E-2</v>
      </c>
      <c r="Y701" s="1" t="str">
        <f>IF(Tabla13[[#This Row],[TS-TP]]&gt;0,"COBRADA","NO COBRADA")</f>
        <v>COBRADA</v>
      </c>
    </row>
    <row r="702" spans="1:25" x14ac:dyDescent="0.25">
      <c r="A702" s="1">
        <v>19</v>
      </c>
      <c r="B702" s="1" t="s">
        <v>1090</v>
      </c>
      <c r="C702" s="1">
        <v>5</v>
      </c>
      <c r="D702" s="13">
        <v>45023.138888888891</v>
      </c>
      <c r="E702" s="13">
        <v>45023.239583333336</v>
      </c>
      <c r="F702" s="7">
        <f>IF(Tabla13[[#This Row],[Estado_Mesa]]="Ocupada",Tabla13[[#This Row],[Hora_Salida]]-Tabla13[[#This Row],[Hora_Llegada]]+TIME(0,15,0),Tabla13[[#This Row],[Hora_Salida]]-Tabla13[[#This Row],[Hora_Llegada]])</f>
        <v>0.10069444444525288</v>
      </c>
      <c r="G702" s="7" t="str">
        <f>TEXT(Tabla13[[#This Row],[Hora_Salida]],"dddd,dd,mm,aaaa")</f>
        <v>viernes,07,04,2023</v>
      </c>
      <c r="H702" s="1" t="s">
        <v>89</v>
      </c>
      <c r="I702" s="1" t="s">
        <v>67</v>
      </c>
      <c r="J702" s="1" t="s">
        <v>80</v>
      </c>
      <c r="K702" s="1">
        <v>39.83</v>
      </c>
      <c r="L702" s="1" cm="1">
        <f t="array" ref="L702">_xlfn.IFS(Tabla13[[#This Row],[Cuentas_Pagadas]]="COBRADA",K702,Tabla13[[#This Row],[Cuentas_Pagadas]]="NO COBRADA","-")</f>
        <v>39.83</v>
      </c>
      <c r="M702" s="1" t="s">
        <v>81</v>
      </c>
      <c r="N702" s="1">
        <v>701</v>
      </c>
      <c r="O702" s="1" t="s">
        <v>101</v>
      </c>
      <c r="P702" s="1" t="s">
        <v>1091</v>
      </c>
      <c r="Q702" s="19">
        <v>0.1</v>
      </c>
      <c r="R702" s="25">
        <f>Tabla13[[#This Row],[Monto Total]]*Tabla13[[#This Row],[IVA (%)]]</f>
        <v>10.200000000000001</v>
      </c>
      <c r="S702" s="26">
        <f>SUMIF(Tabla1[Número de Orden],Tabla13[[#This Row],[Número_Orden]],Tabla1[Total del Pedido])</f>
        <v>102</v>
      </c>
      <c r="T702" s="26" cm="1">
        <f t="array" ref="T702">_xlfn.IFS(Tabla13[[#This Row],[Cuentas_Pagadas]]="COBRADA",Tabla13[[#This Row],[Monto Total]]+Tabla13[[#This Row],[Propina]],Tabla13[[#This Row],[Cuentas_Pagadas]]="NO COBRADA",0)</f>
        <v>141.82999999999998</v>
      </c>
      <c r="U702" s="26">
        <f>SUMIF(Tabla1[Número de Orden],Tabla13[[#This Row],[Número_Orden]],Tabla1[Ganancia Bruta])</f>
        <v>42</v>
      </c>
      <c r="V702" s="26">
        <f>IF(Tabla13[[#This Row],[Ganancia Bruta]]&gt;0,Tabla13[[#This Row],[Ganancia Bruta]]-Tabla13[[#This Row],[IVA]],"-")</f>
        <v>31.799999999999997</v>
      </c>
      <c r="W702" s="7">
        <f>SUMIF(Tabla1[Número de Orden],Tabla13[[#This Row],[Número_Orden]],Tabla1[Tiempo_Preparación])</f>
        <v>6.7361111111111122E-2</v>
      </c>
      <c r="X702" s="7">
        <f>Tabla13[[#This Row],[Tiempo_Sala]]-Tabla13[[#This Row],[Tiempo_Preparación]]</f>
        <v>3.3333333334141763E-2</v>
      </c>
      <c r="Y702" s="1" t="str">
        <f>IF(Tabla13[[#This Row],[TS-TP]]&gt;0,"COBRADA","NO COBRADA")</f>
        <v>COBRADA</v>
      </c>
    </row>
    <row r="703" spans="1:25" x14ac:dyDescent="0.25">
      <c r="A703" s="1">
        <v>13</v>
      </c>
      <c r="B703" s="1" t="s">
        <v>1092</v>
      </c>
      <c r="C703" s="1">
        <v>2</v>
      </c>
      <c r="D703" s="13">
        <v>45023.104166666664</v>
      </c>
      <c r="E703" s="13">
        <v>45023.21875</v>
      </c>
      <c r="F703" s="7">
        <f>IF(Tabla13[[#This Row],[Estado_Mesa]]="Ocupada",Tabla13[[#This Row],[Hora_Salida]]-Tabla13[[#This Row],[Hora_Llegada]]+TIME(0,15,0),Tabla13[[#This Row],[Hora_Salida]]-Tabla13[[#This Row],[Hora_Llegada]])</f>
        <v>0.11458333333575865</v>
      </c>
      <c r="G703" s="7" t="str">
        <f>TEXT(Tabla13[[#This Row],[Hora_Salida]],"dddd,dd,mm,aaaa")</f>
        <v>viernes,07,04,2023</v>
      </c>
      <c r="H703" s="1" t="s">
        <v>66</v>
      </c>
      <c r="I703" s="1" t="s">
        <v>93</v>
      </c>
      <c r="J703" s="1" t="s">
        <v>80</v>
      </c>
      <c r="K703" s="1">
        <v>47.07</v>
      </c>
      <c r="L703" s="1" cm="1">
        <f t="array" ref="L703">_xlfn.IFS(Tabla13[[#This Row],[Cuentas_Pagadas]]="COBRADA",K703,Tabla13[[#This Row],[Cuentas_Pagadas]]="NO COBRADA","-")</f>
        <v>47.07</v>
      </c>
      <c r="M703" s="1" t="s">
        <v>81</v>
      </c>
      <c r="N703" s="1">
        <v>702</v>
      </c>
      <c r="O703" s="1" t="s">
        <v>82</v>
      </c>
      <c r="P703" s="1" t="s">
        <v>1093</v>
      </c>
      <c r="Q703" s="19">
        <v>0.1</v>
      </c>
      <c r="R703" s="25">
        <f>Tabla13[[#This Row],[Monto Total]]*Tabla13[[#This Row],[IVA (%)]]</f>
        <v>19.5</v>
      </c>
      <c r="S703" s="26">
        <f>SUMIF(Tabla1[Número de Orden],Tabla13[[#This Row],[Número_Orden]],Tabla1[Total del Pedido])</f>
        <v>195</v>
      </c>
      <c r="T703" s="26" cm="1">
        <f t="array" ref="T703">_xlfn.IFS(Tabla13[[#This Row],[Cuentas_Pagadas]]="COBRADA",Tabla13[[#This Row],[Monto Total]]+Tabla13[[#This Row],[Propina]],Tabla13[[#This Row],[Cuentas_Pagadas]]="NO COBRADA",0)</f>
        <v>242.07</v>
      </c>
      <c r="U703" s="26">
        <f>SUMIF(Tabla1[Número de Orden],Tabla13[[#This Row],[Número_Orden]],Tabla1[Ganancia Bruta])</f>
        <v>82</v>
      </c>
      <c r="V703" s="26">
        <f>IF(Tabla13[[#This Row],[Ganancia Bruta]]&gt;0,Tabla13[[#This Row],[Ganancia Bruta]]-Tabla13[[#This Row],[IVA]],"-")</f>
        <v>62.5</v>
      </c>
      <c r="W703" s="7">
        <f>SUMIF(Tabla1[Número de Orden],Tabla13[[#This Row],[Número_Orden]],Tabla1[Tiempo_Preparación])</f>
        <v>0.1076388888888889</v>
      </c>
      <c r="X703" s="7">
        <f>Tabla13[[#This Row],[Tiempo_Sala]]-Tabla13[[#This Row],[Tiempo_Preparación]]</f>
        <v>6.9444444468697575E-3</v>
      </c>
      <c r="Y703" s="1" t="str">
        <f>IF(Tabla13[[#This Row],[TS-TP]]&gt;0,"COBRADA","NO COBRADA")</f>
        <v>COBRADA</v>
      </c>
    </row>
    <row r="704" spans="1:25" x14ac:dyDescent="0.25">
      <c r="A704" s="1">
        <v>9</v>
      </c>
      <c r="B704" s="1" t="s">
        <v>1094</v>
      </c>
      <c r="C704" s="1">
        <v>5</v>
      </c>
      <c r="D704" s="13">
        <v>45023.011805555558</v>
      </c>
      <c r="E704" s="13">
        <v>45023.09652777778</v>
      </c>
      <c r="F704" s="7">
        <f>IF(Tabla13[[#This Row],[Estado_Mesa]]="Ocupada",Tabla13[[#This Row],[Hora_Salida]]-Tabla13[[#This Row],[Hora_Llegada]]+TIME(0,15,0),Tabla13[[#This Row],[Hora_Salida]]-Tabla13[[#This Row],[Hora_Llegada]])</f>
        <v>9.5138888888565518E-2</v>
      </c>
      <c r="G704" s="7" t="str">
        <f>TEXT(Tabla13[[#This Row],[Hora_Salida]],"dddd,dd,mm,aaaa")</f>
        <v>viernes,07,04,2023</v>
      </c>
      <c r="H704" s="1" t="s">
        <v>73</v>
      </c>
      <c r="I704" s="1" t="s">
        <v>67</v>
      </c>
      <c r="J704" s="1" t="s">
        <v>80</v>
      </c>
      <c r="K704" s="1">
        <v>22.24</v>
      </c>
      <c r="L704" s="1" cm="1">
        <f t="array" ref="L704">_xlfn.IFS(Tabla13[[#This Row],[Cuentas_Pagadas]]="COBRADA",K704,Tabla13[[#This Row],[Cuentas_Pagadas]]="NO COBRADA","-")</f>
        <v>22.24</v>
      </c>
      <c r="M704" s="1" t="s">
        <v>95</v>
      </c>
      <c r="N704" s="1">
        <v>703</v>
      </c>
      <c r="O704" s="1" t="s">
        <v>96</v>
      </c>
      <c r="P704" s="1" t="s">
        <v>20</v>
      </c>
      <c r="Q704" s="19">
        <v>0.1</v>
      </c>
      <c r="R704" s="25">
        <f>Tabla13[[#This Row],[Monto Total]]*Tabla13[[#This Row],[IVA (%)]]</f>
        <v>6.3000000000000007</v>
      </c>
      <c r="S704" s="26">
        <f>SUMIF(Tabla1[Número de Orden],Tabla13[[#This Row],[Número_Orden]],Tabla1[Total del Pedido])</f>
        <v>63</v>
      </c>
      <c r="T704" s="26" cm="1">
        <f t="array" ref="T704">_xlfn.IFS(Tabla13[[#This Row],[Cuentas_Pagadas]]="COBRADA",Tabla13[[#This Row],[Monto Total]]+Tabla13[[#This Row],[Propina]],Tabla13[[#This Row],[Cuentas_Pagadas]]="NO COBRADA",0)</f>
        <v>85.24</v>
      </c>
      <c r="U704" s="26">
        <f>SUMIF(Tabla1[Número de Orden],Tabla13[[#This Row],[Número_Orden]],Tabla1[Ganancia Bruta])</f>
        <v>24</v>
      </c>
      <c r="V704" s="26">
        <f>IF(Tabla13[[#This Row],[Ganancia Bruta]]&gt;0,Tabla13[[#This Row],[Ganancia Bruta]]-Tabla13[[#This Row],[IVA]],"-")</f>
        <v>17.7</v>
      </c>
      <c r="W704" s="7">
        <f>SUMIF(Tabla1[Número de Orden],Tabla13[[#This Row],[Número_Orden]],Tabla1[Tiempo_Preparación])</f>
        <v>2.013888888888889E-2</v>
      </c>
      <c r="X704" s="7">
        <f>Tabla13[[#This Row],[Tiempo_Sala]]-Tabla13[[#This Row],[Tiempo_Preparación]]</f>
        <v>7.4999999999676631E-2</v>
      </c>
      <c r="Y704" s="1" t="str">
        <f>IF(Tabla13[[#This Row],[TS-TP]]&gt;0,"COBRADA","NO COBRADA")</f>
        <v>COBRADA</v>
      </c>
    </row>
    <row r="705" spans="1:25" x14ac:dyDescent="0.25">
      <c r="A705" s="1">
        <v>13</v>
      </c>
      <c r="B705" s="1" t="s">
        <v>1095</v>
      </c>
      <c r="C705" s="1">
        <v>6</v>
      </c>
      <c r="D705" s="13">
        <v>45023.069444444445</v>
      </c>
      <c r="E705" s="13">
        <v>45023.186805555553</v>
      </c>
      <c r="F705" s="7">
        <f>IF(Tabla13[[#This Row],[Estado_Mesa]]="Ocupada",Tabla13[[#This Row],[Hora_Salida]]-Tabla13[[#This Row],[Hora_Llegada]]+TIME(0,15,0),Tabla13[[#This Row],[Hora_Salida]]-Tabla13[[#This Row],[Hora_Llegada]])</f>
        <v>0.11736111110803904</v>
      </c>
      <c r="G705" s="7" t="str">
        <f>TEXT(Tabla13[[#This Row],[Hora_Salida]],"dddd,dd,mm,aaaa")</f>
        <v>viernes,07,04,2023</v>
      </c>
      <c r="H705" s="1" t="s">
        <v>79</v>
      </c>
      <c r="I705" s="1" t="s">
        <v>93</v>
      </c>
      <c r="J705" s="1" t="s">
        <v>80</v>
      </c>
      <c r="K705" s="1">
        <v>33.29</v>
      </c>
      <c r="L705" s="1" cm="1">
        <f t="array" ref="L705">_xlfn.IFS(Tabla13[[#This Row],[Cuentas_Pagadas]]="COBRADA",K705,Tabla13[[#This Row],[Cuentas_Pagadas]]="NO COBRADA","-")</f>
        <v>33.29</v>
      </c>
      <c r="M705" s="1" t="s">
        <v>69</v>
      </c>
      <c r="N705" s="1">
        <v>704</v>
      </c>
      <c r="O705" s="1" t="s">
        <v>101</v>
      </c>
      <c r="P705" s="1" t="s">
        <v>21</v>
      </c>
      <c r="Q705" s="19">
        <v>0.1</v>
      </c>
      <c r="R705" s="25">
        <f>Tabla13[[#This Row],[Monto Total]]*Tabla13[[#This Row],[IVA (%)]]</f>
        <v>1.8</v>
      </c>
      <c r="S705" s="26">
        <f>SUMIF(Tabla1[Número de Orden],Tabla13[[#This Row],[Número_Orden]],Tabla1[Total del Pedido])</f>
        <v>18</v>
      </c>
      <c r="T705" s="26" cm="1">
        <f t="array" ref="T705">_xlfn.IFS(Tabla13[[#This Row],[Cuentas_Pagadas]]="COBRADA",Tabla13[[#This Row],[Monto Total]]+Tabla13[[#This Row],[Propina]],Tabla13[[#This Row],[Cuentas_Pagadas]]="NO COBRADA",0)</f>
        <v>51.29</v>
      </c>
      <c r="U705" s="26">
        <f>SUMIF(Tabla1[Número de Orden],Tabla13[[#This Row],[Número_Orden]],Tabla1[Ganancia Bruta])</f>
        <v>8</v>
      </c>
      <c r="V705" s="26">
        <f>IF(Tabla13[[#This Row],[Ganancia Bruta]]&gt;0,Tabla13[[#This Row],[Ganancia Bruta]]-Tabla13[[#This Row],[IVA]],"-")</f>
        <v>6.2</v>
      </c>
      <c r="W705" s="7">
        <f>SUMIF(Tabla1[Número de Orden],Tabla13[[#This Row],[Número_Orden]],Tabla1[Tiempo_Preparación])</f>
        <v>2.6388888888888889E-2</v>
      </c>
      <c r="X705" s="7">
        <f>Tabla13[[#This Row],[Tiempo_Sala]]-Tabla13[[#This Row],[Tiempo_Preparación]]</f>
        <v>9.0972222219150148E-2</v>
      </c>
      <c r="Y705" s="1" t="str">
        <f>IF(Tabla13[[#This Row],[TS-TP]]&gt;0,"COBRADA","NO COBRADA")</f>
        <v>COBRADA</v>
      </c>
    </row>
    <row r="706" spans="1:25" x14ac:dyDescent="0.25">
      <c r="A706" s="1">
        <v>12</v>
      </c>
      <c r="B706" s="1" t="s">
        <v>947</v>
      </c>
      <c r="C706" s="1">
        <v>3</v>
      </c>
      <c r="D706" s="13">
        <v>45023.074999999997</v>
      </c>
      <c r="E706" s="13">
        <v>45023.120138888888</v>
      </c>
      <c r="F706" s="7">
        <f>IF(Tabla13[[#This Row],[Estado_Mesa]]="Ocupada",Tabla13[[#This Row],[Hora_Salida]]-Tabla13[[#This Row],[Hora_Llegada]]+TIME(0,15,0),Tabla13[[#This Row],[Hora_Salida]]-Tabla13[[#This Row],[Hora_Llegada]])</f>
        <v>4.5138888890505768E-2</v>
      </c>
      <c r="G706" s="7" t="str">
        <f>TEXT(Tabla13[[#This Row],[Hora_Salida]],"dddd,dd,mm,aaaa")</f>
        <v>viernes,07,04,2023</v>
      </c>
      <c r="H706" s="1" t="s">
        <v>79</v>
      </c>
      <c r="I706" s="1" t="s">
        <v>67</v>
      </c>
      <c r="J706" s="1" t="s">
        <v>80</v>
      </c>
      <c r="K706" s="1">
        <v>43.07</v>
      </c>
      <c r="L706" s="1" cm="1">
        <f t="array" ref="L706">_xlfn.IFS(Tabla13[[#This Row],[Cuentas_Pagadas]]="COBRADA",K706,Tabla13[[#This Row],[Cuentas_Pagadas]]="NO COBRADA","-")</f>
        <v>43.07</v>
      </c>
      <c r="M706" s="1" t="s">
        <v>81</v>
      </c>
      <c r="N706" s="1">
        <v>705</v>
      </c>
      <c r="O706" s="1" t="s">
        <v>96</v>
      </c>
      <c r="P706" s="1" t="s">
        <v>557</v>
      </c>
      <c r="Q706" s="19">
        <v>0.1</v>
      </c>
      <c r="R706" s="25">
        <f>Tabla13[[#This Row],[Monto Total]]*Tabla13[[#This Row],[IVA (%)]]</f>
        <v>11.200000000000001</v>
      </c>
      <c r="S706" s="26">
        <f>SUMIF(Tabla1[Número de Orden],Tabla13[[#This Row],[Número_Orden]],Tabla1[Total del Pedido])</f>
        <v>112</v>
      </c>
      <c r="T706" s="26" cm="1">
        <f t="array" ref="T706">_xlfn.IFS(Tabla13[[#This Row],[Cuentas_Pagadas]]="COBRADA",Tabla13[[#This Row],[Monto Total]]+Tabla13[[#This Row],[Propina]],Tabla13[[#This Row],[Cuentas_Pagadas]]="NO COBRADA",0)</f>
        <v>155.07</v>
      </c>
      <c r="U706" s="26">
        <f>SUMIF(Tabla1[Número de Orden],Tabla13[[#This Row],[Número_Orden]],Tabla1[Ganancia Bruta])</f>
        <v>46</v>
      </c>
      <c r="V706" s="26">
        <f>IF(Tabla13[[#This Row],[Ganancia Bruta]]&gt;0,Tabla13[[#This Row],[Ganancia Bruta]]-Tabla13[[#This Row],[IVA]],"-")</f>
        <v>34.799999999999997</v>
      </c>
      <c r="W706" s="7">
        <f>SUMIF(Tabla1[Número de Orden],Tabla13[[#This Row],[Número_Orden]],Tabla1[Tiempo_Preparación])</f>
        <v>2.2916666666666669E-2</v>
      </c>
      <c r="X706" s="7">
        <f>Tabla13[[#This Row],[Tiempo_Sala]]-Tabla13[[#This Row],[Tiempo_Preparación]]</f>
        <v>2.22222222238391E-2</v>
      </c>
      <c r="Y706" s="1" t="str">
        <f>IF(Tabla13[[#This Row],[TS-TP]]&gt;0,"COBRADA","NO COBRADA")</f>
        <v>COBRADA</v>
      </c>
    </row>
    <row r="707" spans="1:25" x14ac:dyDescent="0.25">
      <c r="A707" s="1">
        <v>20</v>
      </c>
      <c r="B707" s="1" t="s">
        <v>1096</v>
      </c>
      <c r="C707" s="1">
        <v>6</v>
      </c>
      <c r="D707" s="13">
        <v>45023.051388888889</v>
      </c>
      <c r="E707" s="13">
        <v>45023.20416666667</v>
      </c>
      <c r="F707" s="7">
        <f>IF(Tabla13[[#This Row],[Estado_Mesa]]="Ocupada",Tabla13[[#This Row],[Hora_Salida]]-Tabla13[[#This Row],[Hora_Llegada]]+TIME(0,15,0),Tabla13[[#This Row],[Hora_Salida]]-Tabla13[[#This Row],[Hora_Llegada]])</f>
        <v>0.16319444444767819</v>
      </c>
      <c r="G707" s="7" t="str">
        <f>TEXT(Tabla13[[#This Row],[Hora_Salida]],"dddd,dd,mm,aaaa")</f>
        <v>viernes,07,04,2023</v>
      </c>
      <c r="H707" s="1" t="s">
        <v>73</v>
      </c>
      <c r="I707" s="1" t="s">
        <v>67</v>
      </c>
      <c r="J707" s="1" t="s">
        <v>80</v>
      </c>
      <c r="K707" s="1">
        <v>44.45</v>
      </c>
      <c r="L707" s="1" cm="1">
        <f t="array" ref="L707">_xlfn.IFS(Tabla13[[#This Row],[Cuentas_Pagadas]]="COBRADA",K707,Tabla13[[#This Row],[Cuentas_Pagadas]]="NO COBRADA","-")</f>
        <v>44.45</v>
      </c>
      <c r="M707" s="1" t="s">
        <v>95</v>
      </c>
      <c r="N707" s="1">
        <v>706</v>
      </c>
      <c r="O707" s="1" t="s">
        <v>139</v>
      </c>
      <c r="P707" s="1" t="s">
        <v>21</v>
      </c>
      <c r="Q707" s="19">
        <v>0.1</v>
      </c>
      <c r="R707" s="25">
        <f>Tabla13[[#This Row],[Monto Total]]*Tabla13[[#This Row],[IVA (%)]]</f>
        <v>5.4</v>
      </c>
      <c r="S707" s="26">
        <f>SUMIF(Tabla1[Número de Orden],Tabla13[[#This Row],[Número_Orden]],Tabla1[Total del Pedido])</f>
        <v>54</v>
      </c>
      <c r="T707" s="26" cm="1">
        <f t="array" ref="T707">_xlfn.IFS(Tabla13[[#This Row],[Cuentas_Pagadas]]="COBRADA",Tabla13[[#This Row],[Monto Total]]+Tabla13[[#This Row],[Propina]],Tabla13[[#This Row],[Cuentas_Pagadas]]="NO COBRADA",0)</f>
        <v>98.45</v>
      </c>
      <c r="U707" s="26">
        <f>SUMIF(Tabla1[Número de Orden],Tabla13[[#This Row],[Número_Orden]],Tabla1[Ganancia Bruta])</f>
        <v>24</v>
      </c>
      <c r="V707" s="26">
        <f>IF(Tabla13[[#This Row],[Ganancia Bruta]]&gt;0,Tabla13[[#This Row],[Ganancia Bruta]]-Tabla13[[#This Row],[IVA]],"-")</f>
        <v>18.600000000000001</v>
      </c>
      <c r="W707" s="7">
        <f>SUMIF(Tabla1[Número de Orden],Tabla13[[#This Row],[Número_Orden]],Tabla1[Tiempo_Preparación])</f>
        <v>2.2916666666666665E-2</v>
      </c>
      <c r="X707" s="7">
        <f>Tabla13[[#This Row],[Tiempo_Sala]]-Tabla13[[#This Row],[Tiempo_Preparación]]</f>
        <v>0.14027777778101153</v>
      </c>
      <c r="Y707" s="1" t="str">
        <f>IF(Tabla13[[#This Row],[TS-TP]]&gt;0,"COBRADA","NO COBRADA")</f>
        <v>COBRADA</v>
      </c>
    </row>
    <row r="708" spans="1:25" x14ac:dyDescent="0.25">
      <c r="A708" s="1">
        <v>15</v>
      </c>
      <c r="B708" s="1" t="s">
        <v>1097</v>
      </c>
      <c r="C708" s="1">
        <v>1</v>
      </c>
      <c r="D708" s="13">
        <v>45023.128472222219</v>
      </c>
      <c r="E708" s="13">
        <v>45023.224305555559</v>
      </c>
      <c r="F708" s="7">
        <f>IF(Tabla13[[#This Row],[Estado_Mesa]]="Ocupada",Tabla13[[#This Row],[Hora_Salida]]-Tabla13[[#This Row],[Hora_Llegada]]+TIME(0,15,0),Tabla13[[#This Row],[Hora_Salida]]-Tabla13[[#This Row],[Hora_Llegada]])</f>
        <v>9.5833333340124227E-2</v>
      </c>
      <c r="G708" s="7" t="str">
        <f>TEXT(Tabla13[[#This Row],[Hora_Salida]],"dddd,dd,mm,aaaa")</f>
        <v>viernes,07,04,2023</v>
      </c>
      <c r="H708" s="1" t="s">
        <v>79</v>
      </c>
      <c r="I708" s="1" t="s">
        <v>74</v>
      </c>
      <c r="J708" s="1" t="s">
        <v>80</v>
      </c>
      <c r="K708" s="1">
        <v>40.39</v>
      </c>
      <c r="L708" s="1" cm="1">
        <f t="array" ref="L708">_xlfn.IFS(Tabla13[[#This Row],[Cuentas_Pagadas]]="COBRADA",K708,Tabla13[[#This Row],[Cuentas_Pagadas]]="NO COBRADA","-")</f>
        <v>40.39</v>
      </c>
      <c r="M708" s="1" t="s">
        <v>69</v>
      </c>
      <c r="N708" s="1">
        <v>707</v>
      </c>
      <c r="O708" s="1" t="s">
        <v>104</v>
      </c>
      <c r="P708" s="1" t="s">
        <v>1098</v>
      </c>
      <c r="Q708" s="19">
        <v>0.1</v>
      </c>
      <c r="R708" s="25">
        <f>Tabla13[[#This Row],[Monto Total]]*Tabla13[[#This Row],[IVA (%)]]</f>
        <v>18.5</v>
      </c>
      <c r="S708" s="26">
        <f>SUMIF(Tabla1[Número de Orden],Tabla13[[#This Row],[Número_Orden]],Tabla1[Total del Pedido])</f>
        <v>185</v>
      </c>
      <c r="T708" s="26" cm="1">
        <f t="array" ref="T708">_xlfn.IFS(Tabla13[[#This Row],[Cuentas_Pagadas]]="COBRADA",Tabla13[[#This Row],[Monto Total]]+Tabla13[[#This Row],[Propina]],Tabla13[[#This Row],[Cuentas_Pagadas]]="NO COBRADA",0)</f>
        <v>225.39</v>
      </c>
      <c r="U708" s="26">
        <f>SUMIF(Tabla1[Número de Orden],Tabla13[[#This Row],[Número_Orden]],Tabla1[Ganancia Bruta])</f>
        <v>73</v>
      </c>
      <c r="V708" s="26">
        <f>IF(Tabla13[[#This Row],[Ganancia Bruta]]&gt;0,Tabla13[[#This Row],[Ganancia Bruta]]-Tabla13[[#This Row],[IVA]],"-")</f>
        <v>54.5</v>
      </c>
      <c r="W708" s="7">
        <f>SUMIF(Tabla1[Número de Orden],Tabla13[[#This Row],[Número_Orden]],Tabla1[Tiempo_Preparación])</f>
        <v>9.5138888888888884E-2</v>
      </c>
      <c r="X708" s="7">
        <f>Tabla13[[#This Row],[Tiempo_Sala]]-Tabla13[[#This Row],[Tiempo_Preparación]]</f>
        <v>6.9444445123534315E-4</v>
      </c>
      <c r="Y708" s="1" t="str">
        <f>IF(Tabla13[[#This Row],[TS-TP]]&gt;0,"COBRADA","NO COBRADA")</f>
        <v>COBRADA</v>
      </c>
    </row>
    <row r="709" spans="1:25" x14ac:dyDescent="0.25">
      <c r="A709" s="1">
        <v>5</v>
      </c>
      <c r="B709" s="1" t="s">
        <v>1099</v>
      </c>
      <c r="C709" s="1">
        <v>2</v>
      </c>
      <c r="D709" s="13">
        <v>45023.15</v>
      </c>
      <c r="E709" s="13">
        <v>45023.308333333334</v>
      </c>
      <c r="F709" s="7">
        <f>IF(Tabla13[[#This Row],[Estado_Mesa]]="Ocupada",Tabla13[[#This Row],[Hora_Salida]]-Tabla13[[#This Row],[Hora_Llegada]]+TIME(0,15,0),Tabla13[[#This Row],[Hora_Salida]]-Tabla13[[#This Row],[Hora_Llegada]])</f>
        <v>0.16874999999951493</v>
      </c>
      <c r="G709" s="7" t="str">
        <f>TEXT(Tabla13[[#This Row],[Hora_Salida]],"dddd,dd,mm,aaaa")</f>
        <v>viernes,07,04,2023</v>
      </c>
      <c r="H709" s="1" t="s">
        <v>66</v>
      </c>
      <c r="I709" s="1" t="s">
        <v>93</v>
      </c>
      <c r="J709" s="1" t="s">
        <v>80</v>
      </c>
      <c r="K709" s="1">
        <v>41.8</v>
      </c>
      <c r="L709" s="1" cm="1">
        <f t="array" ref="L709">_xlfn.IFS(Tabla13[[#This Row],[Cuentas_Pagadas]]="COBRADA",K709,Tabla13[[#This Row],[Cuentas_Pagadas]]="NO COBRADA","-")</f>
        <v>41.8</v>
      </c>
      <c r="M709" s="1" t="s">
        <v>95</v>
      </c>
      <c r="N709" s="1">
        <v>708</v>
      </c>
      <c r="O709" s="1" t="s">
        <v>70</v>
      </c>
      <c r="P709" s="1" t="s">
        <v>7</v>
      </c>
      <c r="Q709" s="19">
        <v>0.1</v>
      </c>
      <c r="R709" s="25">
        <f>Tabla13[[#This Row],[Monto Total]]*Tabla13[[#This Row],[IVA (%)]]</f>
        <v>5.4</v>
      </c>
      <c r="S709" s="26">
        <f>SUMIF(Tabla1[Número de Orden],Tabla13[[#This Row],[Número_Orden]],Tabla1[Total del Pedido])</f>
        <v>54</v>
      </c>
      <c r="T709" s="26" cm="1">
        <f t="array" ref="T709">_xlfn.IFS(Tabla13[[#This Row],[Cuentas_Pagadas]]="COBRADA",Tabla13[[#This Row],[Monto Total]]+Tabla13[[#This Row],[Propina]],Tabla13[[#This Row],[Cuentas_Pagadas]]="NO COBRADA",0)</f>
        <v>95.8</v>
      </c>
      <c r="U709" s="26">
        <f>SUMIF(Tabla1[Número de Orden],Tabla13[[#This Row],[Número_Orden]],Tabla1[Ganancia Bruta])</f>
        <v>22</v>
      </c>
      <c r="V709" s="26">
        <f>IF(Tabla13[[#This Row],[Ganancia Bruta]]&gt;0,Tabla13[[#This Row],[Ganancia Bruta]]-Tabla13[[#This Row],[IVA]],"-")</f>
        <v>16.600000000000001</v>
      </c>
      <c r="W709" s="7">
        <f>SUMIF(Tabla1[Número de Orden],Tabla13[[#This Row],[Número_Orden]],Tabla1[Tiempo_Preparación])</f>
        <v>1.6666666666666666E-2</v>
      </c>
      <c r="X709" s="7">
        <f>Tabla13[[#This Row],[Tiempo_Sala]]-Tabla13[[#This Row],[Tiempo_Preparación]]</f>
        <v>0.15208333333284826</v>
      </c>
      <c r="Y709" s="1" t="str">
        <f>IF(Tabla13[[#This Row],[TS-TP]]&gt;0,"COBRADA","NO COBRADA")</f>
        <v>COBRADA</v>
      </c>
    </row>
    <row r="710" spans="1:25" x14ac:dyDescent="0.25">
      <c r="A710" s="1">
        <v>8</v>
      </c>
      <c r="B710" s="1" t="s">
        <v>953</v>
      </c>
      <c r="C710" s="1">
        <v>4</v>
      </c>
      <c r="D710" s="13">
        <v>45023.079861111109</v>
      </c>
      <c r="E710" s="13">
        <v>45023.152777777781</v>
      </c>
      <c r="F710" s="7">
        <f>IF(Tabla13[[#This Row],[Estado_Mesa]]="Ocupada",Tabla13[[#This Row],[Hora_Salida]]-Tabla13[[#This Row],[Hora_Llegada]]+TIME(0,15,0),Tabla13[[#This Row],[Hora_Salida]]-Tabla13[[#This Row],[Hora_Llegada]])</f>
        <v>8.3333333338183976E-2</v>
      </c>
      <c r="G710" s="7" t="str">
        <f>TEXT(Tabla13[[#This Row],[Hora_Salida]],"dddd,dd,mm,aaaa")</f>
        <v>viernes,07,04,2023</v>
      </c>
      <c r="H710" s="1" t="s">
        <v>79</v>
      </c>
      <c r="I710" s="1" t="s">
        <v>67</v>
      </c>
      <c r="J710" s="1" t="s">
        <v>75</v>
      </c>
      <c r="K710" s="1">
        <v>26.15</v>
      </c>
      <c r="L710" s="1" cm="1">
        <f t="array" ref="L710">_xlfn.IFS(Tabla13[[#This Row],[Cuentas_Pagadas]]="COBRADA",K710,Tabla13[[#This Row],[Cuentas_Pagadas]]="NO COBRADA","-")</f>
        <v>26.15</v>
      </c>
      <c r="M710" s="1" t="s">
        <v>95</v>
      </c>
      <c r="N710" s="1">
        <v>709</v>
      </c>
      <c r="O710" s="1" t="s">
        <v>117</v>
      </c>
      <c r="P710" s="1" t="s">
        <v>1100</v>
      </c>
      <c r="Q710" s="19">
        <v>0.1</v>
      </c>
      <c r="R710" s="25">
        <f>Tabla13[[#This Row],[Monto Total]]*Tabla13[[#This Row],[IVA (%)]]</f>
        <v>19.3</v>
      </c>
      <c r="S710" s="26">
        <f>SUMIF(Tabla1[Número de Orden],Tabla13[[#This Row],[Número_Orden]],Tabla1[Total del Pedido])</f>
        <v>193</v>
      </c>
      <c r="T710" s="26" cm="1">
        <f t="array" ref="T710">_xlfn.IFS(Tabla13[[#This Row],[Cuentas_Pagadas]]="COBRADA",Tabla13[[#This Row],[Monto Total]]+Tabla13[[#This Row],[Propina]],Tabla13[[#This Row],[Cuentas_Pagadas]]="NO COBRADA",0)</f>
        <v>219.15</v>
      </c>
      <c r="U710" s="26">
        <f>SUMIF(Tabla1[Número de Orden],Tabla13[[#This Row],[Número_Orden]],Tabla1[Ganancia Bruta])</f>
        <v>76</v>
      </c>
      <c r="V710" s="26">
        <f>IF(Tabla13[[#This Row],[Ganancia Bruta]]&gt;0,Tabla13[[#This Row],[Ganancia Bruta]]-Tabla13[[#This Row],[IVA]],"-")</f>
        <v>56.7</v>
      </c>
      <c r="W710" s="7">
        <f>SUMIF(Tabla1[Número de Orden],Tabla13[[#This Row],[Número_Orden]],Tabla1[Tiempo_Preparación])</f>
        <v>6.8055555555555564E-2</v>
      </c>
      <c r="X710" s="7">
        <f>Tabla13[[#This Row],[Tiempo_Sala]]-Tabla13[[#This Row],[Tiempo_Preparación]]</f>
        <v>1.5277777782628413E-2</v>
      </c>
      <c r="Y710" s="1" t="str">
        <f>IF(Tabla13[[#This Row],[TS-TP]]&gt;0,"COBRADA","NO COBRADA")</f>
        <v>COBRADA</v>
      </c>
    </row>
    <row r="711" spans="1:25" x14ac:dyDescent="0.25">
      <c r="A711" s="1">
        <v>18</v>
      </c>
      <c r="B711" s="1" t="s">
        <v>1101</v>
      </c>
      <c r="C711" s="1">
        <v>1</v>
      </c>
      <c r="D711" s="13">
        <v>45023.102777777778</v>
      </c>
      <c r="E711" s="13">
        <v>45023.151388888888</v>
      </c>
      <c r="F711" s="7">
        <f>IF(Tabla13[[#This Row],[Estado_Mesa]]="Ocupada",Tabla13[[#This Row],[Hora_Salida]]-Tabla13[[#This Row],[Hora_Llegada]]+TIME(0,15,0),Tabla13[[#This Row],[Hora_Salida]]-Tabla13[[#This Row],[Hora_Llegada]])</f>
        <v>5.9027777776160896E-2</v>
      </c>
      <c r="G711" s="7" t="str">
        <f>TEXT(Tabla13[[#This Row],[Hora_Salida]],"dddd,dd,mm,aaaa")</f>
        <v>viernes,07,04,2023</v>
      </c>
      <c r="H711" s="1" t="s">
        <v>85</v>
      </c>
      <c r="I711" s="1" t="s">
        <v>67</v>
      </c>
      <c r="J711" s="1" t="s">
        <v>80</v>
      </c>
      <c r="K711" s="1">
        <v>28.43</v>
      </c>
      <c r="L711" s="1" t="str" cm="1">
        <f t="array" ref="L711">_xlfn.IFS(Tabla13[[#This Row],[Cuentas_Pagadas]]="COBRADA",K711,Tabla13[[#This Row],[Cuentas_Pagadas]]="NO COBRADA","-")</f>
        <v>-</v>
      </c>
      <c r="M711" s="1" t="s">
        <v>95</v>
      </c>
      <c r="N711" s="1">
        <v>710</v>
      </c>
      <c r="O711" s="1" t="s">
        <v>70</v>
      </c>
      <c r="P711" s="1" t="s">
        <v>1102</v>
      </c>
      <c r="Q711" s="19">
        <v>0.1</v>
      </c>
      <c r="R711" s="25">
        <f>Tabla13[[#This Row],[Monto Total]]*Tabla13[[#This Row],[IVA (%)]]</f>
        <v>13.8</v>
      </c>
      <c r="S711" s="26">
        <f>SUMIF(Tabla1[Número de Orden],Tabla13[[#This Row],[Número_Orden]],Tabla1[Total del Pedido])</f>
        <v>138</v>
      </c>
      <c r="T711" s="26" cm="1">
        <f t="array" ref="T711">_xlfn.IFS(Tabla13[[#This Row],[Cuentas_Pagadas]]="COBRADA",Tabla13[[#This Row],[Monto Total]]+Tabla13[[#This Row],[Propina]],Tabla13[[#This Row],[Cuentas_Pagadas]]="NO COBRADA",0)</f>
        <v>0</v>
      </c>
      <c r="U711" s="26">
        <v>0</v>
      </c>
      <c r="V711" s="27" t="str">
        <f>IF(Tabla13[[#This Row],[Ganancia Bruta]]&gt;0,Tabla13[[#This Row],[Ganancia Bruta]]-Tabla13[[#This Row],[IVA]],"-")</f>
        <v>-</v>
      </c>
      <c r="W711" s="7">
        <f>SUMIF(Tabla1[Número de Orden],Tabla13[[#This Row],[Número_Orden]],Tabla1[Tiempo_Preparación])</f>
        <v>9.7222222222222238E-2</v>
      </c>
      <c r="X711" s="7">
        <f>Tabla13[[#This Row],[Tiempo_Sala]]-Tabla13[[#This Row],[Tiempo_Preparación]]</f>
        <v>-3.8194444446061342E-2</v>
      </c>
      <c r="Y711" s="1" t="str">
        <f>IF(Tabla13[[#This Row],[TS-TP]]&gt;0,"COBRADA","NO COBRADA")</f>
        <v>NO COBRADA</v>
      </c>
    </row>
    <row r="712" spans="1:25" x14ac:dyDescent="0.25">
      <c r="A712" s="1">
        <v>20</v>
      </c>
      <c r="B712" s="1" t="s">
        <v>147</v>
      </c>
      <c r="C712" s="1">
        <v>6</v>
      </c>
      <c r="D712" s="13">
        <v>45023.07708333333</v>
      </c>
      <c r="E712" s="13">
        <v>45023.220833333333</v>
      </c>
      <c r="F712" s="7">
        <f>IF(Tabla13[[#This Row],[Estado_Mesa]]="Ocupada",Tabla13[[#This Row],[Hora_Salida]]-Tabla13[[#This Row],[Hora_Llegada]]+TIME(0,15,0),Tabla13[[#This Row],[Hora_Salida]]-Tabla13[[#This Row],[Hora_Llegada]])</f>
        <v>0.15416666666957704</v>
      </c>
      <c r="G712" s="7" t="str">
        <f>TEXT(Tabla13[[#This Row],[Hora_Salida]],"dddd,dd,mm,aaaa")</f>
        <v>viernes,07,04,2023</v>
      </c>
      <c r="H712" s="1" t="s">
        <v>73</v>
      </c>
      <c r="I712" s="1" t="s">
        <v>67</v>
      </c>
      <c r="J712" s="1" t="s">
        <v>68</v>
      </c>
      <c r="K712" s="1">
        <v>49.74</v>
      </c>
      <c r="L712" s="1" cm="1">
        <f t="array" ref="L712">_xlfn.IFS(Tabla13[[#This Row],[Cuentas_Pagadas]]="COBRADA",K712,Tabla13[[#This Row],[Cuentas_Pagadas]]="NO COBRADA","-")</f>
        <v>49.74</v>
      </c>
      <c r="M712" s="1" t="s">
        <v>95</v>
      </c>
      <c r="N712" s="1">
        <v>711</v>
      </c>
      <c r="O712" s="1" t="s">
        <v>104</v>
      </c>
      <c r="P712" s="1" t="s">
        <v>691</v>
      </c>
      <c r="Q712" s="19">
        <v>0.1</v>
      </c>
      <c r="R712" s="25">
        <f>Tabla13[[#This Row],[Monto Total]]*Tabla13[[#This Row],[IVA (%)]]</f>
        <v>16.600000000000001</v>
      </c>
      <c r="S712" s="26">
        <f>SUMIF(Tabla1[Número de Orden],Tabla13[[#This Row],[Número_Orden]],Tabla1[Total del Pedido])</f>
        <v>166</v>
      </c>
      <c r="T712" s="26" cm="1">
        <f t="array" ref="T712">_xlfn.IFS(Tabla13[[#This Row],[Cuentas_Pagadas]]="COBRADA",Tabla13[[#This Row],[Monto Total]]+Tabla13[[#This Row],[Propina]],Tabla13[[#This Row],[Cuentas_Pagadas]]="NO COBRADA",0)</f>
        <v>215.74</v>
      </c>
      <c r="U712" s="26">
        <f>SUMIF(Tabla1[Número de Orden],Tabla13[[#This Row],[Número_Orden]],Tabla1[Ganancia Bruta])</f>
        <v>68</v>
      </c>
      <c r="V712" s="26">
        <f>IF(Tabla13[[#This Row],[Ganancia Bruta]]&gt;0,Tabla13[[#This Row],[Ganancia Bruta]]-Tabla13[[#This Row],[IVA]],"-")</f>
        <v>51.4</v>
      </c>
      <c r="W712" s="7">
        <f>SUMIF(Tabla1[Número de Orden],Tabla13[[#This Row],[Número_Orden]],Tabla1[Tiempo_Preparación])</f>
        <v>4.0972222222222222E-2</v>
      </c>
      <c r="X712" s="7">
        <f>Tabla13[[#This Row],[Tiempo_Sala]]-Tabla13[[#This Row],[Tiempo_Preparación]]</f>
        <v>0.11319444444735483</v>
      </c>
      <c r="Y712" s="1" t="str">
        <f>IF(Tabla13[[#This Row],[TS-TP]]&gt;0,"COBRADA","NO COBRADA")</f>
        <v>COBRADA</v>
      </c>
    </row>
    <row r="713" spans="1:25" x14ac:dyDescent="0.25">
      <c r="A713" s="1">
        <v>10</v>
      </c>
      <c r="B713" s="1" t="s">
        <v>1103</v>
      </c>
      <c r="C713" s="1">
        <v>5</v>
      </c>
      <c r="D713" s="13">
        <v>45023.004166666666</v>
      </c>
      <c r="E713" s="13">
        <v>45023.102083333331</v>
      </c>
      <c r="F713" s="7">
        <f>IF(Tabla13[[#This Row],[Estado_Mesa]]="Ocupada",Tabla13[[#This Row],[Hora_Salida]]-Tabla13[[#This Row],[Hora_Llegada]]+TIME(0,15,0),Tabla13[[#This Row],[Hora_Salida]]-Tabla13[[#This Row],[Hora_Llegada]])</f>
        <v>9.7916666665696539E-2</v>
      </c>
      <c r="G713" s="7" t="str">
        <f>TEXT(Tabla13[[#This Row],[Hora_Salida]],"dddd,dd,mm,aaaa")</f>
        <v>viernes,07,04,2023</v>
      </c>
      <c r="H713" s="1" t="s">
        <v>79</v>
      </c>
      <c r="I713" s="1" t="s">
        <v>74</v>
      </c>
      <c r="J713" s="1" t="s">
        <v>75</v>
      </c>
      <c r="K713" s="1">
        <v>42.21</v>
      </c>
      <c r="L713" s="1" cm="1">
        <f t="array" ref="L713">_xlfn.IFS(Tabla13[[#This Row],[Cuentas_Pagadas]]="COBRADA",K713,Tabla13[[#This Row],[Cuentas_Pagadas]]="NO COBRADA","-")</f>
        <v>42.21</v>
      </c>
      <c r="M713" s="1" t="s">
        <v>69</v>
      </c>
      <c r="N713" s="1">
        <v>712</v>
      </c>
      <c r="O713" s="1" t="s">
        <v>90</v>
      </c>
      <c r="P713" s="1" t="s">
        <v>4</v>
      </c>
      <c r="Q713" s="19">
        <v>0.1</v>
      </c>
      <c r="R713" s="25">
        <f>Tabla13[[#This Row],[Monto Total]]*Tabla13[[#This Row],[IVA (%)]]</f>
        <v>4.8000000000000007</v>
      </c>
      <c r="S713" s="26">
        <f>SUMIF(Tabla1[Número de Orden],Tabla13[[#This Row],[Número_Orden]],Tabla1[Total del Pedido])</f>
        <v>48</v>
      </c>
      <c r="T713" s="26" cm="1">
        <f t="array" ref="T713">_xlfn.IFS(Tabla13[[#This Row],[Cuentas_Pagadas]]="COBRADA",Tabla13[[#This Row],[Monto Total]]+Tabla13[[#This Row],[Propina]],Tabla13[[#This Row],[Cuentas_Pagadas]]="NO COBRADA",0)</f>
        <v>90.210000000000008</v>
      </c>
      <c r="U713" s="26">
        <f>SUMIF(Tabla1[Número de Orden],Tabla13[[#This Row],[Número_Orden]],Tabla1[Ganancia Bruta])</f>
        <v>20</v>
      </c>
      <c r="V713" s="26">
        <f>IF(Tabla13[[#This Row],[Ganancia Bruta]]&gt;0,Tabla13[[#This Row],[Ganancia Bruta]]-Tabla13[[#This Row],[IVA]],"-")</f>
        <v>15.2</v>
      </c>
      <c r="W713" s="7">
        <f>SUMIF(Tabla1[Número de Orden],Tabla13[[#This Row],[Número_Orden]],Tabla1[Tiempo_Preparación])</f>
        <v>3.4027777777777775E-2</v>
      </c>
      <c r="X713" s="7">
        <f>Tabla13[[#This Row],[Tiempo_Sala]]-Tabla13[[#This Row],[Tiempo_Preparación]]</f>
        <v>6.3888888887918771E-2</v>
      </c>
      <c r="Y713" s="1" t="str">
        <f>IF(Tabla13[[#This Row],[TS-TP]]&gt;0,"COBRADA","NO COBRADA")</f>
        <v>COBRADA</v>
      </c>
    </row>
    <row r="714" spans="1:25" x14ac:dyDescent="0.25">
      <c r="A714" s="1">
        <v>6</v>
      </c>
      <c r="B714" s="1" t="s">
        <v>1104</v>
      </c>
      <c r="C714" s="1">
        <v>4</v>
      </c>
      <c r="D714" s="13">
        <v>45023.010416666664</v>
      </c>
      <c r="E714" s="13">
        <v>45023.119444444441</v>
      </c>
      <c r="F714" s="7">
        <f>IF(Tabla13[[#This Row],[Estado_Mesa]]="Ocupada",Tabla13[[#This Row],[Hora_Salida]]-Tabla13[[#This Row],[Hora_Llegada]]+TIME(0,15,0),Tabla13[[#This Row],[Hora_Salida]]-Tabla13[[#This Row],[Hora_Llegada]])</f>
        <v>0.10902777777664596</v>
      </c>
      <c r="G714" s="7" t="str">
        <f>TEXT(Tabla13[[#This Row],[Hora_Salida]],"dddd,dd,mm,aaaa")</f>
        <v>viernes,07,04,2023</v>
      </c>
      <c r="H714" s="1" t="s">
        <v>73</v>
      </c>
      <c r="I714" s="1" t="s">
        <v>93</v>
      </c>
      <c r="J714" s="1" t="s">
        <v>80</v>
      </c>
      <c r="K714" s="1">
        <v>35.11</v>
      </c>
      <c r="L714" s="1" cm="1">
        <f t="array" ref="L714">_xlfn.IFS(Tabla13[[#This Row],[Cuentas_Pagadas]]="COBRADA",K714,Tabla13[[#This Row],[Cuentas_Pagadas]]="NO COBRADA","-")</f>
        <v>35.11</v>
      </c>
      <c r="M714" s="1" t="s">
        <v>81</v>
      </c>
      <c r="N714" s="1">
        <v>713</v>
      </c>
      <c r="O714" s="1" t="s">
        <v>104</v>
      </c>
      <c r="P714" s="1" t="s">
        <v>1105</v>
      </c>
      <c r="Q714" s="19">
        <v>0.1</v>
      </c>
      <c r="R714" s="25">
        <f>Tabla13[[#This Row],[Monto Total]]*Tabla13[[#This Row],[IVA (%)]]</f>
        <v>36</v>
      </c>
      <c r="S714" s="26">
        <f>SUMIF(Tabla1[Número de Orden],Tabla13[[#This Row],[Número_Orden]],Tabla1[Total del Pedido])</f>
        <v>360</v>
      </c>
      <c r="T714" s="26" cm="1">
        <f t="array" ref="T714">_xlfn.IFS(Tabla13[[#This Row],[Cuentas_Pagadas]]="COBRADA",Tabla13[[#This Row],[Monto Total]]+Tabla13[[#This Row],[Propina]],Tabla13[[#This Row],[Cuentas_Pagadas]]="NO COBRADA",0)</f>
        <v>395.11</v>
      </c>
      <c r="U714" s="26">
        <f>SUMIF(Tabla1[Número de Orden],Tabla13[[#This Row],[Número_Orden]],Tabla1[Ganancia Bruta])</f>
        <v>147</v>
      </c>
      <c r="V714" s="26">
        <f>IF(Tabla13[[#This Row],[Ganancia Bruta]]&gt;0,Tabla13[[#This Row],[Ganancia Bruta]]-Tabla13[[#This Row],[IVA]],"-")</f>
        <v>111</v>
      </c>
      <c r="W714" s="7">
        <f>SUMIF(Tabla1[Número de Orden],Tabla13[[#This Row],[Número_Orden]],Tabla1[Tiempo_Preparación])</f>
        <v>8.6805555555555552E-2</v>
      </c>
      <c r="X714" s="7">
        <f>Tabla13[[#This Row],[Tiempo_Sala]]-Tabla13[[#This Row],[Tiempo_Preparación]]</f>
        <v>2.222222222109041E-2</v>
      </c>
      <c r="Y714" s="1" t="str">
        <f>IF(Tabla13[[#This Row],[TS-TP]]&gt;0,"COBRADA","NO COBRADA")</f>
        <v>COBRADA</v>
      </c>
    </row>
    <row r="715" spans="1:25" x14ac:dyDescent="0.25">
      <c r="A715" s="1">
        <v>19</v>
      </c>
      <c r="B715" s="1" t="s">
        <v>520</v>
      </c>
      <c r="C715" s="1">
        <v>2</v>
      </c>
      <c r="D715" s="13">
        <v>45023.097916666666</v>
      </c>
      <c r="E715" s="13">
        <v>45023.170138888891</v>
      </c>
      <c r="F715" s="7">
        <f>IF(Tabla13[[#This Row],[Estado_Mesa]]="Ocupada",Tabla13[[#This Row],[Hora_Salida]]-Tabla13[[#This Row],[Hora_Llegada]]+TIME(0,15,0),Tabla13[[#This Row],[Hora_Salida]]-Tabla13[[#This Row],[Hora_Llegada]])</f>
        <v>7.2222222224809229E-2</v>
      </c>
      <c r="G715" s="7" t="str">
        <f>TEXT(Tabla13[[#This Row],[Hora_Salida]],"dddd,dd,mm,aaaa")</f>
        <v>viernes,07,04,2023</v>
      </c>
      <c r="H715" s="1" t="s">
        <v>85</v>
      </c>
      <c r="I715" s="1" t="s">
        <v>67</v>
      </c>
      <c r="J715" s="1" t="s">
        <v>80</v>
      </c>
      <c r="K715" s="1">
        <v>10.69</v>
      </c>
      <c r="L715" s="1" cm="1">
        <f t="array" ref="L715">_xlfn.IFS(Tabla13[[#This Row],[Cuentas_Pagadas]]="COBRADA",K715,Tabla13[[#This Row],[Cuentas_Pagadas]]="NO COBRADA","-")</f>
        <v>10.69</v>
      </c>
      <c r="M715" s="1" t="s">
        <v>81</v>
      </c>
      <c r="N715" s="1">
        <v>714</v>
      </c>
      <c r="O715" s="1" t="s">
        <v>76</v>
      </c>
      <c r="P715" s="1" t="s">
        <v>1106</v>
      </c>
      <c r="Q715" s="19">
        <v>0.1</v>
      </c>
      <c r="R715" s="25">
        <f>Tabla13[[#This Row],[Monto Total]]*Tabla13[[#This Row],[IVA (%)]]</f>
        <v>22.5</v>
      </c>
      <c r="S715" s="26">
        <f>SUMIF(Tabla1[Número de Orden],Tabla13[[#This Row],[Número_Orden]],Tabla1[Total del Pedido])</f>
        <v>225</v>
      </c>
      <c r="T715" s="26" cm="1">
        <f t="array" ref="T715">_xlfn.IFS(Tabla13[[#This Row],[Cuentas_Pagadas]]="COBRADA",Tabla13[[#This Row],[Monto Total]]+Tabla13[[#This Row],[Propina]],Tabla13[[#This Row],[Cuentas_Pagadas]]="NO COBRADA",0)</f>
        <v>235.69</v>
      </c>
      <c r="U715" s="26">
        <f>SUMIF(Tabla1[Número de Orden],Tabla13[[#This Row],[Número_Orden]],Tabla1[Ganancia Bruta])</f>
        <v>91</v>
      </c>
      <c r="V715" s="26">
        <f>IF(Tabla13[[#This Row],[Ganancia Bruta]]&gt;0,Tabla13[[#This Row],[Ganancia Bruta]]-Tabla13[[#This Row],[IVA]],"-")</f>
        <v>68.5</v>
      </c>
      <c r="W715" s="7">
        <f>SUMIF(Tabla1[Número de Orden],Tabla13[[#This Row],[Número_Orden]],Tabla1[Tiempo_Preparación])</f>
        <v>4.3749999999999997E-2</v>
      </c>
      <c r="X715" s="7">
        <f>Tabla13[[#This Row],[Tiempo_Sala]]-Tabla13[[#This Row],[Tiempo_Preparación]]</f>
        <v>2.8472222224809232E-2</v>
      </c>
      <c r="Y715" s="1" t="str">
        <f>IF(Tabla13[[#This Row],[TS-TP]]&gt;0,"COBRADA","NO COBRADA")</f>
        <v>COBRADA</v>
      </c>
    </row>
    <row r="716" spans="1:25" x14ac:dyDescent="0.25">
      <c r="A716" s="1">
        <v>12</v>
      </c>
      <c r="B716" s="1" t="s">
        <v>1107</v>
      </c>
      <c r="C716" s="1">
        <v>6</v>
      </c>
      <c r="D716" s="13">
        <v>45023.072916666664</v>
      </c>
      <c r="E716" s="13">
        <v>45023.177083333336</v>
      </c>
      <c r="F716" s="7">
        <f>IF(Tabla13[[#This Row],[Estado_Mesa]]="Ocupada",Tabla13[[#This Row],[Hora_Salida]]-Tabla13[[#This Row],[Hora_Llegada]]+TIME(0,15,0),Tabla13[[#This Row],[Hora_Salida]]-Tabla13[[#This Row],[Hora_Llegada]])</f>
        <v>0.11458333333818398</v>
      </c>
      <c r="G716" s="7" t="str">
        <f>TEXT(Tabla13[[#This Row],[Hora_Salida]],"dddd,dd,mm,aaaa")</f>
        <v>viernes,07,04,2023</v>
      </c>
      <c r="H716" s="1" t="s">
        <v>66</v>
      </c>
      <c r="I716" s="1" t="s">
        <v>67</v>
      </c>
      <c r="J716" s="1" t="s">
        <v>68</v>
      </c>
      <c r="K716" s="1">
        <v>39.909999999999997</v>
      </c>
      <c r="L716" s="1" cm="1">
        <f t="array" ref="L716">_xlfn.IFS(Tabla13[[#This Row],[Cuentas_Pagadas]]="COBRADA",K716,Tabla13[[#This Row],[Cuentas_Pagadas]]="NO COBRADA","-")</f>
        <v>39.909999999999997</v>
      </c>
      <c r="M716" s="1" t="s">
        <v>95</v>
      </c>
      <c r="N716" s="1">
        <v>715</v>
      </c>
      <c r="O716" s="1" t="s">
        <v>90</v>
      </c>
      <c r="P716" s="1" t="s">
        <v>1108</v>
      </c>
      <c r="Q716" s="19">
        <v>0.1</v>
      </c>
      <c r="R716" s="25">
        <f>Tabla13[[#This Row],[Monto Total]]*Tabla13[[#This Row],[IVA (%)]]</f>
        <v>24.6</v>
      </c>
      <c r="S716" s="26">
        <f>SUMIF(Tabla1[Número de Orden],Tabla13[[#This Row],[Número_Orden]],Tabla1[Total del Pedido])</f>
        <v>246</v>
      </c>
      <c r="T716" s="26" cm="1">
        <f t="array" ref="T716">_xlfn.IFS(Tabla13[[#This Row],[Cuentas_Pagadas]]="COBRADA",Tabla13[[#This Row],[Monto Total]]+Tabla13[[#This Row],[Propina]],Tabla13[[#This Row],[Cuentas_Pagadas]]="NO COBRADA",0)</f>
        <v>285.90999999999997</v>
      </c>
      <c r="U716" s="26">
        <f>SUMIF(Tabla1[Número de Orden],Tabla13[[#This Row],[Número_Orden]],Tabla1[Ganancia Bruta])</f>
        <v>101</v>
      </c>
      <c r="V716" s="26">
        <f>IF(Tabla13[[#This Row],[Ganancia Bruta]]&gt;0,Tabla13[[#This Row],[Ganancia Bruta]]-Tabla13[[#This Row],[IVA]],"-")</f>
        <v>76.400000000000006</v>
      </c>
      <c r="W716" s="7">
        <f>SUMIF(Tabla1[Número de Orden],Tabla13[[#This Row],[Número_Orden]],Tabla1[Tiempo_Preparación])</f>
        <v>9.4444444444444442E-2</v>
      </c>
      <c r="X716" s="7">
        <f>Tabla13[[#This Row],[Tiempo_Sala]]-Tabla13[[#This Row],[Tiempo_Preparación]]</f>
        <v>2.0138888893739534E-2</v>
      </c>
      <c r="Y716" s="1" t="str">
        <f>IF(Tabla13[[#This Row],[TS-TP]]&gt;0,"COBRADA","NO COBRADA")</f>
        <v>COBRADA</v>
      </c>
    </row>
    <row r="717" spans="1:25" x14ac:dyDescent="0.25">
      <c r="A717" s="1">
        <v>12</v>
      </c>
      <c r="B717" s="1" t="s">
        <v>652</v>
      </c>
      <c r="C717" s="1">
        <v>4</v>
      </c>
      <c r="D717" s="13">
        <v>45023.074305555558</v>
      </c>
      <c r="E717" s="13">
        <v>45023.197222222225</v>
      </c>
      <c r="F717" s="7">
        <f>IF(Tabla13[[#This Row],[Estado_Mesa]]="Ocupada",Tabla13[[#This Row],[Hora_Salida]]-Tabla13[[#This Row],[Hora_Llegada]]+TIME(0,15,0),Tabla13[[#This Row],[Hora_Salida]]-Tabla13[[#This Row],[Hora_Llegada]])</f>
        <v>0.13333333333381839</v>
      </c>
      <c r="G717" s="7" t="str">
        <f>TEXT(Tabla13[[#This Row],[Hora_Salida]],"dddd,dd,mm,aaaa")</f>
        <v>viernes,07,04,2023</v>
      </c>
      <c r="H717" s="1" t="s">
        <v>79</v>
      </c>
      <c r="I717" s="1" t="s">
        <v>93</v>
      </c>
      <c r="J717" s="1" t="s">
        <v>80</v>
      </c>
      <c r="K717" s="1">
        <v>44.73</v>
      </c>
      <c r="L717" s="1" cm="1">
        <f t="array" ref="L717">_xlfn.IFS(Tabla13[[#This Row],[Cuentas_Pagadas]]="COBRADA",K717,Tabla13[[#This Row],[Cuentas_Pagadas]]="NO COBRADA","-")</f>
        <v>44.73</v>
      </c>
      <c r="M717" s="1" t="s">
        <v>95</v>
      </c>
      <c r="N717" s="1">
        <v>716</v>
      </c>
      <c r="O717" s="1" t="s">
        <v>82</v>
      </c>
      <c r="P717" s="1" t="s">
        <v>1109</v>
      </c>
      <c r="Q717" s="19">
        <v>0.1</v>
      </c>
      <c r="R717" s="25">
        <f>Tabla13[[#This Row],[Monto Total]]*Tabla13[[#This Row],[IVA (%)]]</f>
        <v>23.1</v>
      </c>
      <c r="S717" s="26">
        <f>SUMIF(Tabla1[Número de Orden],Tabla13[[#This Row],[Número_Orden]],Tabla1[Total del Pedido])</f>
        <v>231</v>
      </c>
      <c r="T717" s="26" cm="1">
        <f t="array" ref="T717">_xlfn.IFS(Tabla13[[#This Row],[Cuentas_Pagadas]]="COBRADA",Tabla13[[#This Row],[Monto Total]]+Tabla13[[#This Row],[Propina]],Tabla13[[#This Row],[Cuentas_Pagadas]]="NO COBRADA",0)</f>
        <v>275.73</v>
      </c>
      <c r="U717" s="26">
        <f>SUMIF(Tabla1[Número de Orden],Tabla13[[#This Row],[Número_Orden]],Tabla1[Ganancia Bruta])</f>
        <v>90</v>
      </c>
      <c r="V717" s="26">
        <f>IF(Tabla13[[#This Row],[Ganancia Bruta]]&gt;0,Tabla13[[#This Row],[Ganancia Bruta]]-Tabla13[[#This Row],[IVA]],"-")</f>
        <v>66.900000000000006</v>
      </c>
      <c r="W717" s="7">
        <f>SUMIF(Tabla1[Número de Orden],Tabla13[[#This Row],[Número_Orden]],Tabla1[Tiempo_Preparación])</f>
        <v>6.25E-2</v>
      </c>
      <c r="X717" s="7">
        <f>Tabla13[[#This Row],[Tiempo_Sala]]-Tabla13[[#This Row],[Tiempo_Preparación]]</f>
        <v>7.0833333333818388E-2</v>
      </c>
      <c r="Y717" s="1" t="str">
        <f>IF(Tabla13[[#This Row],[TS-TP]]&gt;0,"COBRADA","NO COBRADA")</f>
        <v>COBRADA</v>
      </c>
    </row>
    <row r="718" spans="1:25" x14ac:dyDescent="0.25">
      <c r="A718" s="1">
        <v>8</v>
      </c>
      <c r="B718" s="1" t="s">
        <v>902</v>
      </c>
      <c r="C718" s="1">
        <v>5</v>
      </c>
      <c r="D718" s="13">
        <v>45023.163888888892</v>
      </c>
      <c r="E718" s="13">
        <v>45023.252083333333</v>
      </c>
      <c r="F718" s="7">
        <f>IF(Tabla13[[#This Row],[Estado_Mesa]]="Ocupada",Tabla13[[#This Row],[Hora_Salida]]-Tabla13[[#This Row],[Hora_Llegada]]+TIME(0,15,0),Tabla13[[#This Row],[Hora_Salida]]-Tabla13[[#This Row],[Hora_Llegada]])</f>
        <v>8.819444444088731E-2</v>
      </c>
      <c r="G718" s="7" t="str">
        <f>TEXT(Tabla13[[#This Row],[Hora_Salida]],"dddd,dd,mm,aaaa")</f>
        <v>viernes,07,04,2023</v>
      </c>
      <c r="H718" s="1" t="s">
        <v>73</v>
      </c>
      <c r="I718" s="1" t="s">
        <v>67</v>
      </c>
      <c r="J718" s="1" t="s">
        <v>80</v>
      </c>
      <c r="K718" s="1">
        <v>23.67</v>
      </c>
      <c r="L718" s="1" cm="1">
        <f t="array" ref="L718">_xlfn.IFS(Tabla13[[#This Row],[Cuentas_Pagadas]]="COBRADA",K718,Tabla13[[#This Row],[Cuentas_Pagadas]]="NO COBRADA","-")</f>
        <v>23.67</v>
      </c>
      <c r="M718" s="1" t="s">
        <v>81</v>
      </c>
      <c r="N718" s="1">
        <v>717</v>
      </c>
      <c r="O718" s="1" t="s">
        <v>101</v>
      </c>
      <c r="P718" s="1" t="s">
        <v>1110</v>
      </c>
      <c r="Q718" s="19">
        <v>0.1</v>
      </c>
      <c r="R718" s="25">
        <f>Tabla13[[#This Row],[Monto Total]]*Tabla13[[#This Row],[IVA (%)]]</f>
        <v>15.5</v>
      </c>
      <c r="S718" s="26">
        <f>SUMIF(Tabla1[Número de Orden],Tabla13[[#This Row],[Número_Orden]],Tabla1[Total del Pedido])</f>
        <v>155</v>
      </c>
      <c r="T718" s="26" cm="1">
        <f t="array" ref="T718">_xlfn.IFS(Tabla13[[#This Row],[Cuentas_Pagadas]]="COBRADA",Tabla13[[#This Row],[Monto Total]]+Tabla13[[#This Row],[Propina]],Tabla13[[#This Row],[Cuentas_Pagadas]]="NO COBRADA",0)</f>
        <v>178.67000000000002</v>
      </c>
      <c r="U718" s="26">
        <f>SUMIF(Tabla1[Número de Orden],Tabla13[[#This Row],[Número_Orden]],Tabla1[Ganancia Bruta])</f>
        <v>63</v>
      </c>
      <c r="V718" s="26">
        <f>IF(Tabla13[[#This Row],[Ganancia Bruta]]&gt;0,Tabla13[[#This Row],[Ganancia Bruta]]-Tabla13[[#This Row],[IVA]],"-")</f>
        <v>47.5</v>
      </c>
      <c r="W718" s="7">
        <f>SUMIF(Tabla1[Número de Orden],Tabla13[[#This Row],[Número_Orden]],Tabla1[Tiempo_Preparación])</f>
        <v>0.05</v>
      </c>
      <c r="X718" s="7">
        <f>Tabla13[[#This Row],[Tiempo_Sala]]-Tabla13[[#This Row],[Tiempo_Preparación]]</f>
        <v>3.8194444440887307E-2</v>
      </c>
      <c r="Y718" s="1" t="str">
        <f>IF(Tabla13[[#This Row],[TS-TP]]&gt;0,"COBRADA","NO COBRADA")</f>
        <v>COBRADA</v>
      </c>
    </row>
    <row r="719" spans="1:25" x14ac:dyDescent="0.25">
      <c r="A719" s="1">
        <v>7</v>
      </c>
      <c r="B719" s="1" t="s">
        <v>615</v>
      </c>
      <c r="C719" s="1">
        <v>6</v>
      </c>
      <c r="D719" s="13">
        <v>45023.137499999997</v>
      </c>
      <c r="E719" s="13">
        <v>45023.29583333333</v>
      </c>
      <c r="F719" s="7">
        <f>IF(Tabla13[[#This Row],[Estado_Mesa]]="Ocupada",Tabla13[[#This Row],[Hora_Salida]]-Tabla13[[#This Row],[Hora_Llegada]]+TIME(0,15,0),Tabla13[[#This Row],[Hora_Salida]]-Tabla13[[#This Row],[Hora_Llegada]])</f>
        <v>0.15833333333284827</v>
      </c>
      <c r="G719" s="7" t="str">
        <f>TEXT(Tabla13[[#This Row],[Hora_Salida]],"dddd,dd,mm,aaaa")</f>
        <v>viernes,07,04,2023</v>
      </c>
      <c r="H719" s="1" t="s">
        <v>79</v>
      </c>
      <c r="I719" s="1" t="s">
        <v>74</v>
      </c>
      <c r="J719" s="1" t="s">
        <v>80</v>
      </c>
      <c r="K719" s="1">
        <v>37.21</v>
      </c>
      <c r="L719" s="1" cm="1">
        <f t="array" ref="L719">_xlfn.IFS(Tabla13[[#This Row],[Cuentas_Pagadas]]="COBRADA",K719,Tabla13[[#This Row],[Cuentas_Pagadas]]="NO COBRADA","-")</f>
        <v>37.21</v>
      </c>
      <c r="M719" s="1" t="s">
        <v>81</v>
      </c>
      <c r="N719" s="1">
        <v>718</v>
      </c>
      <c r="O719" s="1" t="s">
        <v>96</v>
      </c>
      <c r="P719" s="1" t="s">
        <v>18</v>
      </c>
      <c r="Q719" s="19">
        <v>0.1</v>
      </c>
      <c r="R719" s="25">
        <f>Tabla13[[#This Row],[Monto Total]]*Tabla13[[#This Row],[IVA (%)]]</f>
        <v>2</v>
      </c>
      <c r="S719" s="26">
        <f>SUMIF(Tabla1[Número de Orden],Tabla13[[#This Row],[Número_Orden]],Tabla1[Total del Pedido])</f>
        <v>20</v>
      </c>
      <c r="T719" s="26" cm="1">
        <f t="array" ref="T719">_xlfn.IFS(Tabla13[[#This Row],[Cuentas_Pagadas]]="COBRADA",Tabla13[[#This Row],[Monto Total]]+Tabla13[[#This Row],[Propina]],Tabla13[[#This Row],[Cuentas_Pagadas]]="NO COBRADA",0)</f>
        <v>57.21</v>
      </c>
      <c r="U719" s="26">
        <f>SUMIF(Tabla1[Número de Orden],Tabla13[[#This Row],[Número_Orden]],Tabla1[Ganancia Bruta])</f>
        <v>8</v>
      </c>
      <c r="V719" s="26">
        <f>IF(Tabla13[[#This Row],[Ganancia Bruta]]&gt;0,Tabla13[[#This Row],[Ganancia Bruta]]-Tabla13[[#This Row],[IVA]],"-")</f>
        <v>6</v>
      </c>
      <c r="W719" s="7">
        <f>SUMIF(Tabla1[Número de Orden],Tabla13[[#This Row],[Número_Orden]],Tabla1[Tiempo_Preparación])</f>
        <v>4.027777777777778E-2</v>
      </c>
      <c r="X719" s="7">
        <f>Tabla13[[#This Row],[Tiempo_Sala]]-Tabla13[[#This Row],[Tiempo_Preparación]]</f>
        <v>0.1180555555550705</v>
      </c>
      <c r="Y719" s="1" t="str">
        <f>IF(Tabla13[[#This Row],[TS-TP]]&gt;0,"COBRADA","NO COBRADA")</f>
        <v>COBRADA</v>
      </c>
    </row>
    <row r="720" spans="1:25" x14ac:dyDescent="0.25">
      <c r="A720" s="1">
        <v>16</v>
      </c>
      <c r="B720" s="1" t="s">
        <v>1111</v>
      </c>
      <c r="C720" s="1">
        <v>3</v>
      </c>
      <c r="D720" s="13">
        <v>45023.054166666669</v>
      </c>
      <c r="E720" s="13">
        <v>45023.117361111108</v>
      </c>
      <c r="F720" s="7">
        <f>IF(Tabla13[[#This Row],[Estado_Mesa]]="Ocupada",Tabla13[[#This Row],[Hora_Salida]]-Tabla13[[#This Row],[Hora_Llegada]]+TIME(0,15,0),Tabla13[[#This Row],[Hora_Salida]]-Tabla13[[#This Row],[Hora_Llegada]])</f>
        <v>6.3194444439432118E-2</v>
      </c>
      <c r="G720" s="7" t="str">
        <f>TEXT(Tabla13[[#This Row],[Hora_Salida]],"dddd,dd,mm,aaaa")</f>
        <v>viernes,07,04,2023</v>
      </c>
      <c r="H720" s="1" t="s">
        <v>73</v>
      </c>
      <c r="I720" s="1" t="s">
        <v>67</v>
      </c>
      <c r="J720" s="1" t="s">
        <v>68</v>
      </c>
      <c r="K720" s="1">
        <v>17.23</v>
      </c>
      <c r="L720" s="1" cm="1">
        <f t="array" ref="L720">_xlfn.IFS(Tabla13[[#This Row],[Cuentas_Pagadas]]="COBRADA",K720,Tabla13[[#This Row],[Cuentas_Pagadas]]="NO COBRADA","-")</f>
        <v>17.23</v>
      </c>
      <c r="M720" s="1" t="s">
        <v>81</v>
      </c>
      <c r="N720" s="1">
        <v>719</v>
      </c>
      <c r="O720" s="1" t="s">
        <v>76</v>
      </c>
      <c r="P720" s="1" t="s">
        <v>1112</v>
      </c>
      <c r="Q720" s="19">
        <v>0.1</v>
      </c>
      <c r="R720" s="25">
        <f>Tabla13[[#This Row],[Monto Total]]*Tabla13[[#This Row],[IVA (%)]]</f>
        <v>10.700000000000001</v>
      </c>
      <c r="S720" s="26">
        <f>SUMIF(Tabla1[Número de Orden],Tabla13[[#This Row],[Número_Orden]],Tabla1[Total del Pedido])</f>
        <v>107</v>
      </c>
      <c r="T720" s="26" cm="1">
        <f t="array" ref="T720">_xlfn.IFS(Tabla13[[#This Row],[Cuentas_Pagadas]]="COBRADA",Tabla13[[#This Row],[Monto Total]]+Tabla13[[#This Row],[Propina]],Tabla13[[#This Row],[Cuentas_Pagadas]]="NO COBRADA",0)</f>
        <v>124.23</v>
      </c>
      <c r="U720" s="26">
        <f>SUMIF(Tabla1[Número de Orden],Tabla13[[#This Row],[Número_Orden]],Tabla1[Ganancia Bruta])</f>
        <v>43</v>
      </c>
      <c r="V720" s="26">
        <f>IF(Tabla13[[#This Row],[Ganancia Bruta]]&gt;0,Tabla13[[#This Row],[Ganancia Bruta]]-Tabla13[[#This Row],[IVA]],"-")</f>
        <v>32.299999999999997</v>
      </c>
      <c r="W720" s="7">
        <f>SUMIF(Tabla1[Número de Orden],Tabla13[[#This Row],[Número_Orden]],Tabla1[Tiempo_Preparación])</f>
        <v>4.8611111111111105E-2</v>
      </c>
      <c r="X720" s="7">
        <f>Tabla13[[#This Row],[Tiempo_Sala]]-Tabla13[[#This Row],[Tiempo_Preparación]]</f>
        <v>1.4583333328321013E-2</v>
      </c>
      <c r="Y720" s="1" t="str">
        <f>IF(Tabla13[[#This Row],[TS-TP]]&gt;0,"COBRADA","NO COBRADA")</f>
        <v>COBRADA</v>
      </c>
    </row>
    <row r="721" spans="1:25" x14ac:dyDescent="0.25">
      <c r="A721" s="1">
        <v>4</v>
      </c>
      <c r="B721" s="1" t="s">
        <v>1113</v>
      </c>
      <c r="C721" s="1">
        <v>5</v>
      </c>
      <c r="D721" s="13">
        <v>45023.092361111114</v>
      </c>
      <c r="E721" s="13">
        <v>45023.240277777775</v>
      </c>
      <c r="F721" s="7">
        <f>IF(Tabla13[[#This Row],[Estado_Mesa]]="Ocupada",Tabla13[[#This Row],[Hora_Salida]]-Tabla13[[#This Row],[Hora_Llegada]]+TIME(0,15,0),Tabla13[[#This Row],[Hora_Salida]]-Tabla13[[#This Row],[Hora_Llegada]])</f>
        <v>0.14791666666133096</v>
      </c>
      <c r="G721" s="7" t="str">
        <f>TEXT(Tabla13[[#This Row],[Hora_Salida]],"dddd,dd,mm,aaaa")</f>
        <v>viernes,07,04,2023</v>
      </c>
      <c r="H721" s="1" t="s">
        <v>66</v>
      </c>
      <c r="I721" s="1" t="s">
        <v>67</v>
      </c>
      <c r="J721" s="1" t="s">
        <v>80</v>
      </c>
      <c r="K721" s="1">
        <v>40.28</v>
      </c>
      <c r="L721" s="1" cm="1">
        <f t="array" ref="L721">_xlfn.IFS(Tabla13[[#This Row],[Cuentas_Pagadas]]="COBRADA",K721,Tabla13[[#This Row],[Cuentas_Pagadas]]="NO COBRADA","-")</f>
        <v>40.28</v>
      </c>
      <c r="M721" s="1" t="s">
        <v>69</v>
      </c>
      <c r="N721" s="1">
        <v>720</v>
      </c>
      <c r="O721" s="1" t="s">
        <v>86</v>
      </c>
      <c r="P721" s="1" t="s">
        <v>1114</v>
      </c>
      <c r="Q721" s="19">
        <v>0.1</v>
      </c>
      <c r="R721" s="25">
        <f>Tabla13[[#This Row],[Monto Total]]*Tabla13[[#This Row],[IVA (%)]]</f>
        <v>16.8</v>
      </c>
      <c r="S721" s="26">
        <f>SUMIF(Tabla1[Número de Orden],Tabla13[[#This Row],[Número_Orden]],Tabla1[Total del Pedido])</f>
        <v>168</v>
      </c>
      <c r="T721" s="26" cm="1">
        <f t="array" ref="T721">_xlfn.IFS(Tabla13[[#This Row],[Cuentas_Pagadas]]="COBRADA",Tabla13[[#This Row],[Monto Total]]+Tabla13[[#This Row],[Propina]],Tabla13[[#This Row],[Cuentas_Pagadas]]="NO COBRADA",0)</f>
        <v>208.28</v>
      </c>
      <c r="U721" s="26">
        <f>SUMIF(Tabla1[Número de Orden],Tabla13[[#This Row],[Número_Orden]],Tabla1[Ganancia Bruta])</f>
        <v>69</v>
      </c>
      <c r="V721" s="26">
        <f>IF(Tabla13[[#This Row],[Ganancia Bruta]]&gt;0,Tabla13[[#This Row],[Ganancia Bruta]]-Tabla13[[#This Row],[IVA]],"-")</f>
        <v>52.2</v>
      </c>
      <c r="W721" s="7">
        <f>SUMIF(Tabla1[Número de Orden],Tabla13[[#This Row],[Número_Orden]],Tabla1[Tiempo_Preparación])</f>
        <v>9.2361111111111116E-2</v>
      </c>
      <c r="X721" s="7">
        <f>Tabla13[[#This Row],[Tiempo_Sala]]-Tabla13[[#This Row],[Tiempo_Preparación]]</f>
        <v>5.5555555550219848E-2</v>
      </c>
      <c r="Y721" s="1" t="str">
        <f>IF(Tabla13[[#This Row],[TS-TP]]&gt;0,"COBRADA","NO COBRADA")</f>
        <v>COBRADA</v>
      </c>
    </row>
    <row r="722" spans="1:25" x14ac:dyDescent="0.25">
      <c r="A722" s="1">
        <v>6</v>
      </c>
      <c r="B722" s="1" t="s">
        <v>244</v>
      </c>
      <c r="C722" s="1">
        <v>2</v>
      </c>
      <c r="D722" s="13">
        <v>45023.161805555559</v>
      </c>
      <c r="E722" s="13">
        <v>45023.292361111111</v>
      </c>
      <c r="F722" s="7">
        <f>IF(Tabla13[[#This Row],[Estado_Mesa]]="Ocupada",Tabla13[[#This Row],[Hora_Salida]]-Tabla13[[#This Row],[Hora_Llegada]]+TIME(0,15,0),Tabla13[[#This Row],[Hora_Salida]]-Tabla13[[#This Row],[Hora_Llegada]])</f>
        <v>0.13055555555183673</v>
      </c>
      <c r="G722" s="7" t="str">
        <f>TEXT(Tabla13[[#This Row],[Hora_Salida]],"dddd,dd,mm,aaaa")</f>
        <v>viernes,07,04,2023</v>
      </c>
      <c r="H722" s="1" t="s">
        <v>79</v>
      </c>
      <c r="I722" s="1" t="s">
        <v>74</v>
      </c>
      <c r="J722" s="1" t="s">
        <v>80</v>
      </c>
      <c r="K722" s="1">
        <v>47.13</v>
      </c>
      <c r="L722" s="1" cm="1">
        <f t="array" ref="L722">_xlfn.IFS(Tabla13[[#This Row],[Cuentas_Pagadas]]="COBRADA",K722,Tabla13[[#This Row],[Cuentas_Pagadas]]="NO COBRADA","-")</f>
        <v>47.13</v>
      </c>
      <c r="M722" s="1" t="s">
        <v>81</v>
      </c>
      <c r="N722" s="1">
        <v>721</v>
      </c>
      <c r="O722" s="1" t="s">
        <v>86</v>
      </c>
      <c r="P722" s="1" t="s">
        <v>1115</v>
      </c>
      <c r="Q722" s="19">
        <v>0.1</v>
      </c>
      <c r="R722" s="25">
        <f>Tabla13[[#This Row],[Monto Total]]*Tabla13[[#This Row],[IVA (%)]]</f>
        <v>21.8</v>
      </c>
      <c r="S722" s="26">
        <f>SUMIF(Tabla1[Número de Orden],Tabla13[[#This Row],[Número_Orden]],Tabla1[Total del Pedido])</f>
        <v>218</v>
      </c>
      <c r="T722" s="26" cm="1">
        <f t="array" ref="T722">_xlfn.IFS(Tabla13[[#This Row],[Cuentas_Pagadas]]="COBRADA",Tabla13[[#This Row],[Monto Total]]+Tabla13[[#This Row],[Propina]],Tabla13[[#This Row],[Cuentas_Pagadas]]="NO COBRADA",0)</f>
        <v>265.13</v>
      </c>
      <c r="U722" s="26">
        <f>SUMIF(Tabla1[Número de Orden],Tabla13[[#This Row],[Número_Orden]],Tabla1[Ganancia Bruta])</f>
        <v>89</v>
      </c>
      <c r="V722" s="26">
        <f>IF(Tabla13[[#This Row],[Ganancia Bruta]]&gt;0,Tabla13[[#This Row],[Ganancia Bruta]]-Tabla13[[#This Row],[IVA]],"-")</f>
        <v>67.2</v>
      </c>
      <c r="W722" s="7">
        <f>SUMIF(Tabla1[Número de Orden],Tabla13[[#This Row],[Número_Orden]],Tabla1[Tiempo_Preparación])</f>
        <v>9.2361111111111116E-2</v>
      </c>
      <c r="X722" s="7">
        <f>Tabla13[[#This Row],[Tiempo_Sala]]-Tabla13[[#This Row],[Tiempo_Preparación]]</f>
        <v>3.8194444440725617E-2</v>
      </c>
      <c r="Y722" s="1" t="str">
        <f>IF(Tabla13[[#This Row],[TS-TP]]&gt;0,"COBRADA","NO COBRADA")</f>
        <v>COBRADA</v>
      </c>
    </row>
    <row r="723" spans="1:25" x14ac:dyDescent="0.25">
      <c r="A723" s="1">
        <v>13</v>
      </c>
      <c r="B723" s="1" t="s">
        <v>1116</v>
      </c>
      <c r="C723" s="1">
        <v>5</v>
      </c>
      <c r="D723" s="13">
        <v>45023.118750000001</v>
      </c>
      <c r="E723" s="13">
        <v>45023.172222222223</v>
      </c>
      <c r="F723" s="7">
        <f>IF(Tabla13[[#This Row],[Estado_Mesa]]="Ocupada",Tabla13[[#This Row],[Hora_Salida]]-Tabla13[[#This Row],[Hora_Llegada]]+TIME(0,15,0),Tabla13[[#This Row],[Hora_Salida]]-Tabla13[[#This Row],[Hora_Llegada]])</f>
        <v>5.3472222221898846E-2</v>
      </c>
      <c r="G723" s="7" t="str">
        <f>TEXT(Tabla13[[#This Row],[Hora_Salida]],"dddd,dd,mm,aaaa")</f>
        <v>viernes,07,04,2023</v>
      </c>
      <c r="H723" s="1" t="s">
        <v>79</v>
      </c>
      <c r="I723" s="1" t="s">
        <v>67</v>
      </c>
      <c r="J723" s="1" t="s">
        <v>80</v>
      </c>
      <c r="K723" s="1">
        <v>20.62</v>
      </c>
      <c r="L723" s="1" cm="1">
        <f t="array" ref="L723">_xlfn.IFS(Tabla13[[#This Row],[Cuentas_Pagadas]]="COBRADA",K723,Tabla13[[#This Row],[Cuentas_Pagadas]]="NO COBRADA","-")</f>
        <v>20.62</v>
      </c>
      <c r="M723" s="1" t="s">
        <v>81</v>
      </c>
      <c r="N723" s="1">
        <v>722</v>
      </c>
      <c r="O723" s="1" t="s">
        <v>117</v>
      </c>
      <c r="P723" s="1" t="s">
        <v>1117</v>
      </c>
      <c r="Q723" s="19">
        <v>0.1</v>
      </c>
      <c r="R723" s="25">
        <f>Tabla13[[#This Row],[Monto Total]]*Tabla13[[#This Row],[IVA (%)]]</f>
        <v>8.5</v>
      </c>
      <c r="S723" s="26">
        <f>SUMIF(Tabla1[Número de Orden],Tabla13[[#This Row],[Número_Orden]],Tabla1[Total del Pedido])</f>
        <v>85</v>
      </c>
      <c r="T723" s="26" cm="1">
        <f t="array" ref="T723">_xlfn.IFS(Tabla13[[#This Row],[Cuentas_Pagadas]]="COBRADA",Tabla13[[#This Row],[Monto Total]]+Tabla13[[#This Row],[Propina]],Tabla13[[#This Row],[Cuentas_Pagadas]]="NO COBRADA",0)</f>
        <v>105.62</v>
      </c>
      <c r="U723" s="26">
        <f>SUMIF(Tabla1[Número de Orden],Tabla13[[#This Row],[Número_Orden]],Tabla1[Ganancia Bruta])</f>
        <v>33</v>
      </c>
      <c r="V723" s="26">
        <f>IF(Tabla13[[#This Row],[Ganancia Bruta]]&gt;0,Tabla13[[#This Row],[Ganancia Bruta]]-Tabla13[[#This Row],[IVA]],"-")</f>
        <v>24.5</v>
      </c>
      <c r="W723" s="7">
        <f>SUMIF(Tabla1[Número de Orden],Tabla13[[#This Row],[Número_Orden]],Tabla1[Tiempo_Preparación])</f>
        <v>4.0972222222222222E-2</v>
      </c>
      <c r="X723" s="7">
        <f>Tabla13[[#This Row],[Tiempo_Sala]]-Tabla13[[#This Row],[Tiempo_Preparación]]</f>
        <v>1.2499999999676624E-2</v>
      </c>
      <c r="Y723" s="1" t="str">
        <f>IF(Tabla13[[#This Row],[TS-TP]]&gt;0,"COBRADA","NO COBRADA")</f>
        <v>COBRADA</v>
      </c>
    </row>
    <row r="724" spans="1:25" x14ac:dyDescent="0.25">
      <c r="A724" s="1">
        <v>12</v>
      </c>
      <c r="B724" s="1" t="s">
        <v>282</v>
      </c>
      <c r="C724" s="1">
        <v>2</v>
      </c>
      <c r="D724" s="13">
        <v>45023.065972222219</v>
      </c>
      <c r="E724" s="13">
        <v>45023.200694444444</v>
      </c>
      <c r="F724" s="7">
        <f>IF(Tabla13[[#This Row],[Estado_Mesa]]="Ocupada",Tabla13[[#This Row],[Hora_Salida]]-Tabla13[[#This Row],[Hora_Llegada]]+TIME(0,15,0),Tabla13[[#This Row],[Hora_Salida]]-Tabla13[[#This Row],[Hora_Llegada]])</f>
        <v>0.13472222222480923</v>
      </c>
      <c r="G724" s="7" t="str">
        <f>TEXT(Tabla13[[#This Row],[Hora_Salida]],"dddd,dd,mm,aaaa")</f>
        <v>viernes,07,04,2023</v>
      </c>
      <c r="H724" s="1" t="s">
        <v>89</v>
      </c>
      <c r="I724" s="1" t="s">
        <v>74</v>
      </c>
      <c r="J724" s="1" t="s">
        <v>75</v>
      </c>
      <c r="K724" s="1">
        <v>27.79</v>
      </c>
      <c r="L724" s="1" cm="1">
        <f t="array" ref="L724">_xlfn.IFS(Tabla13[[#This Row],[Cuentas_Pagadas]]="COBRADA",K724,Tabla13[[#This Row],[Cuentas_Pagadas]]="NO COBRADA","-")</f>
        <v>27.79</v>
      </c>
      <c r="M724" s="1" t="s">
        <v>81</v>
      </c>
      <c r="N724" s="1">
        <v>723</v>
      </c>
      <c r="O724" s="1" t="s">
        <v>122</v>
      </c>
      <c r="P724" s="1" t="s">
        <v>1118</v>
      </c>
      <c r="Q724" s="19">
        <v>0.1</v>
      </c>
      <c r="R724" s="25">
        <f>Tabla13[[#This Row],[Monto Total]]*Tabla13[[#This Row],[IVA (%)]]</f>
        <v>12.600000000000001</v>
      </c>
      <c r="S724" s="26">
        <f>SUMIF(Tabla1[Número de Orden],Tabla13[[#This Row],[Número_Orden]],Tabla1[Total del Pedido])</f>
        <v>126</v>
      </c>
      <c r="T724" s="26" cm="1">
        <f t="array" ref="T724">_xlfn.IFS(Tabla13[[#This Row],[Cuentas_Pagadas]]="COBRADA",Tabla13[[#This Row],[Monto Total]]+Tabla13[[#This Row],[Propina]],Tabla13[[#This Row],[Cuentas_Pagadas]]="NO COBRADA",0)</f>
        <v>153.79</v>
      </c>
      <c r="U724" s="26">
        <f>SUMIF(Tabla1[Número de Orden],Tabla13[[#This Row],[Número_Orden]],Tabla1[Ganancia Bruta])</f>
        <v>52</v>
      </c>
      <c r="V724" s="26">
        <f>IF(Tabla13[[#This Row],[Ganancia Bruta]]&gt;0,Tabla13[[#This Row],[Ganancia Bruta]]-Tabla13[[#This Row],[IVA]],"-")</f>
        <v>39.4</v>
      </c>
      <c r="W724" s="7">
        <f>SUMIF(Tabla1[Número de Orden],Tabla13[[#This Row],[Número_Orden]],Tabla1[Tiempo_Preparación])</f>
        <v>2.1527777777777778E-2</v>
      </c>
      <c r="X724" s="7">
        <f>Tabla13[[#This Row],[Tiempo_Sala]]-Tabla13[[#This Row],[Tiempo_Preparación]]</f>
        <v>0.11319444444703144</v>
      </c>
      <c r="Y724" s="1" t="str">
        <f>IF(Tabla13[[#This Row],[TS-TP]]&gt;0,"COBRADA","NO COBRADA")</f>
        <v>COBRADA</v>
      </c>
    </row>
    <row r="725" spans="1:25" x14ac:dyDescent="0.25">
      <c r="A725" s="1">
        <v>8</v>
      </c>
      <c r="B725" s="1" t="s">
        <v>176</v>
      </c>
      <c r="C725" s="1">
        <v>6</v>
      </c>
      <c r="D725" s="13">
        <v>45023.12222222222</v>
      </c>
      <c r="E725" s="13">
        <v>45023.177083333336</v>
      </c>
      <c r="F725" s="7">
        <f>IF(Tabla13[[#This Row],[Estado_Mesa]]="Ocupada",Tabla13[[#This Row],[Hora_Salida]]-Tabla13[[#This Row],[Hora_Llegada]]+TIME(0,15,0),Tabla13[[#This Row],[Hora_Salida]]-Tabla13[[#This Row],[Hora_Llegada]])</f>
        <v>5.4861111115314998E-2</v>
      </c>
      <c r="G725" s="7" t="str">
        <f>TEXT(Tabla13[[#This Row],[Hora_Salida]],"dddd,dd,mm,aaaa")</f>
        <v>viernes,07,04,2023</v>
      </c>
      <c r="H725" s="1" t="s">
        <v>85</v>
      </c>
      <c r="I725" s="1" t="s">
        <v>93</v>
      </c>
      <c r="J725" s="1" t="s">
        <v>75</v>
      </c>
      <c r="K725" s="1">
        <v>14.12</v>
      </c>
      <c r="L725" s="1" cm="1">
        <f t="array" ref="L725">_xlfn.IFS(Tabla13[[#This Row],[Cuentas_Pagadas]]="COBRADA",K725,Tabla13[[#This Row],[Cuentas_Pagadas]]="NO COBRADA","-")</f>
        <v>14.12</v>
      </c>
      <c r="M725" s="1" t="s">
        <v>81</v>
      </c>
      <c r="N725" s="1">
        <v>724</v>
      </c>
      <c r="O725" s="1" t="s">
        <v>96</v>
      </c>
      <c r="P725" s="1" t="s">
        <v>16</v>
      </c>
      <c r="Q725" s="19">
        <v>0.1</v>
      </c>
      <c r="R725" s="25">
        <f>Tabla13[[#This Row],[Monto Total]]*Tabla13[[#This Row],[IVA (%)]]</f>
        <v>6.6000000000000005</v>
      </c>
      <c r="S725" s="26">
        <f>SUMIF(Tabla1[Número de Orden],Tabla13[[#This Row],[Número_Orden]],Tabla1[Total del Pedido])</f>
        <v>66</v>
      </c>
      <c r="T725" s="26" cm="1">
        <f t="array" ref="T725">_xlfn.IFS(Tabla13[[#This Row],[Cuentas_Pagadas]]="COBRADA",Tabla13[[#This Row],[Monto Total]]+Tabla13[[#This Row],[Propina]],Tabla13[[#This Row],[Cuentas_Pagadas]]="NO COBRADA",0)</f>
        <v>80.12</v>
      </c>
      <c r="U725" s="26">
        <f>SUMIF(Tabla1[Número de Orden],Tabla13[[#This Row],[Número_Orden]],Tabla1[Ganancia Bruta])</f>
        <v>27</v>
      </c>
      <c r="V725" s="26">
        <f>IF(Tabla13[[#This Row],[Ganancia Bruta]]&gt;0,Tabla13[[#This Row],[Ganancia Bruta]]-Tabla13[[#This Row],[IVA]],"-")</f>
        <v>20.399999999999999</v>
      </c>
      <c r="W725" s="7">
        <f>SUMIF(Tabla1[Número de Orden],Tabla13[[#This Row],[Número_Orden]],Tabla1[Tiempo_Preparación])</f>
        <v>3.888888888888889E-2</v>
      </c>
      <c r="X725" s="7">
        <f>Tabla13[[#This Row],[Tiempo_Sala]]-Tabla13[[#This Row],[Tiempo_Preparación]]</f>
        <v>1.5972222226426108E-2</v>
      </c>
      <c r="Y725" s="1" t="str">
        <f>IF(Tabla13[[#This Row],[TS-TP]]&gt;0,"COBRADA","NO COBRADA")</f>
        <v>COBRADA</v>
      </c>
    </row>
    <row r="726" spans="1:25" x14ac:dyDescent="0.25">
      <c r="A726" s="1">
        <v>10</v>
      </c>
      <c r="B726" s="1" t="s">
        <v>1119</v>
      </c>
      <c r="C726" s="1">
        <v>4</v>
      </c>
      <c r="D726" s="13">
        <v>45023.074999999997</v>
      </c>
      <c r="E726" s="13">
        <v>45023.138888888891</v>
      </c>
      <c r="F726" s="7">
        <f>IF(Tabla13[[#This Row],[Estado_Mesa]]="Ocupada",Tabla13[[#This Row],[Hora_Salida]]-Tabla13[[#This Row],[Hora_Llegada]]+TIME(0,15,0),Tabla13[[#This Row],[Hora_Salida]]-Tabla13[[#This Row],[Hora_Llegada]])</f>
        <v>7.4305555560082823E-2</v>
      </c>
      <c r="G726" s="7" t="str">
        <f>TEXT(Tabla13[[#This Row],[Hora_Salida]],"dddd,dd,mm,aaaa")</f>
        <v>viernes,07,04,2023</v>
      </c>
      <c r="H726" s="1" t="s">
        <v>89</v>
      </c>
      <c r="I726" s="1" t="s">
        <v>67</v>
      </c>
      <c r="J726" s="1" t="s">
        <v>75</v>
      </c>
      <c r="K726" s="1">
        <v>18.66</v>
      </c>
      <c r="L726" s="1" cm="1">
        <f t="array" ref="L726">_xlfn.IFS(Tabla13[[#This Row],[Cuentas_Pagadas]]="COBRADA",K726,Tabla13[[#This Row],[Cuentas_Pagadas]]="NO COBRADA","-")</f>
        <v>18.66</v>
      </c>
      <c r="M726" s="1" t="s">
        <v>95</v>
      </c>
      <c r="N726" s="1">
        <v>725</v>
      </c>
      <c r="O726" s="1" t="s">
        <v>122</v>
      </c>
      <c r="P726" s="1" t="s">
        <v>1120</v>
      </c>
      <c r="Q726" s="19">
        <v>0.1</v>
      </c>
      <c r="R726" s="25">
        <f>Tabla13[[#This Row],[Monto Total]]*Tabla13[[#This Row],[IVA (%)]]</f>
        <v>16.8</v>
      </c>
      <c r="S726" s="26">
        <f>SUMIF(Tabla1[Número de Orden],Tabla13[[#This Row],[Número_Orden]],Tabla1[Total del Pedido])</f>
        <v>168</v>
      </c>
      <c r="T726" s="26" cm="1">
        <f t="array" ref="T726">_xlfn.IFS(Tabla13[[#This Row],[Cuentas_Pagadas]]="COBRADA",Tabla13[[#This Row],[Monto Total]]+Tabla13[[#This Row],[Propina]],Tabla13[[#This Row],[Cuentas_Pagadas]]="NO COBRADA",0)</f>
        <v>186.66</v>
      </c>
      <c r="U726" s="26">
        <f>SUMIF(Tabla1[Número de Orden],Tabla13[[#This Row],[Número_Orden]],Tabla1[Ganancia Bruta])</f>
        <v>69</v>
      </c>
      <c r="V726" s="26">
        <f>IF(Tabla13[[#This Row],[Ganancia Bruta]]&gt;0,Tabla13[[#This Row],[Ganancia Bruta]]-Tabla13[[#This Row],[IVA]],"-")</f>
        <v>52.2</v>
      </c>
      <c r="W726" s="7">
        <f>SUMIF(Tabla1[Número de Orden],Tabla13[[#This Row],[Número_Orden]],Tabla1[Tiempo_Preparación])</f>
        <v>5.9027777777777776E-2</v>
      </c>
      <c r="X726" s="7">
        <f>Tabla13[[#This Row],[Tiempo_Sala]]-Tabla13[[#This Row],[Tiempo_Preparación]]</f>
        <v>1.5277777782305046E-2</v>
      </c>
      <c r="Y726" s="1" t="str">
        <f>IF(Tabla13[[#This Row],[TS-TP]]&gt;0,"COBRADA","NO COBRADA")</f>
        <v>COBRADA</v>
      </c>
    </row>
    <row r="727" spans="1:25" x14ac:dyDescent="0.25">
      <c r="A727" s="1">
        <v>11</v>
      </c>
      <c r="B727" s="1" t="s">
        <v>400</v>
      </c>
      <c r="C727" s="1">
        <v>2</v>
      </c>
      <c r="D727" s="13">
        <v>45023.102777777778</v>
      </c>
      <c r="E727" s="13">
        <v>45023.238194444442</v>
      </c>
      <c r="F727" s="7">
        <f>IF(Tabla13[[#This Row],[Estado_Mesa]]="Ocupada",Tabla13[[#This Row],[Hora_Salida]]-Tabla13[[#This Row],[Hora_Llegada]]+TIME(0,15,0),Tabla13[[#This Row],[Hora_Salida]]-Tabla13[[#This Row],[Hora_Llegada]])</f>
        <v>0.13541666666424135</v>
      </c>
      <c r="G727" s="7" t="str">
        <f>TEXT(Tabla13[[#This Row],[Hora_Salida]],"dddd,dd,mm,aaaa")</f>
        <v>viernes,07,04,2023</v>
      </c>
      <c r="H727" s="1" t="s">
        <v>85</v>
      </c>
      <c r="I727" s="1" t="s">
        <v>74</v>
      </c>
      <c r="J727" s="1" t="s">
        <v>80</v>
      </c>
      <c r="K727" s="1">
        <v>41.38</v>
      </c>
      <c r="L727" s="1" cm="1">
        <f t="array" ref="L727">_xlfn.IFS(Tabla13[[#This Row],[Cuentas_Pagadas]]="COBRADA",K727,Tabla13[[#This Row],[Cuentas_Pagadas]]="NO COBRADA","-")</f>
        <v>41.38</v>
      </c>
      <c r="M727" s="1" t="s">
        <v>69</v>
      </c>
      <c r="N727" s="1">
        <v>726</v>
      </c>
      <c r="O727" s="1" t="s">
        <v>70</v>
      </c>
      <c r="P727" s="1" t="s">
        <v>1121</v>
      </c>
      <c r="Q727" s="19">
        <v>0.1</v>
      </c>
      <c r="R727" s="25">
        <f>Tabla13[[#This Row],[Monto Total]]*Tabla13[[#This Row],[IVA (%)]]</f>
        <v>12.600000000000001</v>
      </c>
      <c r="S727" s="26">
        <f>SUMIF(Tabla1[Número de Orden],Tabla13[[#This Row],[Número_Orden]],Tabla1[Total del Pedido])</f>
        <v>126</v>
      </c>
      <c r="T727" s="26" cm="1">
        <f t="array" ref="T727">_xlfn.IFS(Tabla13[[#This Row],[Cuentas_Pagadas]]="COBRADA",Tabla13[[#This Row],[Monto Total]]+Tabla13[[#This Row],[Propina]],Tabla13[[#This Row],[Cuentas_Pagadas]]="NO COBRADA",0)</f>
        <v>167.38</v>
      </c>
      <c r="U727" s="26">
        <f>SUMIF(Tabla1[Número de Orden],Tabla13[[#This Row],[Número_Orden]],Tabla1[Ganancia Bruta])</f>
        <v>50</v>
      </c>
      <c r="V727" s="26">
        <f>IF(Tabla13[[#This Row],[Ganancia Bruta]]&gt;0,Tabla13[[#This Row],[Ganancia Bruta]]-Tabla13[[#This Row],[IVA]],"-")</f>
        <v>37.4</v>
      </c>
      <c r="W727" s="7">
        <f>SUMIF(Tabla1[Número de Orden],Tabla13[[#This Row],[Número_Orden]],Tabla1[Tiempo_Preparación])</f>
        <v>5.1388888888888887E-2</v>
      </c>
      <c r="X727" s="7">
        <f>Tabla13[[#This Row],[Tiempo_Sala]]-Tabla13[[#This Row],[Tiempo_Preparación]]</f>
        <v>8.4027777775352461E-2</v>
      </c>
      <c r="Y727" s="1" t="str">
        <f>IF(Tabla13[[#This Row],[TS-TP]]&gt;0,"COBRADA","NO COBRADA")</f>
        <v>COBRADA</v>
      </c>
    </row>
    <row r="728" spans="1:25" x14ac:dyDescent="0.25">
      <c r="A728" s="1">
        <v>17</v>
      </c>
      <c r="B728" s="1" t="s">
        <v>944</v>
      </c>
      <c r="C728" s="1">
        <v>6</v>
      </c>
      <c r="D728" s="13">
        <v>45023.021527777775</v>
      </c>
      <c r="E728" s="13">
        <v>45023.126388888886</v>
      </c>
      <c r="F728" s="7">
        <f>IF(Tabla13[[#This Row],[Estado_Mesa]]="Ocupada",Tabla13[[#This Row],[Hora_Salida]]-Tabla13[[#This Row],[Hora_Llegada]]+TIME(0,15,0),Tabla13[[#This Row],[Hora_Salida]]-Tabla13[[#This Row],[Hora_Llegada]])</f>
        <v>0.10486111111094942</v>
      </c>
      <c r="G728" s="7" t="str">
        <f>TEXT(Tabla13[[#This Row],[Hora_Salida]],"dddd,dd,mm,aaaa")</f>
        <v>viernes,07,04,2023</v>
      </c>
      <c r="H728" s="1" t="s">
        <v>79</v>
      </c>
      <c r="I728" s="1" t="s">
        <v>93</v>
      </c>
      <c r="J728" s="1" t="s">
        <v>68</v>
      </c>
      <c r="K728" s="1">
        <v>13.24</v>
      </c>
      <c r="L728" s="1" cm="1">
        <f t="array" ref="L728">_xlfn.IFS(Tabla13[[#This Row],[Cuentas_Pagadas]]="COBRADA",K728,Tabla13[[#This Row],[Cuentas_Pagadas]]="NO COBRADA","-")</f>
        <v>13.24</v>
      </c>
      <c r="M728" s="1" t="s">
        <v>69</v>
      </c>
      <c r="N728" s="1">
        <v>727</v>
      </c>
      <c r="O728" s="1" t="s">
        <v>76</v>
      </c>
      <c r="P728" s="1" t="s">
        <v>18</v>
      </c>
      <c r="Q728" s="19">
        <v>0.1</v>
      </c>
      <c r="R728" s="25">
        <f>Tabla13[[#This Row],[Monto Total]]*Tabla13[[#This Row],[IVA (%)]]</f>
        <v>4</v>
      </c>
      <c r="S728" s="26">
        <f>SUMIF(Tabla1[Número de Orden],Tabla13[[#This Row],[Número_Orden]],Tabla1[Total del Pedido])</f>
        <v>40</v>
      </c>
      <c r="T728" s="26" cm="1">
        <f t="array" ref="T728">_xlfn.IFS(Tabla13[[#This Row],[Cuentas_Pagadas]]="COBRADA",Tabla13[[#This Row],[Monto Total]]+Tabla13[[#This Row],[Propina]],Tabla13[[#This Row],[Cuentas_Pagadas]]="NO COBRADA",0)</f>
        <v>53.24</v>
      </c>
      <c r="U728" s="26">
        <f>SUMIF(Tabla1[Número de Orden],Tabla13[[#This Row],[Número_Orden]],Tabla1[Ganancia Bruta])</f>
        <v>16</v>
      </c>
      <c r="V728" s="26">
        <f>IF(Tabla13[[#This Row],[Ganancia Bruta]]&gt;0,Tabla13[[#This Row],[Ganancia Bruta]]-Tabla13[[#This Row],[IVA]],"-")</f>
        <v>12</v>
      </c>
      <c r="W728" s="7">
        <f>SUMIF(Tabla1[Número de Orden],Tabla13[[#This Row],[Número_Orden]],Tabla1[Tiempo_Preparación])</f>
        <v>1.4583333333333334E-2</v>
      </c>
      <c r="X728" s="7">
        <f>Tabla13[[#This Row],[Tiempo_Sala]]-Tabla13[[#This Row],[Tiempo_Preparación]]</f>
        <v>9.0277777777616086E-2</v>
      </c>
      <c r="Y728" s="1" t="str">
        <f>IF(Tabla13[[#This Row],[TS-TP]]&gt;0,"COBRADA","NO COBRADA")</f>
        <v>COBRADA</v>
      </c>
    </row>
    <row r="729" spans="1:25" x14ac:dyDescent="0.25">
      <c r="A729" s="1">
        <v>9</v>
      </c>
      <c r="B729" s="1" t="s">
        <v>597</v>
      </c>
      <c r="C729" s="1">
        <v>6</v>
      </c>
      <c r="D729" s="13">
        <v>45023.087500000001</v>
      </c>
      <c r="E729" s="13">
        <v>45023.186805555553</v>
      </c>
      <c r="F729" s="7">
        <f>IF(Tabla13[[#This Row],[Estado_Mesa]]="Ocupada",Tabla13[[#This Row],[Hora_Salida]]-Tabla13[[#This Row],[Hora_Llegada]]+TIME(0,15,0),Tabla13[[#This Row],[Hora_Salida]]-Tabla13[[#This Row],[Hora_Llegada]])</f>
        <v>0.1097222222185034</v>
      </c>
      <c r="G729" s="7" t="str">
        <f>TEXT(Tabla13[[#This Row],[Hora_Salida]],"dddd,dd,mm,aaaa")</f>
        <v>viernes,07,04,2023</v>
      </c>
      <c r="H729" s="1" t="s">
        <v>73</v>
      </c>
      <c r="I729" s="1" t="s">
        <v>74</v>
      </c>
      <c r="J729" s="1" t="s">
        <v>68</v>
      </c>
      <c r="K729" s="1">
        <v>34.28</v>
      </c>
      <c r="L729" s="1" cm="1">
        <f t="array" ref="L729">_xlfn.IFS(Tabla13[[#This Row],[Cuentas_Pagadas]]="COBRADA",K729,Tabla13[[#This Row],[Cuentas_Pagadas]]="NO COBRADA","-")</f>
        <v>34.28</v>
      </c>
      <c r="M729" s="1" t="s">
        <v>95</v>
      </c>
      <c r="N729" s="1">
        <v>728</v>
      </c>
      <c r="O729" s="1" t="s">
        <v>139</v>
      </c>
      <c r="P729" s="1" t="s">
        <v>1122</v>
      </c>
      <c r="Q729" s="19">
        <v>0.1</v>
      </c>
      <c r="R729" s="25">
        <f>Tabla13[[#This Row],[Monto Total]]*Tabla13[[#This Row],[IVA (%)]]</f>
        <v>19.5</v>
      </c>
      <c r="S729" s="26">
        <f>SUMIF(Tabla1[Número de Orden],Tabla13[[#This Row],[Número_Orden]],Tabla1[Total del Pedido])</f>
        <v>195</v>
      </c>
      <c r="T729" s="26" cm="1">
        <f t="array" ref="T729">_xlfn.IFS(Tabla13[[#This Row],[Cuentas_Pagadas]]="COBRADA",Tabla13[[#This Row],[Monto Total]]+Tabla13[[#This Row],[Propina]],Tabla13[[#This Row],[Cuentas_Pagadas]]="NO COBRADA",0)</f>
        <v>229.28</v>
      </c>
      <c r="U729" s="26">
        <f>SUMIF(Tabla1[Número de Orden],Tabla13[[#This Row],[Número_Orden]],Tabla1[Ganancia Bruta])</f>
        <v>80</v>
      </c>
      <c r="V729" s="26">
        <f>IF(Tabla13[[#This Row],[Ganancia Bruta]]&gt;0,Tabla13[[#This Row],[Ganancia Bruta]]-Tabla13[[#This Row],[IVA]],"-")</f>
        <v>60.5</v>
      </c>
      <c r="W729" s="7">
        <f>SUMIF(Tabla1[Número de Orden],Tabla13[[#This Row],[Número_Orden]],Tabla1[Tiempo_Preparación])</f>
        <v>0.05</v>
      </c>
      <c r="X729" s="7">
        <f>Tabla13[[#This Row],[Tiempo_Sala]]-Tabla13[[#This Row],[Tiempo_Preparación]]</f>
        <v>5.9722222218503401E-2</v>
      </c>
      <c r="Y729" s="1" t="str">
        <f>IF(Tabla13[[#This Row],[TS-TP]]&gt;0,"COBRADA","NO COBRADA")</f>
        <v>COBRADA</v>
      </c>
    </row>
    <row r="730" spans="1:25" x14ac:dyDescent="0.25">
      <c r="A730" s="1">
        <v>20</v>
      </c>
      <c r="B730" s="1" t="s">
        <v>479</v>
      </c>
      <c r="C730" s="1">
        <v>2</v>
      </c>
      <c r="D730" s="13">
        <v>45023.117361111108</v>
      </c>
      <c r="E730" s="13">
        <v>45023.253472222219</v>
      </c>
      <c r="F730" s="7">
        <f>IF(Tabla13[[#This Row],[Estado_Mesa]]="Ocupada",Tabla13[[#This Row],[Hora_Salida]]-Tabla13[[#This Row],[Hora_Llegada]]+TIME(0,15,0),Tabla13[[#This Row],[Hora_Salida]]-Tabla13[[#This Row],[Hora_Llegada]])</f>
        <v>0.14652777777761608</v>
      </c>
      <c r="G730" s="7" t="str">
        <f>TEXT(Tabla13[[#This Row],[Hora_Salida]],"dddd,dd,mm,aaaa")</f>
        <v>viernes,07,04,2023</v>
      </c>
      <c r="H730" s="1" t="s">
        <v>85</v>
      </c>
      <c r="I730" s="1" t="s">
        <v>74</v>
      </c>
      <c r="J730" s="1" t="s">
        <v>80</v>
      </c>
      <c r="K730" s="1">
        <v>18.97</v>
      </c>
      <c r="L730" s="1" cm="1">
        <f t="array" ref="L730">_xlfn.IFS(Tabla13[[#This Row],[Cuentas_Pagadas]]="COBRADA",K730,Tabla13[[#This Row],[Cuentas_Pagadas]]="NO COBRADA","-")</f>
        <v>18.97</v>
      </c>
      <c r="M730" s="1" t="s">
        <v>95</v>
      </c>
      <c r="N730" s="1">
        <v>729</v>
      </c>
      <c r="O730" s="1" t="s">
        <v>104</v>
      </c>
      <c r="P730" s="1" t="s">
        <v>957</v>
      </c>
      <c r="Q730" s="19">
        <v>0.1</v>
      </c>
      <c r="R730" s="25">
        <f>Tabla13[[#This Row],[Monto Total]]*Tabla13[[#This Row],[IVA (%)]]</f>
        <v>12.8</v>
      </c>
      <c r="S730" s="26">
        <f>SUMIF(Tabla1[Número de Orden],Tabla13[[#This Row],[Número_Orden]],Tabla1[Total del Pedido])</f>
        <v>128</v>
      </c>
      <c r="T730" s="26" cm="1">
        <f t="array" ref="T730">_xlfn.IFS(Tabla13[[#This Row],[Cuentas_Pagadas]]="COBRADA",Tabla13[[#This Row],[Monto Total]]+Tabla13[[#This Row],[Propina]],Tabla13[[#This Row],[Cuentas_Pagadas]]="NO COBRADA",0)</f>
        <v>146.97</v>
      </c>
      <c r="U730" s="26">
        <f>SUMIF(Tabla1[Número de Orden],Tabla13[[#This Row],[Número_Orden]],Tabla1[Ganancia Bruta])</f>
        <v>52</v>
      </c>
      <c r="V730" s="26">
        <f>IF(Tabla13[[#This Row],[Ganancia Bruta]]&gt;0,Tabla13[[#This Row],[Ganancia Bruta]]-Tabla13[[#This Row],[IVA]],"-")</f>
        <v>39.200000000000003</v>
      </c>
      <c r="W730" s="7">
        <f>SUMIF(Tabla1[Número de Orden],Tabla13[[#This Row],[Número_Orden]],Tabla1[Tiempo_Preparación])</f>
        <v>4.5138888888888888E-2</v>
      </c>
      <c r="X730" s="7">
        <f>Tabla13[[#This Row],[Tiempo_Sala]]-Tabla13[[#This Row],[Tiempo_Preparación]]</f>
        <v>0.10138888888872719</v>
      </c>
      <c r="Y730" s="1" t="str">
        <f>IF(Tabla13[[#This Row],[TS-TP]]&gt;0,"COBRADA","NO COBRADA")</f>
        <v>COBRADA</v>
      </c>
    </row>
    <row r="731" spans="1:25" x14ac:dyDescent="0.25">
      <c r="A731" s="1">
        <v>8</v>
      </c>
      <c r="B731" s="1" t="s">
        <v>955</v>
      </c>
      <c r="C731" s="1">
        <v>3</v>
      </c>
      <c r="D731" s="13">
        <v>45023.020138888889</v>
      </c>
      <c r="E731" s="13">
        <v>45023.106249999997</v>
      </c>
      <c r="F731" s="7">
        <f>IF(Tabla13[[#This Row],[Estado_Mesa]]="Ocupada",Tabla13[[#This Row],[Hora_Salida]]-Tabla13[[#This Row],[Hora_Llegada]]+TIME(0,15,0),Tabla13[[#This Row],[Hora_Salida]]-Tabla13[[#This Row],[Hora_Llegada]])</f>
        <v>9.6527777774705711E-2</v>
      </c>
      <c r="G731" s="7" t="str">
        <f>TEXT(Tabla13[[#This Row],[Hora_Salida]],"dddd,dd,mm,aaaa")</f>
        <v>viernes,07,04,2023</v>
      </c>
      <c r="H731" s="1" t="s">
        <v>66</v>
      </c>
      <c r="I731" s="1" t="s">
        <v>67</v>
      </c>
      <c r="J731" s="1" t="s">
        <v>80</v>
      </c>
      <c r="K731" s="1">
        <v>15.02</v>
      </c>
      <c r="L731" s="1" cm="1">
        <f t="array" ref="L731">_xlfn.IFS(Tabla13[[#This Row],[Cuentas_Pagadas]]="COBRADA",K731,Tabla13[[#This Row],[Cuentas_Pagadas]]="NO COBRADA","-")</f>
        <v>15.02</v>
      </c>
      <c r="M731" s="1" t="s">
        <v>95</v>
      </c>
      <c r="N731" s="1">
        <v>730</v>
      </c>
      <c r="O731" s="1" t="s">
        <v>70</v>
      </c>
      <c r="P731" s="1" t="s">
        <v>764</v>
      </c>
      <c r="Q731" s="19">
        <v>0.1</v>
      </c>
      <c r="R731" s="25">
        <f>Tabla13[[#This Row],[Monto Total]]*Tabla13[[#This Row],[IVA (%)]]</f>
        <v>11.4</v>
      </c>
      <c r="S731" s="26">
        <f>SUMIF(Tabla1[Número de Orden],Tabla13[[#This Row],[Número_Orden]],Tabla1[Total del Pedido])</f>
        <v>114</v>
      </c>
      <c r="T731" s="26" cm="1">
        <f t="array" ref="T731">_xlfn.IFS(Tabla13[[#This Row],[Cuentas_Pagadas]]="COBRADA",Tabla13[[#This Row],[Monto Total]]+Tabla13[[#This Row],[Propina]],Tabla13[[#This Row],[Cuentas_Pagadas]]="NO COBRADA",0)</f>
        <v>129.02000000000001</v>
      </c>
      <c r="U731" s="26">
        <f>SUMIF(Tabla1[Número de Orden],Tabla13[[#This Row],[Número_Orden]],Tabla1[Ganancia Bruta])</f>
        <v>46</v>
      </c>
      <c r="V731" s="26">
        <f>IF(Tabla13[[#This Row],[Ganancia Bruta]]&gt;0,Tabla13[[#This Row],[Ganancia Bruta]]-Tabla13[[#This Row],[IVA]],"-")</f>
        <v>34.6</v>
      </c>
      <c r="W731" s="7">
        <f>SUMIF(Tabla1[Número de Orden],Tabla13[[#This Row],[Número_Orden]],Tabla1[Tiempo_Preparación])</f>
        <v>5.486111111111111E-2</v>
      </c>
      <c r="X731" s="7">
        <f>Tabla13[[#This Row],[Tiempo_Sala]]-Tabla13[[#This Row],[Tiempo_Preparación]]</f>
        <v>4.1666666663594601E-2</v>
      </c>
      <c r="Y731" s="1" t="str">
        <f>IF(Tabla13[[#This Row],[TS-TP]]&gt;0,"COBRADA","NO COBRADA")</f>
        <v>COBRADA</v>
      </c>
    </row>
    <row r="732" spans="1:25" x14ac:dyDescent="0.25">
      <c r="A732" s="1">
        <v>17</v>
      </c>
      <c r="B732" s="1" t="s">
        <v>724</v>
      </c>
      <c r="C732" s="1">
        <v>3</v>
      </c>
      <c r="D732" s="13">
        <v>45023.136111111111</v>
      </c>
      <c r="E732" s="13">
        <v>45023.267361111109</v>
      </c>
      <c r="F732" s="7">
        <f>IF(Tabla13[[#This Row],[Estado_Mesa]]="Ocupada",Tabla13[[#This Row],[Hora_Salida]]-Tabla13[[#This Row],[Hora_Llegada]]+TIME(0,15,0),Tabla13[[#This Row],[Hora_Salida]]-Tabla13[[#This Row],[Hora_Llegada]])</f>
        <v>0.13124999999854481</v>
      </c>
      <c r="G732" s="7" t="str">
        <f>TEXT(Tabla13[[#This Row],[Hora_Salida]],"dddd,dd,mm,aaaa")</f>
        <v>viernes,07,04,2023</v>
      </c>
      <c r="H732" s="1" t="s">
        <v>79</v>
      </c>
      <c r="I732" s="1" t="s">
        <v>67</v>
      </c>
      <c r="J732" s="1" t="s">
        <v>80</v>
      </c>
      <c r="K732" s="1">
        <v>14.35</v>
      </c>
      <c r="L732" s="1" cm="1">
        <f t="array" ref="L732">_xlfn.IFS(Tabla13[[#This Row],[Cuentas_Pagadas]]="COBRADA",K732,Tabla13[[#This Row],[Cuentas_Pagadas]]="NO COBRADA","-")</f>
        <v>14.35</v>
      </c>
      <c r="M732" s="1" t="s">
        <v>69</v>
      </c>
      <c r="N732" s="1">
        <v>731</v>
      </c>
      <c r="O732" s="1" t="s">
        <v>122</v>
      </c>
      <c r="P732" s="1" t="s">
        <v>15</v>
      </c>
      <c r="Q732" s="19">
        <v>0.1</v>
      </c>
      <c r="R732" s="25">
        <f>Tabla13[[#This Row],[Monto Total]]*Tabla13[[#This Row],[IVA (%)]]</f>
        <v>6.4</v>
      </c>
      <c r="S732" s="26">
        <f>SUMIF(Tabla1[Número de Orden],Tabla13[[#This Row],[Número_Orden]],Tabla1[Total del Pedido])</f>
        <v>64</v>
      </c>
      <c r="T732" s="26" cm="1">
        <f t="array" ref="T732">_xlfn.IFS(Tabla13[[#This Row],[Cuentas_Pagadas]]="COBRADA",Tabla13[[#This Row],[Monto Total]]+Tabla13[[#This Row],[Propina]],Tabla13[[#This Row],[Cuentas_Pagadas]]="NO COBRADA",0)</f>
        <v>78.349999999999994</v>
      </c>
      <c r="U732" s="26">
        <f>SUMIF(Tabla1[Número de Orden],Tabla13[[#This Row],[Número_Orden]],Tabla1[Ganancia Bruta])</f>
        <v>26</v>
      </c>
      <c r="V732" s="26">
        <f>IF(Tabla13[[#This Row],[Ganancia Bruta]]&gt;0,Tabla13[[#This Row],[Ganancia Bruta]]-Tabla13[[#This Row],[IVA]],"-")</f>
        <v>19.600000000000001</v>
      </c>
      <c r="W732" s="7">
        <f>SUMIF(Tabla1[Número de Orden],Tabla13[[#This Row],[Número_Orden]],Tabla1[Tiempo_Preparación])</f>
        <v>3.2638888888888891E-2</v>
      </c>
      <c r="X732" s="7">
        <f>Tabla13[[#This Row],[Tiempo_Sala]]-Tabla13[[#This Row],[Tiempo_Preparación]]</f>
        <v>9.8611111109655925E-2</v>
      </c>
      <c r="Y732" s="1" t="str">
        <f>IF(Tabla13[[#This Row],[TS-TP]]&gt;0,"COBRADA","NO COBRADA")</f>
        <v>COBRADA</v>
      </c>
    </row>
    <row r="733" spans="1:25" x14ac:dyDescent="0.25">
      <c r="A733" s="1">
        <v>12</v>
      </c>
      <c r="B733" s="1" t="s">
        <v>1123</v>
      </c>
      <c r="C733" s="1">
        <v>3</v>
      </c>
      <c r="D733" s="13">
        <v>45023.136805555558</v>
      </c>
      <c r="E733" s="13">
        <v>45023.300694444442</v>
      </c>
      <c r="F733" s="7">
        <f>IF(Tabla13[[#This Row],[Estado_Mesa]]="Ocupada",Tabla13[[#This Row],[Hora_Salida]]-Tabla13[[#This Row],[Hora_Llegada]]+TIME(0,15,0),Tabla13[[#This Row],[Hora_Salida]]-Tabla13[[#This Row],[Hora_Llegada]])</f>
        <v>0.163888888884685</v>
      </c>
      <c r="G733" s="7" t="str">
        <f>TEXT(Tabla13[[#This Row],[Hora_Salida]],"dddd,dd,mm,aaaa")</f>
        <v>viernes,07,04,2023</v>
      </c>
      <c r="H733" s="1" t="s">
        <v>89</v>
      </c>
      <c r="I733" s="1" t="s">
        <v>67</v>
      </c>
      <c r="J733" s="1" t="s">
        <v>80</v>
      </c>
      <c r="K733" s="1">
        <v>43.35</v>
      </c>
      <c r="L733" s="1" cm="1">
        <f t="array" ref="L733">_xlfn.IFS(Tabla13[[#This Row],[Cuentas_Pagadas]]="COBRADA",K733,Tabla13[[#This Row],[Cuentas_Pagadas]]="NO COBRADA","-")</f>
        <v>43.35</v>
      </c>
      <c r="M733" s="1" t="s">
        <v>69</v>
      </c>
      <c r="N733" s="1">
        <v>732</v>
      </c>
      <c r="O733" s="1" t="s">
        <v>82</v>
      </c>
      <c r="P733" s="1" t="s">
        <v>1124</v>
      </c>
      <c r="Q733" s="19">
        <v>0.1</v>
      </c>
      <c r="R733" s="25">
        <f>Tabla13[[#This Row],[Monto Total]]*Tabla13[[#This Row],[IVA (%)]]</f>
        <v>30.6</v>
      </c>
      <c r="S733" s="26">
        <f>SUMIF(Tabla1[Número de Orden],Tabla13[[#This Row],[Número_Orden]],Tabla1[Total del Pedido])</f>
        <v>306</v>
      </c>
      <c r="T733" s="26" cm="1">
        <f t="array" ref="T733">_xlfn.IFS(Tabla13[[#This Row],[Cuentas_Pagadas]]="COBRADA",Tabla13[[#This Row],[Monto Total]]+Tabla13[[#This Row],[Propina]],Tabla13[[#This Row],[Cuentas_Pagadas]]="NO COBRADA",0)</f>
        <v>349.35</v>
      </c>
      <c r="U733" s="26">
        <f>SUMIF(Tabla1[Número de Orden],Tabla13[[#This Row],[Número_Orden]],Tabla1[Ganancia Bruta])</f>
        <v>120</v>
      </c>
      <c r="V733" s="26">
        <f>IF(Tabla13[[#This Row],[Ganancia Bruta]]&gt;0,Tabla13[[#This Row],[Ganancia Bruta]]-Tabla13[[#This Row],[IVA]],"-")</f>
        <v>89.4</v>
      </c>
      <c r="W733" s="7">
        <f>SUMIF(Tabla1[Número de Orden],Tabla13[[#This Row],[Número_Orden]],Tabla1[Tiempo_Preparación])</f>
        <v>8.4027777777777785E-2</v>
      </c>
      <c r="X733" s="7">
        <f>Tabla13[[#This Row],[Tiempo_Sala]]-Tabla13[[#This Row],[Tiempo_Preparación]]</f>
        <v>7.9861111106907218E-2</v>
      </c>
      <c r="Y733" s="1" t="str">
        <f>IF(Tabla13[[#This Row],[TS-TP]]&gt;0,"COBRADA","NO COBRADA")</f>
        <v>COBRADA</v>
      </c>
    </row>
    <row r="734" spans="1:25" x14ac:dyDescent="0.25">
      <c r="A734" s="1">
        <v>14</v>
      </c>
      <c r="B734" s="1" t="s">
        <v>376</v>
      </c>
      <c r="C734" s="1">
        <v>6</v>
      </c>
      <c r="D734" s="13">
        <v>45023.152777777781</v>
      </c>
      <c r="E734" s="13">
        <v>45023.227777777778</v>
      </c>
      <c r="F734" s="7">
        <f>IF(Tabla13[[#This Row],[Estado_Mesa]]="Ocupada",Tabla13[[#This Row],[Hora_Salida]]-Tabla13[[#This Row],[Hora_Llegada]]+TIME(0,15,0),Tabla13[[#This Row],[Hora_Salida]]-Tabla13[[#This Row],[Hora_Llegada]])</f>
        <v>7.4999999997089617E-2</v>
      </c>
      <c r="G734" s="7" t="str">
        <f>TEXT(Tabla13[[#This Row],[Hora_Salida]],"dddd,dd,mm,aaaa")</f>
        <v>viernes,07,04,2023</v>
      </c>
      <c r="H734" s="1" t="s">
        <v>89</v>
      </c>
      <c r="I734" s="1" t="s">
        <v>93</v>
      </c>
      <c r="J734" s="1" t="s">
        <v>80</v>
      </c>
      <c r="K734" s="1">
        <v>35.090000000000003</v>
      </c>
      <c r="L734" s="1" cm="1">
        <f t="array" ref="L734">_xlfn.IFS(Tabla13[[#This Row],[Cuentas_Pagadas]]="COBRADA",K734,Tabla13[[#This Row],[Cuentas_Pagadas]]="NO COBRADA","-")</f>
        <v>35.090000000000003</v>
      </c>
      <c r="M734" s="1" t="s">
        <v>81</v>
      </c>
      <c r="N734" s="1">
        <v>733</v>
      </c>
      <c r="O734" s="1" t="s">
        <v>139</v>
      </c>
      <c r="P734" s="1" t="s">
        <v>1125</v>
      </c>
      <c r="Q734" s="19">
        <v>0.1</v>
      </c>
      <c r="R734" s="25">
        <f>Tabla13[[#This Row],[Monto Total]]*Tabla13[[#This Row],[IVA (%)]]</f>
        <v>18.600000000000001</v>
      </c>
      <c r="S734" s="26">
        <f>SUMIF(Tabla1[Número de Orden],Tabla13[[#This Row],[Número_Orden]],Tabla1[Total del Pedido])</f>
        <v>186</v>
      </c>
      <c r="T734" s="26" cm="1">
        <f t="array" ref="T734">_xlfn.IFS(Tabla13[[#This Row],[Cuentas_Pagadas]]="COBRADA",Tabla13[[#This Row],[Monto Total]]+Tabla13[[#This Row],[Propina]],Tabla13[[#This Row],[Cuentas_Pagadas]]="NO COBRADA",0)</f>
        <v>221.09</v>
      </c>
      <c r="U734" s="26">
        <f>SUMIF(Tabla1[Número de Orden],Tabla13[[#This Row],[Número_Orden]],Tabla1[Ganancia Bruta])</f>
        <v>74</v>
      </c>
      <c r="V734" s="26">
        <f>IF(Tabla13[[#This Row],[Ganancia Bruta]]&gt;0,Tabla13[[#This Row],[Ganancia Bruta]]-Tabla13[[#This Row],[IVA]],"-")</f>
        <v>55.4</v>
      </c>
      <c r="W734" s="7">
        <f>SUMIF(Tabla1[Número de Orden],Tabla13[[#This Row],[Número_Orden]],Tabla1[Tiempo_Preparación])</f>
        <v>5.1388888888888887E-2</v>
      </c>
      <c r="X734" s="7">
        <f>Tabla13[[#This Row],[Tiempo_Sala]]-Tabla13[[#This Row],[Tiempo_Preparación]]</f>
        <v>2.361111110820073E-2</v>
      </c>
      <c r="Y734" s="1" t="str">
        <f>IF(Tabla13[[#This Row],[TS-TP]]&gt;0,"COBRADA","NO COBRADA")</f>
        <v>COBRADA</v>
      </c>
    </row>
    <row r="735" spans="1:25" x14ac:dyDescent="0.25">
      <c r="A735" s="1">
        <v>14</v>
      </c>
      <c r="B735" s="1" t="s">
        <v>1126</v>
      </c>
      <c r="C735" s="1">
        <v>2</v>
      </c>
      <c r="D735" s="13">
        <v>45023.102083333331</v>
      </c>
      <c r="E735" s="13">
        <v>45023.206250000003</v>
      </c>
      <c r="F735" s="7">
        <f>IF(Tabla13[[#This Row],[Estado_Mesa]]="Ocupada",Tabla13[[#This Row],[Hora_Salida]]-Tabla13[[#This Row],[Hora_Llegada]]+TIME(0,15,0),Tabla13[[#This Row],[Hora_Salida]]-Tabla13[[#This Row],[Hora_Llegada]])</f>
        <v>0.10416666667151731</v>
      </c>
      <c r="G735" s="7" t="str">
        <f>TEXT(Tabla13[[#This Row],[Hora_Salida]],"dddd,dd,mm,aaaa")</f>
        <v>viernes,07,04,2023</v>
      </c>
      <c r="H735" s="1" t="s">
        <v>79</v>
      </c>
      <c r="I735" s="1" t="s">
        <v>67</v>
      </c>
      <c r="J735" s="1" t="s">
        <v>75</v>
      </c>
      <c r="K735" s="1">
        <v>46.82</v>
      </c>
      <c r="L735" s="1" cm="1">
        <f t="array" ref="L735">_xlfn.IFS(Tabla13[[#This Row],[Cuentas_Pagadas]]="COBRADA",K735,Tabla13[[#This Row],[Cuentas_Pagadas]]="NO COBRADA","-")</f>
        <v>46.82</v>
      </c>
      <c r="M735" s="1" t="s">
        <v>81</v>
      </c>
      <c r="N735" s="1">
        <v>734</v>
      </c>
      <c r="O735" s="1" t="s">
        <v>96</v>
      </c>
      <c r="P735" s="1" t="s">
        <v>1127</v>
      </c>
      <c r="Q735" s="19">
        <v>0.1</v>
      </c>
      <c r="R735" s="25">
        <f>Tabla13[[#This Row],[Monto Total]]*Tabla13[[#This Row],[IVA (%)]]</f>
        <v>13.9</v>
      </c>
      <c r="S735" s="26">
        <f>SUMIF(Tabla1[Número de Orden],Tabla13[[#This Row],[Número_Orden]],Tabla1[Total del Pedido])</f>
        <v>139</v>
      </c>
      <c r="T735" s="26" cm="1">
        <f t="array" ref="T735">_xlfn.IFS(Tabla13[[#This Row],[Cuentas_Pagadas]]="COBRADA",Tabla13[[#This Row],[Monto Total]]+Tabla13[[#This Row],[Propina]],Tabla13[[#This Row],[Cuentas_Pagadas]]="NO COBRADA",0)</f>
        <v>185.82</v>
      </c>
      <c r="U735" s="26">
        <f>SUMIF(Tabla1[Número de Orden],Tabla13[[#This Row],[Número_Orden]],Tabla1[Ganancia Bruta])</f>
        <v>57</v>
      </c>
      <c r="V735" s="26">
        <f>IF(Tabla13[[#This Row],[Ganancia Bruta]]&gt;0,Tabla13[[#This Row],[Ganancia Bruta]]-Tabla13[[#This Row],[IVA]],"-")</f>
        <v>43.1</v>
      </c>
      <c r="W735" s="7">
        <f>SUMIF(Tabla1[Número de Orden],Tabla13[[#This Row],[Número_Orden]],Tabla1[Tiempo_Preparación])</f>
        <v>3.6111111111111108E-2</v>
      </c>
      <c r="X735" s="7">
        <f>Tabla13[[#This Row],[Tiempo_Sala]]-Tabla13[[#This Row],[Tiempo_Preparación]]</f>
        <v>6.8055555560406197E-2</v>
      </c>
      <c r="Y735" s="1" t="str">
        <f>IF(Tabla13[[#This Row],[TS-TP]]&gt;0,"COBRADA","NO COBRADA")</f>
        <v>COBRADA</v>
      </c>
    </row>
    <row r="736" spans="1:25" x14ac:dyDescent="0.25">
      <c r="A736" s="1">
        <v>20</v>
      </c>
      <c r="B736" s="1" t="s">
        <v>613</v>
      </c>
      <c r="C736" s="1">
        <v>4</v>
      </c>
      <c r="D736" s="13">
        <v>45023.077777777777</v>
      </c>
      <c r="E736" s="13">
        <v>45023.157638888886</v>
      </c>
      <c r="F736" s="7">
        <f>IF(Tabla13[[#This Row],[Estado_Mesa]]="Ocupada",Tabla13[[#This Row],[Hora_Salida]]-Tabla13[[#This Row],[Hora_Llegada]]+TIME(0,15,0),Tabla13[[#This Row],[Hora_Salida]]-Tabla13[[#This Row],[Hora_Llegada]])</f>
        <v>7.9861111109494232E-2</v>
      </c>
      <c r="G736" s="7" t="str">
        <f>TEXT(Tabla13[[#This Row],[Hora_Salida]],"dddd,dd,mm,aaaa")</f>
        <v>viernes,07,04,2023</v>
      </c>
      <c r="H736" s="1" t="s">
        <v>66</v>
      </c>
      <c r="I736" s="1" t="s">
        <v>74</v>
      </c>
      <c r="J736" s="1" t="s">
        <v>80</v>
      </c>
      <c r="K736" s="1">
        <v>38.43</v>
      </c>
      <c r="L736" s="1" cm="1">
        <f t="array" ref="L736">_xlfn.IFS(Tabla13[[#This Row],[Cuentas_Pagadas]]="COBRADA",K736,Tabla13[[#This Row],[Cuentas_Pagadas]]="NO COBRADA","-")</f>
        <v>38.43</v>
      </c>
      <c r="M736" s="1" t="s">
        <v>81</v>
      </c>
      <c r="N736" s="1">
        <v>735</v>
      </c>
      <c r="O736" s="1" t="s">
        <v>70</v>
      </c>
      <c r="P736" s="1" t="s">
        <v>1128</v>
      </c>
      <c r="Q736" s="19">
        <v>0.1</v>
      </c>
      <c r="R736" s="25">
        <f>Tabla13[[#This Row],[Monto Total]]*Tabla13[[#This Row],[IVA (%)]]</f>
        <v>14.200000000000001</v>
      </c>
      <c r="S736" s="26">
        <f>SUMIF(Tabla1[Número de Orden],Tabla13[[#This Row],[Número_Orden]],Tabla1[Total del Pedido])</f>
        <v>142</v>
      </c>
      <c r="T736" s="26" cm="1">
        <f t="array" ref="T736">_xlfn.IFS(Tabla13[[#This Row],[Cuentas_Pagadas]]="COBRADA",Tabla13[[#This Row],[Monto Total]]+Tabla13[[#This Row],[Propina]],Tabla13[[#This Row],[Cuentas_Pagadas]]="NO COBRADA",0)</f>
        <v>180.43</v>
      </c>
      <c r="U736" s="26">
        <f>SUMIF(Tabla1[Número de Orden],Tabla13[[#This Row],[Número_Orden]],Tabla1[Ganancia Bruta])</f>
        <v>57</v>
      </c>
      <c r="V736" s="26">
        <f>IF(Tabla13[[#This Row],[Ganancia Bruta]]&gt;0,Tabla13[[#This Row],[Ganancia Bruta]]-Tabla13[[#This Row],[IVA]],"-")</f>
        <v>42.8</v>
      </c>
      <c r="W736" s="7">
        <f>SUMIF(Tabla1[Número de Orden],Tabla13[[#This Row],[Número_Orden]],Tabla1[Tiempo_Preparación])</f>
        <v>6.041666666666666E-2</v>
      </c>
      <c r="X736" s="7">
        <f>Tabla13[[#This Row],[Tiempo_Sala]]-Tabla13[[#This Row],[Tiempo_Preparación]]</f>
        <v>1.9444444442827571E-2</v>
      </c>
      <c r="Y736" s="1" t="str">
        <f>IF(Tabla13[[#This Row],[TS-TP]]&gt;0,"COBRADA","NO COBRADA")</f>
        <v>COBRADA</v>
      </c>
    </row>
    <row r="737" spans="1:25" x14ac:dyDescent="0.25">
      <c r="A737" s="1">
        <v>17</v>
      </c>
      <c r="B737" s="1" t="s">
        <v>386</v>
      </c>
      <c r="C737" s="1">
        <v>2</v>
      </c>
      <c r="D737" s="13">
        <v>45023.047222222223</v>
      </c>
      <c r="E737" s="13">
        <v>45023.14166666667</v>
      </c>
      <c r="F737" s="7">
        <f>IF(Tabla13[[#This Row],[Estado_Mesa]]="Ocupada",Tabla13[[#This Row],[Hora_Salida]]-Tabla13[[#This Row],[Hora_Llegada]]+TIME(0,15,0),Tabla13[[#This Row],[Hora_Salida]]-Tabla13[[#This Row],[Hora_Llegada]])</f>
        <v>0.10486111111337475</v>
      </c>
      <c r="G737" s="7" t="str">
        <f>TEXT(Tabla13[[#This Row],[Hora_Salida]],"dddd,dd,mm,aaaa")</f>
        <v>viernes,07,04,2023</v>
      </c>
      <c r="H737" s="1" t="s">
        <v>89</v>
      </c>
      <c r="I737" s="1" t="s">
        <v>74</v>
      </c>
      <c r="J737" s="1" t="s">
        <v>80</v>
      </c>
      <c r="K737" s="1">
        <v>25.91</v>
      </c>
      <c r="L737" s="1" cm="1">
        <f t="array" ref="L737">_xlfn.IFS(Tabla13[[#This Row],[Cuentas_Pagadas]]="COBRADA",K737,Tabla13[[#This Row],[Cuentas_Pagadas]]="NO COBRADA","-")</f>
        <v>25.91</v>
      </c>
      <c r="M737" s="1" t="s">
        <v>95</v>
      </c>
      <c r="N737" s="1">
        <v>736</v>
      </c>
      <c r="O737" s="1" t="s">
        <v>70</v>
      </c>
      <c r="P737" s="1" t="s">
        <v>1129</v>
      </c>
      <c r="Q737" s="19">
        <v>0.1</v>
      </c>
      <c r="R737" s="25">
        <f>Tabla13[[#This Row],[Monto Total]]*Tabla13[[#This Row],[IVA (%)]]</f>
        <v>21.5</v>
      </c>
      <c r="S737" s="26">
        <f>SUMIF(Tabla1[Número de Orden],Tabla13[[#This Row],[Número_Orden]],Tabla1[Total del Pedido])</f>
        <v>215</v>
      </c>
      <c r="T737" s="26" cm="1">
        <f t="array" ref="T737">_xlfn.IFS(Tabla13[[#This Row],[Cuentas_Pagadas]]="COBRADA",Tabla13[[#This Row],[Monto Total]]+Tabla13[[#This Row],[Propina]],Tabla13[[#This Row],[Cuentas_Pagadas]]="NO COBRADA",0)</f>
        <v>240.91</v>
      </c>
      <c r="U737" s="26">
        <f>SUMIF(Tabla1[Número de Orden],Tabla13[[#This Row],[Número_Orden]],Tabla1[Ganancia Bruta])</f>
        <v>87</v>
      </c>
      <c r="V737" s="26">
        <f>IF(Tabla13[[#This Row],[Ganancia Bruta]]&gt;0,Tabla13[[#This Row],[Ganancia Bruta]]-Tabla13[[#This Row],[IVA]],"-")</f>
        <v>65.5</v>
      </c>
      <c r="W737" s="7">
        <f>SUMIF(Tabla1[Número de Orden],Tabla13[[#This Row],[Número_Orden]],Tabla1[Tiempo_Preparación])</f>
        <v>6.3888888888888884E-2</v>
      </c>
      <c r="X737" s="7">
        <f>Tabla13[[#This Row],[Tiempo_Sala]]-Tabla13[[#This Row],[Tiempo_Preparación]]</f>
        <v>4.0972222224485863E-2</v>
      </c>
      <c r="Y737" s="1" t="str">
        <f>IF(Tabla13[[#This Row],[TS-TP]]&gt;0,"COBRADA","NO COBRADA")</f>
        <v>COBRADA</v>
      </c>
    </row>
    <row r="738" spans="1:25" x14ac:dyDescent="0.25">
      <c r="A738" s="1">
        <v>6</v>
      </c>
      <c r="B738" s="1" t="s">
        <v>1130</v>
      </c>
      <c r="C738" s="1">
        <v>1</v>
      </c>
      <c r="D738" s="13">
        <v>45023.027083333334</v>
      </c>
      <c r="E738" s="13">
        <v>45023.129166666666</v>
      </c>
      <c r="F738" s="7">
        <f>IF(Tabla13[[#This Row],[Estado_Mesa]]="Ocupada",Tabla13[[#This Row],[Hora_Salida]]-Tabla13[[#This Row],[Hora_Llegada]]+TIME(0,15,0),Tabla13[[#This Row],[Hora_Salida]]-Tabla13[[#This Row],[Hora_Llegada]])</f>
        <v>0.10208333333139308</v>
      </c>
      <c r="G738" s="7" t="str">
        <f>TEXT(Tabla13[[#This Row],[Hora_Salida]],"dddd,dd,mm,aaaa")</f>
        <v>viernes,07,04,2023</v>
      </c>
      <c r="H738" s="1" t="s">
        <v>79</v>
      </c>
      <c r="I738" s="1" t="s">
        <v>74</v>
      </c>
      <c r="J738" s="1" t="s">
        <v>68</v>
      </c>
      <c r="K738" s="1">
        <v>24.09</v>
      </c>
      <c r="L738" s="1" cm="1">
        <f t="array" ref="L738">_xlfn.IFS(Tabla13[[#This Row],[Cuentas_Pagadas]]="COBRADA",K738,Tabla13[[#This Row],[Cuentas_Pagadas]]="NO COBRADA","-")</f>
        <v>24.09</v>
      </c>
      <c r="M738" s="1" t="s">
        <v>69</v>
      </c>
      <c r="N738" s="1">
        <v>737</v>
      </c>
      <c r="O738" s="1" t="s">
        <v>86</v>
      </c>
      <c r="P738" s="1" t="s">
        <v>842</v>
      </c>
      <c r="Q738" s="19">
        <v>0.1</v>
      </c>
      <c r="R738" s="25">
        <f>Tabla13[[#This Row],[Monto Total]]*Tabla13[[#This Row],[IVA (%)]]</f>
        <v>11.8</v>
      </c>
      <c r="S738" s="26">
        <f>SUMIF(Tabla1[Número de Orden],Tabla13[[#This Row],[Número_Orden]],Tabla1[Total del Pedido])</f>
        <v>118</v>
      </c>
      <c r="T738" s="26" cm="1">
        <f t="array" ref="T738">_xlfn.IFS(Tabla13[[#This Row],[Cuentas_Pagadas]]="COBRADA",Tabla13[[#This Row],[Monto Total]]+Tabla13[[#This Row],[Propina]],Tabla13[[#This Row],[Cuentas_Pagadas]]="NO COBRADA",0)</f>
        <v>142.09</v>
      </c>
      <c r="U738" s="26">
        <f>SUMIF(Tabla1[Número de Orden],Tabla13[[#This Row],[Número_Orden]],Tabla1[Ganancia Bruta])</f>
        <v>48</v>
      </c>
      <c r="V738" s="26">
        <f>IF(Tabla13[[#This Row],[Ganancia Bruta]]&gt;0,Tabla13[[#This Row],[Ganancia Bruta]]-Tabla13[[#This Row],[IVA]],"-")</f>
        <v>36.200000000000003</v>
      </c>
      <c r="W738" s="7">
        <f>SUMIF(Tabla1[Número de Orden],Tabla13[[#This Row],[Número_Orden]],Tabla1[Tiempo_Preparación])</f>
        <v>1.5277777777777777E-2</v>
      </c>
      <c r="X738" s="7">
        <f>Tabla13[[#This Row],[Tiempo_Sala]]-Tabla13[[#This Row],[Tiempo_Preparación]]</f>
        <v>8.6805555553615299E-2</v>
      </c>
      <c r="Y738" s="1" t="str">
        <f>IF(Tabla13[[#This Row],[TS-TP]]&gt;0,"COBRADA","NO COBRADA")</f>
        <v>COBRADA</v>
      </c>
    </row>
    <row r="739" spans="1:25" x14ac:dyDescent="0.25">
      <c r="A739" s="1">
        <v>15</v>
      </c>
      <c r="B739" s="1" t="s">
        <v>856</v>
      </c>
      <c r="C739" s="1">
        <v>1</v>
      </c>
      <c r="D739" s="13">
        <v>45023.035416666666</v>
      </c>
      <c r="E739" s="13">
        <v>45023.086111111108</v>
      </c>
      <c r="F739" s="7">
        <f>IF(Tabla13[[#This Row],[Estado_Mesa]]="Ocupada",Tabla13[[#This Row],[Hora_Salida]]-Tabla13[[#This Row],[Hora_Llegada]]+TIME(0,15,0),Tabla13[[#This Row],[Hora_Salida]]-Tabla13[[#This Row],[Hora_Llegada]])</f>
        <v>6.1111111109009165E-2</v>
      </c>
      <c r="G739" s="7" t="str">
        <f>TEXT(Tabla13[[#This Row],[Hora_Salida]],"dddd,dd,mm,aaaa")</f>
        <v>viernes,07,04,2023</v>
      </c>
      <c r="H739" s="1" t="s">
        <v>66</v>
      </c>
      <c r="I739" s="1" t="s">
        <v>67</v>
      </c>
      <c r="J739" s="1" t="s">
        <v>80</v>
      </c>
      <c r="K739" s="1">
        <v>17.37</v>
      </c>
      <c r="L739" s="1" t="str" cm="1">
        <f t="array" ref="L739">_xlfn.IFS(Tabla13[[#This Row],[Cuentas_Pagadas]]="COBRADA",K739,Tabla13[[#This Row],[Cuentas_Pagadas]]="NO COBRADA","-")</f>
        <v>-</v>
      </c>
      <c r="M739" s="1" t="s">
        <v>95</v>
      </c>
      <c r="N739" s="1">
        <v>738</v>
      </c>
      <c r="O739" s="1" t="s">
        <v>70</v>
      </c>
      <c r="P739" s="1" t="s">
        <v>1131</v>
      </c>
      <c r="Q739" s="19">
        <v>0.1</v>
      </c>
      <c r="R739" s="25">
        <f>Tabla13[[#This Row],[Monto Total]]*Tabla13[[#This Row],[IVA (%)]]</f>
        <v>13.4</v>
      </c>
      <c r="S739" s="26">
        <f>SUMIF(Tabla1[Número de Orden],Tabla13[[#This Row],[Número_Orden]],Tabla1[Total del Pedido])</f>
        <v>134</v>
      </c>
      <c r="T739" s="26" cm="1">
        <f t="array" ref="T739">_xlfn.IFS(Tabla13[[#This Row],[Cuentas_Pagadas]]="COBRADA",Tabla13[[#This Row],[Monto Total]]+Tabla13[[#This Row],[Propina]],Tabla13[[#This Row],[Cuentas_Pagadas]]="NO COBRADA",0)</f>
        <v>0</v>
      </c>
      <c r="U739" s="26">
        <v>0</v>
      </c>
      <c r="V739" s="27" t="str">
        <f>IF(Tabla13[[#This Row],[Ganancia Bruta]]&gt;0,Tabla13[[#This Row],[Ganancia Bruta]]-Tabla13[[#This Row],[IVA]],"-")</f>
        <v>-</v>
      </c>
      <c r="W739" s="7">
        <f>SUMIF(Tabla1[Número de Orden],Tabla13[[#This Row],[Número_Orden]],Tabla1[Tiempo_Preparación])</f>
        <v>6.5277777777777768E-2</v>
      </c>
      <c r="X739" s="7">
        <f>Tabla13[[#This Row],[Tiempo_Sala]]-Tabla13[[#This Row],[Tiempo_Preparación]]</f>
        <v>-4.1666666687686024E-3</v>
      </c>
      <c r="Y739" s="1" t="str">
        <f>IF(Tabla13[[#This Row],[TS-TP]]&gt;0,"COBRADA","NO COBRADA")</f>
        <v>NO COBRADA</v>
      </c>
    </row>
    <row r="740" spans="1:25" x14ac:dyDescent="0.25">
      <c r="A740" s="1">
        <v>10</v>
      </c>
      <c r="B740" s="1" t="s">
        <v>1132</v>
      </c>
      <c r="C740" s="1">
        <v>5</v>
      </c>
      <c r="D740" s="13">
        <v>45023.161805555559</v>
      </c>
      <c r="E740" s="13">
        <v>45023.256944444445</v>
      </c>
      <c r="F740" s="7">
        <f>IF(Tabla13[[#This Row],[Estado_Mesa]]="Ocupada",Tabla13[[#This Row],[Hora_Salida]]-Tabla13[[#This Row],[Hora_Llegada]]+TIME(0,15,0),Tabla13[[#This Row],[Hora_Salida]]-Tabla13[[#This Row],[Hora_Llegada]])</f>
        <v>9.5138888886140194E-2</v>
      </c>
      <c r="G740" s="7" t="str">
        <f>TEXT(Tabla13[[#This Row],[Hora_Salida]],"dddd,dd,mm,aaaa")</f>
        <v>viernes,07,04,2023</v>
      </c>
      <c r="H740" s="1" t="s">
        <v>79</v>
      </c>
      <c r="I740" s="1" t="s">
        <v>67</v>
      </c>
      <c r="J740" s="1" t="s">
        <v>68</v>
      </c>
      <c r="K740" s="1">
        <v>33.69</v>
      </c>
      <c r="L740" s="1" cm="1">
        <f t="array" ref="L740">_xlfn.IFS(Tabla13[[#This Row],[Cuentas_Pagadas]]="COBRADA",K740,Tabla13[[#This Row],[Cuentas_Pagadas]]="NO COBRADA","-")</f>
        <v>33.69</v>
      </c>
      <c r="M740" s="1" t="s">
        <v>69</v>
      </c>
      <c r="N740" s="1">
        <v>739</v>
      </c>
      <c r="O740" s="1" t="s">
        <v>76</v>
      </c>
      <c r="P740" s="1" t="s">
        <v>19</v>
      </c>
      <c r="Q740" s="19">
        <v>0.1</v>
      </c>
      <c r="R740" s="25">
        <f>Tabla13[[#This Row],[Monto Total]]*Tabla13[[#This Row],[IVA (%)]]</f>
        <v>4.6000000000000005</v>
      </c>
      <c r="S740" s="26">
        <f>SUMIF(Tabla1[Número de Orden],Tabla13[[#This Row],[Número_Orden]],Tabla1[Total del Pedido])</f>
        <v>46</v>
      </c>
      <c r="T740" s="26" cm="1">
        <f t="array" ref="T740">_xlfn.IFS(Tabla13[[#This Row],[Cuentas_Pagadas]]="COBRADA",Tabla13[[#This Row],[Monto Total]]+Tabla13[[#This Row],[Propina]],Tabla13[[#This Row],[Cuentas_Pagadas]]="NO COBRADA",0)</f>
        <v>79.69</v>
      </c>
      <c r="U740" s="26">
        <f>SUMIF(Tabla1[Número de Orden],Tabla13[[#This Row],[Número_Orden]],Tabla1[Ganancia Bruta])</f>
        <v>18</v>
      </c>
      <c r="V740" s="26">
        <f>IF(Tabla13[[#This Row],[Ganancia Bruta]]&gt;0,Tabla13[[#This Row],[Ganancia Bruta]]-Tabla13[[#This Row],[IVA]],"-")</f>
        <v>13.399999999999999</v>
      </c>
      <c r="W740" s="7">
        <f>SUMIF(Tabla1[Número de Orden],Tabla13[[#This Row],[Número_Orden]],Tabla1[Tiempo_Preparación])</f>
        <v>3.7499999999999999E-2</v>
      </c>
      <c r="X740" s="7">
        <f>Tabla13[[#This Row],[Tiempo_Sala]]-Tabla13[[#This Row],[Tiempo_Preparación]]</f>
        <v>5.7638888886140195E-2</v>
      </c>
      <c r="Y740" s="1" t="str">
        <f>IF(Tabla13[[#This Row],[TS-TP]]&gt;0,"COBRADA","NO COBRADA")</f>
        <v>COBRADA</v>
      </c>
    </row>
    <row r="741" spans="1:25" x14ac:dyDescent="0.25">
      <c r="A741" s="1">
        <v>16</v>
      </c>
      <c r="B741" s="1" t="s">
        <v>1133</v>
      </c>
      <c r="C741" s="1">
        <v>6</v>
      </c>
      <c r="D741" s="13">
        <v>45023.15902777778</v>
      </c>
      <c r="E741" s="13">
        <v>45023.26666666667</v>
      </c>
      <c r="F741" s="7">
        <f>IF(Tabla13[[#This Row],[Estado_Mesa]]="Ocupada",Tabla13[[#This Row],[Hora_Salida]]-Tabla13[[#This Row],[Hora_Llegada]]+TIME(0,15,0),Tabla13[[#This Row],[Hora_Salida]]-Tabla13[[#This Row],[Hora_Llegada]])</f>
        <v>0.10763888889050577</v>
      </c>
      <c r="G741" s="7" t="str">
        <f>TEXT(Tabla13[[#This Row],[Hora_Salida]],"dddd,dd,mm,aaaa")</f>
        <v>viernes,07,04,2023</v>
      </c>
      <c r="H741" s="1" t="s">
        <v>73</v>
      </c>
      <c r="I741" s="1" t="s">
        <v>67</v>
      </c>
      <c r="J741" s="1" t="s">
        <v>68</v>
      </c>
      <c r="K741" s="1">
        <v>16.05</v>
      </c>
      <c r="L741" s="1" cm="1">
        <f t="array" ref="L741">_xlfn.IFS(Tabla13[[#This Row],[Cuentas_Pagadas]]="COBRADA",K741,Tabla13[[#This Row],[Cuentas_Pagadas]]="NO COBRADA","-")</f>
        <v>16.05</v>
      </c>
      <c r="M741" s="1" t="s">
        <v>69</v>
      </c>
      <c r="N741" s="1">
        <v>740</v>
      </c>
      <c r="O741" s="1" t="s">
        <v>117</v>
      </c>
      <c r="P741" s="1" t="s">
        <v>1134</v>
      </c>
      <c r="Q741" s="19">
        <v>0.1</v>
      </c>
      <c r="R741" s="25">
        <f>Tabla13[[#This Row],[Monto Total]]*Tabla13[[#This Row],[IVA (%)]]</f>
        <v>29.3</v>
      </c>
      <c r="S741" s="26">
        <f>SUMIF(Tabla1[Número de Orden],Tabla13[[#This Row],[Número_Orden]],Tabla1[Total del Pedido])</f>
        <v>293</v>
      </c>
      <c r="T741" s="26" cm="1">
        <f t="array" ref="T741">_xlfn.IFS(Tabla13[[#This Row],[Cuentas_Pagadas]]="COBRADA",Tabla13[[#This Row],[Monto Total]]+Tabla13[[#This Row],[Propina]],Tabla13[[#This Row],[Cuentas_Pagadas]]="NO COBRADA",0)</f>
        <v>309.05</v>
      </c>
      <c r="U741" s="26">
        <f>SUMIF(Tabla1[Número de Orden],Tabla13[[#This Row],[Número_Orden]],Tabla1[Ganancia Bruta])</f>
        <v>118</v>
      </c>
      <c r="V741" s="26">
        <f>IF(Tabla13[[#This Row],[Ganancia Bruta]]&gt;0,Tabla13[[#This Row],[Ganancia Bruta]]-Tabla13[[#This Row],[IVA]],"-")</f>
        <v>88.7</v>
      </c>
      <c r="W741" s="7">
        <f>SUMIF(Tabla1[Número de Orden],Tabla13[[#This Row],[Número_Orden]],Tabla1[Tiempo_Preparación])</f>
        <v>7.8472222222222221E-2</v>
      </c>
      <c r="X741" s="7">
        <f>Tabla13[[#This Row],[Tiempo_Sala]]-Tabla13[[#This Row],[Tiempo_Preparación]]</f>
        <v>2.9166666668283547E-2</v>
      </c>
      <c r="Y741" s="1" t="str">
        <f>IF(Tabla13[[#This Row],[TS-TP]]&gt;0,"COBRADA","NO COBRADA")</f>
        <v>COBRADA</v>
      </c>
    </row>
    <row r="742" spans="1:25" x14ac:dyDescent="0.25">
      <c r="A742" s="1">
        <v>14</v>
      </c>
      <c r="B742" s="1" t="s">
        <v>707</v>
      </c>
      <c r="C742" s="1">
        <v>4</v>
      </c>
      <c r="D742" s="13">
        <v>45023.020138888889</v>
      </c>
      <c r="E742" s="13">
        <v>45023.182638888888</v>
      </c>
      <c r="F742" s="7">
        <f>IF(Tabla13[[#This Row],[Estado_Mesa]]="Ocupada",Tabla13[[#This Row],[Hora_Salida]]-Tabla13[[#This Row],[Hora_Llegada]]+TIME(0,15,0),Tabla13[[#This Row],[Hora_Salida]]-Tabla13[[#This Row],[Hora_Llegada]])</f>
        <v>0.17291666666521147</v>
      </c>
      <c r="G742" s="7" t="str">
        <f>TEXT(Tabla13[[#This Row],[Hora_Salida]],"dddd,dd,mm,aaaa")</f>
        <v>viernes,07,04,2023</v>
      </c>
      <c r="H742" s="1" t="s">
        <v>79</v>
      </c>
      <c r="I742" s="1" t="s">
        <v>67</v>
      </c>
      <c r="J742" s="1" t="s">
        <v>68</v>
      </c>
      <c r="K742" s="1">
        <v>40.31</v>
      </c>
      <c r="L742" s="1" cm="1">
        <f t="array" ref="L742">_xlfn.IFS(Tabla13[[#This Row],[Cuentas_Pagadas]]="COBRADA",K742,Tabla13[[#This Row],[Cuentas_Pagadas]]="NO COBRADA","-")</f>
        <v>40.31</v>
      </c>
      <c r="M742" s="1" t="s">
        <v>95</v>
      </c>
      <c r="N742" s="1">
        <v>741</v>
      </c>
      <c r="O742" s="1" t="s">
        <v>104</v>
      </c>
      <c r="P742" s="1" t="s">
        <v>1135</v>
      </c>
      <c r="Q742" s="19">
        <v>0.1</v>
      </c>
      <c r="R742" s="25">
        <f>Tabla13[[#This Row],[Monto Total]]*Tabla13[[#This Row],[IVA (%)]]</f>
        <v>28.5</v>
      </c>
      <c r="S742" s="26">
        <f>SUMIF(Tabla1[Número de Orden],Tabla13[[#This Row],[Número_Orden]],Tabla1[Total del Pedido])</f>
        <v>285</v>
      </c>
      <c r="T742" s="26" cm="1">
        <f t="array" ref="T742">_xlfn.IFS(Tabla13[[#This Row],[Cuentas_Pagadas]]="COBRADA",Tabla13[[#This Row],[Monto Total]]+Tabla13[[#This Row],[Propina]],Tabla13[[#This Row],[Cuentas_Pagadas]]="NO COBRADA",0)</f>
        <v>325.31</v>
      </c>
      <c r="U742" s="26">
        <f>SUMIF(Tabla1[Número de Orden],Tabla13[[#This Row],[Número_Orden]],Tabla1[Ganancia Bruta])</f>
        <v>117</v>
      </c>
      <c r="V742" s="26">
        <f>IF(Tabla13[[#This Row],[Ganancia Bruta]]&gt;0,Tabla13[[#This Row],[Ganancia Bruta]]-Tabla13[[#This Row],[IVA]],"-")</f>
        <v>88.5</v>
      </c>
      <c r="W742" s="7">
        <f>SUMIF(Tabla1[Número de Orden],Tabla13[[#This Row],[Número_Orden]],Tabla1[Tiempo_Preparación])</f>
        <v>0.11458333333333333</v>
      </c>
      <c r="X742" s="7">
        <f>Tabla13[[#This Row],[Tiempo_Sala]]-Tabla13[[#This Row],[Tiempo_Preparación]]</f>
        <v>5.8333333331878137E-2</v>
      </c>
      <c r="Y742" s="1" t="str">
        <f>IF(Tabla13[[#This Row],[TS-TP]]&gt;0,"COBRADA","NO COBRADA")</f>
        <v>COBRADA</v>
      </c>
    </row>
    <row r="743" spans="1:25" x14ac:dyDescent="0.25">
      <c r="A743" s="1">
        <v>20</v>
      </c>
      <c r="B743" s="1" t="s">
        <v>896</v>
      </c>
      <c r="C743" s="1">
        <v>4</v>
      </c>
      <c r="D743" s="13">
        <v>45023.025000000001</v>
      </c>
      <c r="E743" s="13">
        <v>45023.098611111112</v>
      </c>
      <c r="F743" s="7">
        <f>IF(Tabla13[[#This Row],[Estado_Mesa]]="Ocupada",Tabla13[[#This Row],[Hora_Salida]]-Tabla13[[#This Row],[Hora_Llegada]]+TIME(0,15,0),Tabla13[[#This Row],[Hora_Salida]]-Tabla13[[#This Row],[Hora_Llegada]])</f>
        <v>7.3611111110949423E-2</v>
      </c>
      <c r="G743" s="7" t="str">
        <f>TEXT(Tabla13[[#This Row],[Hora_Salida]],"dddd,dd,mm,aaaa")</f>
        <v>viernes,07,04,2023</v>
      </c>
      <c r="H743" s="1" t="s">
        <v>79</v>
      </c>
      <c r="I743" s="1" t="s">
        <v>74</v>
      </c>
      <c r="J743" s="1" t="s">
        <v>80</v>
      </c>
      <c r="K743" s="1">
        <v>10.51</v>
      </c>
      <c r="L743" s="1" t="str" cm="1">
        <f t="array" ref="L743">_xlfn.IFS(Tabla13[[#This Row],[Cuentas_Pagadas]]="COBRADA",K743,Tabla13[[#This Row],[Cuentas_Pagadas]]="NO COBRADA","-")</f>
        <v>-</v>
      </c>
      <c r="M743" s="1" t="s">
        <v>69</v>
      </c>
      <c r="N743" s="1">
        <v>742</v>
      </c>
      <c r="O743" s="1" t="s">
        <v>76</v>
      </c>
      <c r="P743" s="1" t="s">
        <v>1136</v>
      </c>
      <c r="Q743" s="19">
        <v>0.1</v>
      </c>
      <c r="R743" s="25">
        <f>Tabla13[[#This Row],[Monto Total]]*Tabla13[[#This Row],[IVA (%)]]</f>
        <v>16.600000000000001</v>
      </c>
      <c r="S743" s="26">
        <f>SUMIF(Tabla1[Número de Orden],Tabla13[[#This Row],[Número_Orden]],Tabla1[Total del Pedido])</f>
        <v>166</v>
      </c>
      <c r="T743" s="26" cm="1">
        <f t="array" ref="T743">_xlfn.IFS(Tabla13[[#This Row],[Cuentas_Pagadas]]="COBRADA",Tabla13[[#This Row],[Monto Total]]+Tabla13[[#This Row],[Propina]],Tabla13[[#This Row],[Cuentas_Pagadas]]="NO COBRADA",0)</f>
        <v>0</v>
      </c>
      <c r="U743" s="26">
        <v>0</v>
      </c>
      <c r="V743" s="27" t="str">
        <f>IF(Tabla13[[#This Row],[Ganancia Bruta]]&gt;0,Tabla13[[#This Row],[Ganancia Bruta]]-Tabla13[[#This Row],[IVA]],"-")</f>
        <v>-</v>
      </c>
      <c r="W743" s="7">
        <f>SUMIF(Tabla1[Número de Orden],Tabla13[[#This Row],[Número_Orden]],Tabla1[Tiempo_Preparación])</f>
        <v>0.10069444444444445</v>
      </c>
      <c r="X743" s="7">
        <f>Tabla13[[#This Row],[Tiempo_Sala]]-Tabla13[[#This Row],[Tiempo_Preparación]]</f>
        <v>-2.7083333333495024E-2</v>
      </c>
      <c r="Y743" s="1" t="str">
        <f>IF(Tabla13[[#This Row],[TS-TP]]&gt;0,"COBRADA","NO COBRADA")</f>
        <v>NO COBRADA</v>
      </c>
    </row>
    <row r="744" spans="1:25" x14ac:dyDescent="0.25">
      <c r="A744" s="1">
        <v>19</v>
      </c>
      <c r="B744" s="1" t="s">
        <v>623</v>
      </c>
      <c r="C744" s="1">
        <v>2</v>
      </c>
      <c r="D744" s="13">
        <v>45023.157638888886</v>
      </c>
      <c r="E744" s="13">
        <v>45023.322222222225</v>
      </c>
      <c r="F744" s="7">
        <f>IF(Tabla13[[#This Row],[Estado_Mesa]]="Ocupada",Tabla13[[#This Row],[Hora_Salida]]-Tabla13[[#This Row],[Hora_Llegada]]+TIME(0,15,0),Tabla13[[#This Row],[Hora_Salida]]-Tabla13[[#This Row],[Hora_Llegada]])</f>
        <v>0.17500000000533569</v>
      </c>
      <c r="G744" s="7" t="str">
        <f>TEXT(Tabla13[[#This Row],[Hora_Salida]],"dddd,dd,mm,aaaa")</f>
        <v>viernes,07,04,2023</v>
      </c>
      <c r="H744" s="1" t="s">
        <v>66</v>
      </c>
      <c r="I744" s="1" t="s">
        <v>67</v>
      </c>
      <c r="J744" s="1" t="s">
        <v>68</v>
      </c>
      <c r="K744" s="1">
        <v>25.7</v>
      </c>
      <c r="L744" s="1" cm="1">
        <f t="array" ref="L744">_xlfn.IFS(Tabla13[[#This Row],[Cuentas_Pagadas]]="COBRADA",K744,Tabla13[[#This Row],[Cuentas_Pagadas]]="NO COBRADA","-")</f>
        <v>25.7</v>
      </c>
      <c r="M744" s="1" t="s">
        <v>95</v>
      </c>
      <c r="N744" s="1">
        <v>743</v>
      </c>
      <c r="O744" s="1" t="s">
        <v>82</v>
      </c>
      <c r="P744" s="1" t="s">
        <v>1137</v>
      </c>
      <c r="Q744" s="19">
        <v>0.1</v>
      </c>
      <c r="R744" s="25">
        <f>Tabla13[[#This Row],[Monto Total]]*Tabla13[[#This Row],[IVA (%)]]</f>
        <v>13.4</v>
      </c>
      <c r="S744" s="26">
        <f>SUMIF(Tabla1[Número de Orden],Tabla13[[#This Row],[Número_Orden]],Tabla1[Total del Pedido])</f>
        <v>134</v>
      </c>
      <c r="T744" s="26" cm="1">
        <f t="array" ref="T744">_xlfn.IFS(Tabla13[[#This Row],[Cuentas_Pagadas]]="COBRADA",Tabla13[[#This Row],[Monto Total]]+Tabla13[[#This Row],[Propina]],Tabla13[[#This Row],[Cuentas_Pagadas]]="NO COBRADA",0)</f>
        <v>159.69999999999999</v>
      </c>
      <c r="U744" s="26">
        <f>SUMIF(Tabla1[Número de Orden],Tabla13[[#This Row],[Número_Orden]],Tabla1[Ganancia Bruta])</f>
        <v>56</v>
      </c>
      <c r="V744" s="26">
        <f>IF(Tabla13[[#This Row],[Ganancia Bruta]]&gt;0,Tabla13[[#This Row],[Ganancia Bruta]]-Tabla13[[#This Row],[IVA]],"-")</f>
        <v>42.6</v>
      </c>
      <c r="W744" s="7">
        <f>SUMIF(Tabla1[Número de Orden],Tabla13[[#This Row],[Número_Orden]],Tabla1[Tiempo_Preparación])</f>
        <v>9.9305555555555564E-2</v>
      </c>
      <c r="X744" s="7">
        <f>Tabla13[[#This Row],[Tiempo_Sala]]-Tabla13[[#This Row],[Tiempo_Preparación]]</f>
        <v>7.5694444449780129E-2</v>
      </c>
      <c r="Y744" s="1" t="str">
        <f>IF(Tabla13[[#This Row],[TS-TP]]&gt;0,"COBRADA","NO COBRADA")</f>
        <v>COBRADA</v>
      </c>
    </row>
    <row r="745" spans="1:25" x14ac:dyDescent="0.25">
      <c r="A745" s="1">
        <v>11</v>
      </c>
      <c r="B745" s="1" t="s">
        <v>98</v>
      </c>
      <c r="C745" s="1">
        <v>1</v>
      </c>
      <c r="D745" s="13">
        <v>45023.082638888889</v>
      </c>
      <c r="E745" s="13">
        <v>45023.242361111108</v>
      </c>
      <c r="F745" s="7">
        <f>IF(Tabla13[[#This Row],[Estado_Mesa]]="Ocupada",Tabla13[[#This Row],[Hora_Salida]]-Tabla13[[#This Row],[Hora_Llegada]]+TIME(0,15,0),Tabla13[[#This Row],[Hora_Salida]]-Tabla13[[#This Row],[Hora_Llegada]])</f>
        <v>0.15972222221898846</v>
      </c>
      <c r="G745" s="7" t="str">
        <f>TEXT(Tabla13[[#This Row],[Hora_Salida]],"dddd,dd,mm,aaaa")</f>
        <v>viernes,07,04,2023</v>
      </c>
      <c r="H745" s="1" t="s">
        <v>73</v>
      </c>
      <c r="I745" s="1" t="s">
        <v>67</v>
      </c>
      <c r="J745" s="1" t="s">
        <v>80</v>
      </c>
      <c r="K745" s="1">
        <v>26.5</v>
      </c>
      <c r="L745" s="1" cm="1">
        <f t="array" ref="L745">_xlfn.IFS(Tabla13[[#This Row],[Cuentas_Pagadas]]="COBRADA",K745,Tabla13[[#This Row],[Cuentas_Pagadas]]="NO COBRADA","-")</f>
        <v>26.5</v>
      </c>
      <c r="M745" s="1" t="s">
        <v>81</v>
      </c>
      <c r="N745" s="1">
        <v>744</v>
      </c>
      <c r="O745" s="1" t="s">
        <v>70</v>
      </c>
      <c r="P745" s="1" t="s">
        <v>140</v>
      </c>
      <c r="Q745" s="19">
        <v>0.1</v>
      </c>
      <c r="R745" s="25">
        <f>Tabla13[[#This Row],[Monto Total]]*Tabla13[[#This Row],[IVA (%)]]</f>
        <v>7.6000000000000005</v>
      </c>
      <c r="S745" s="26">
        <f>SUMIF(Tabla1[Número de Orden],Tabla13[[#This Row],[Número_Orden]],Tabla1[Total del Pedido])</f>
        <v>76</v>
      </c>
      <c r="T745" s="26" cm="1">
        <f t="array" ref="T745">_xlfn.IFS(Tabla13[[#This Row],[Cuentas_Pagadas]]="COBRADA",Tabla13[[#This Row],[Monto Total]]+Tabla13[[#This Row],[Propina]],Tabla13[[#This Row],[Cuentas_Pagadas]]="NO COBRADA",0)</f>
        <v>102.5</v>
      </c>
      <c r="U745" s="26">
        <f>SUMIF(Tabla1[Número de Orden],Tabla13[[#This Row],[Número_Orden]],Tabla1[Ganancia Bruta])</f>
        <v>32</v>
      </c>
      <c r="V745" s="26">
        <f>IF(Tabla13[[#This Row],[Ganancia Bruta]]&gt;0,Tabla13[[#This Row],[Ganancia Bruta]]-Tabla13[[#This Row],[IVA]],"-")</f>
        <v>24.4</v>
      </c>
      <c r="W745" s="7">
        <f>SUMIF(Tabla1[Número de Orden],Tabla13[[#This Row],[Número_Orden]],Tabla1[Tiempo_Preparación])</f>
        <v>4.6527777777777779E-2</v>
      </c>
      <c r="X745" s="7">
        <f>Tabla13[[#This Row],[Tiempo_Sala]]-Tabla13[[#This Row],[Tiempo_Preparación]]</f>
        <v>0.11319444444121068</v>
      </c>
      <c r="Y745" s="1" t="str">
        <f>IF(Tabla13[[#This Row],[TS-TP]]&gt;0,"COBRADA","NO COBRADA")</f>
        <v>COBRADA</v>
      </c>
    </row>
    <row r="746" spans="1:25" x14ac:dyDescent="0.25">
      <c r="A746" s="1">
        <v>3</v>
      </c>
      <c r="B746" s="1" t="s">
        <v>1086</v>
      </c>
      <c r="C746" s="1">
        <v>1</v>
      </c>
      <c r="D746" s="13">
        <v>45023.106944444444</v>
      </c>
      <c r="E746" s="13">
        <v>45023.202777777777</v>
      </c>
      <c r="F746" s="7">
        <f>IF(Tabla13[[#This Row],[Estado_Mesa]]="Ocupada",Tabla13[[#This Row],[Hora_Salida]]-Tabla13[[#This Row],[Hora_Llegada]]+TIME(0,15,0),Tabla13[[#This Row],[Hora_Salida]]-Tabla13[[#This Row],[Hora_Llegada]])</f>
        <v>9.5833333332848269E-2</v>
      </c>
      <c r="G746" s="7" t="str">
        <f>TEXT(Tabla13[[#This Row],[Hora_Salida]],"dddd,dd,mm,aaaa")</f>
        <v>viernes,07,04,2023</v>
      </c>
      <c r="H746" s="1" t="s">
        <v>85</v>
      </c>
      <c r="I746" s="1" t="s">
        <v>67</v>
      </c>
      <c r="J746" s="1" t="s">
        <v>75</v>
      </c>
      <c r="K746" s="1">
        <v>18.75</v>
      </c>
      <c r="L746" s="1" cm="1">
        <f t="array" ref="L746">_xlfn.IFS(Tabla13[[#This Row],[Cuentas_Pagadas]]="COBRADA",K746,Tabla13[[#This Row],[Cuentas_Pagadas]]="NO COBRADA","-")</f>
        <v>18.75</v>
      </c>
      <c r="M746" s="1" t="s">
        <v>81</v>
      </c>
      <c r="N746" s="1">
        <v>745</v>
      </c>
      <c r="O746" s="1" t="s">
        <v>101</v>
      </c>
      <c r="P746" s="1" t="s">
        <v>1138</v>
      </c>
      <c r="Q746" s="19">
        <v>0.1</v>
      </c>
      <c r="R746" s="25">
        <f>Tabla13[[#This Row],[Monto Total]]*Tabla13[[#This Row],[IVA (%)]]</f>
        <v>28.400000000000002</v>
      </c>
      <c r="S746" s="26">
        <f>SUMIF(Tabla1[Número de Orden],Tabla13[[#This Row],[Número_Orden]],Tabla1[Total del Pedido])</f>
        <v>284</v>
      </c>
      <c r="T746" s="26" cm="1">
        <f t="array" ref="T746">_xlfn.IFS(Tabla13[[#This Row],[Cuentas_Pagadas]]="COBRADA",Tabla13[[#This Row],[Monto Total]]+Tabla13[[#This Row],[Propina]],Tabla13[[#This Row],[Cuentas_Pagadas]]="NO COBRADA",0)</f>
        <v>302.75</v>
      </c>
      <c r="U746" s="26">
        <f>SUMIF(Tabla1[Número de Orden],Tabla13[[#This Row],[Número_Orden]],Tabla1[Ganancia Bruta])</f>
        <v>115</v>
      </c>
      <c r="V746" s="26">
        <f>IF(Tabla13[[#This Row],[Ganancia Bruta]]&gt;0,Tabla13[[#This Row],[Ganancia Bruta]]-Tabla13[[#This Row],[IVA]],"-")</f>
        <v>86.6</v>
      </c>
      <c r="W746" s="7">
        <f>SUMIF(Tabla1[Número de Orden],Tabla13[[#This Row],[Número_Orden]],Tabla1[Tiempo_Preparación])</f>
        <v>5.0694444444444445E-2</v>
      </c>
      <c r="X746" s="7">
        <f>Tabla13[[#This Row],[Tiempo_Sala]]-Tabla13[[#This Row],[Tiempo_Preparación]]</f>
        <v>4.5138888888403825E-2</v>
      </c>
      <c r="Y746" s="1" t="str">
        <f>IF(Tabla13[[#This Row],[TS-TP]]&gt;0,"COBRADA","NO COBRADA")</f>
        <v>COBRADA</v>
      </c>
    </row>
    <row r="747" spans="1:25" x14ac:dyDescent="0.25">
      <c r="A747" s="1">
        <v>13</v>
      </c>
      <c r="B747" s="1" t="s">
        <v>1095</v>
      </c>
      <c r="C747" s="1">
        <v>2</v>
      </c>
      <c r="D747" s="13">
        <v>45023.131944444445</v>
      </c>
      <c r="E747" s="13">
        <v>45023.268750000003</v>
      </c>
      <c r="F747" s="7">
        <f>IF(Tabla13[[#This Row],[Estado_Mesa]]="Ocupada",Tabla13[[#This Row],[Hora_Salida]]-Tabla13[[#This Row],[Hora_Llegada]]+TIME(0,15,0),Tabla13[[#This Row],[Hora_Salida]]-Tabla13[[#This Row],[Hora_Llegada]])</f>
        <v>0.14722222222432416</v>
      </c>
      <c r="G747" s="7" t="str">
        <f>TEXT(Tabla13[[#This Row],[Hora_Salida]],"dddd,dd,mm,aaaa")</f>
        <v>viernes,07,04,2023</v>
      </c>
      <c r="H747" s="1" t="s">
        <v>73</v>
      </c>
      <c r="I747" s="1" t="s">
        <v>67</v>
      </c>
      <c r="J747" s="1" t="s">
        <v>80</v>
      </c>
      <c r="K747" s="1">
        <v>44.9</v>
      </c>
      <c r="L747" s="1" cm="1">
        <f t="array" ref="L747">_xlfn.IFS(Tabla13[[#This Row],[Cuentas_Pagadas]]="COBRADA",K747,Tabla13[[#This Row],[Cuentas_Pagadas]]="NO COBRADA","-")</f>
        <v>44.9</v>
      </c>
      <c r="M747" s="1" t="s">
        <v>95</v>
      </c>
      <c r="N747" s="1">
        <v>746</v>
      </c>
      <c r="O747" s="1" t="s">
        <v>122</v>
      </c>
      <c r="P747" s="1" t="s">
        <v>812</v>
      </c>
      <c r="Q747" s="19">
        <v>0.1</v>
      </c>
      <c r="R747" s="25">
        <f>Tabla13[[#This Row],[Monto Total]]*Tabla13[[#This Row],[IVA (%)]]</f>
        <v>20.100000000000001</v>
      </c>
      <c r="S747" s="26">
        <f>SUMIF(Tabla1[Número de Orden],Tabla13[[#This Row],[Número_Orden]],Tabla1[Total del Pedido])</f>
        <v>201</v>
      </c>
      <c r="T747" s="26" cm="1">
        <f t="array" ref="T747">_xlfn.IFS(Tabla13[[#This Row],[Cuentas_Pagadas]]="COBRADA",Tabla13[[#This Row],[Monto Total]]+Tabla13[[#This Row],[Propina]],Tabla13[[#This Row],[Cuentas_Pagadas]]="NO COBRADA",0)</f>
        <v>245.9</v>
      </c>
      <c r="U747" s="26">
        <f>SUMIF(Tabla1[Número de Orden],Tabla13[[#This Row],[Número_Orden]],Tabla1[Ganancia Bruta])</f>
        <v>81</v>
      </c>
      <c r="V747" s="26">
        <f>IF(Tabla13[[#This Row],[Ganancia Bruta]]&gt;0,Tabla13[[#This Row],[Ganancia Bruta]]-Tabla13[[#This Row],[IVA]],"-")</f>
        <v>60.9</v>
      </c>
      <c r="W747" s="7">
        <f>SUMIF(Tabla1[Número de Orden],Tabla13[[#This Row],[Número_Orden]],Tabla1[Tiempo_Preparación])</f>
        <v>5.3472222222222227E-2</v>
      </c>
      <c r="X747" s="7">
        <f>Tabla13[[#This Row],[Tiempo_Sala]]-Tabla13[[#This Row],[Tiempo_Preparación]]</f>
        <v>9.375000000210193E-2</v>
      </c>
      <c r="Y747" s="1" t="str">
        <f>IF(Tabla13[[#This Row],[TS-TP]]&gt;0,"COBRADA","NO COBRADA")</f>
        <v>COBRADA</v>
      </c>
    </row>
    <row r="748" spans="1:25" x14ac:dyDescent="0.25">
      <c r="A748" s="1">
        <v>16</v>
      </c>
      <c r="B748" s="1" t="s">
        <v>1139</v>
      </c>
      <c r="C748" s="1">
        <v>3</v>
      </c>
      <c r="D748" s="13">
        <v>45023.120138888888</v>
      </c>
      <c r="E748" s="13">
        <v>45023.200694444444</v>
      </c>
      <c r="F748" s="7">
        <f>IF(Tabla13[[#This Row],[Estado_Mesa]]="Ocupada",Tabla13[[#This Row],[Hora_Salida]]-Tabla13[[#This Row],[Hora_Llegada]]+TIME(0,15,0),Tabla13[[#This Row],[Hora_Salida]]-Tabla13[[#This Row],[Hora_Llegada]])</f>
        <v>8.0555555556202307E-2</v>
      </c>
      <c r="G748" s="7" t="str">
        <f>TEXT(Tabla13[[#This Row],[Hora_Salida]],"dddd,dd,mm,aaaa")</f>
        <v>viernes,07,04,2023</v>
      </c>
      <c r="H748" s="1" t="s">
        <v>73</v>
      </c>
      <c r="I748" s="1" t="s">
        <v>74</v>
      </c>
      <c r="J748" s="1" t="s">
        <v>68</v>
      </c>
      <c r="K748" s="1">
        <v>37.229999999999997</v>
      </c>
      <c r="L748" s="1" cm="1">
        <f t="array" ref="L748">_xlfn.IFS(Tabla13[[#This Row],[Cuentas_Pagadas]]="COBRADA",K748,Tabla13[[#This Row],[Cuentas_Pagadas]]="NO COBRADA","-")</f>
        <v>37.229999999999997</v>
      </c>
      <c r="M748" s="1" t="s">
        <v>69</v>
      </c>
      <c r="N748" s="1">
        <v>747</v>
      </c>
      <c r="O748" s="1" t="s">
        <v>104</v>
      </c>
      <c r="P748" s="1" t="s">
        <v>23</v>
      </c>
      <c r="Q748" s="19">
        <v>0.1</v>
      </c>
      <c r="R748" s="25">
        <f>Tabla13[[#This Row],[Monto Total]]*Tabla13[[#This Row],[IVA (%)]]</f>
        <v>2.5</v>
      </c>
      <c r="S748" s="26">
        <f>SUMIF(Tabla1[Número de Orden],Tabla13[[#This Row],[Número_Orden]],Tabla1[Total del Pedido])</f>
        <v>25</v>
      </c>
      <c r="T748" s="26" cm="1">
        <f t="array" ref="T748">_xlfn.IFS(Tabla13[[#This Row],[Cuentas_Pagadas]]="COBRADA",Tabla13[[#This Row],[Monto Total]]+Tabla13[[#This Row],[Propina]],Tabla13[[#This Row],[Cuentas_Pagadas]]="NO COBRADA",0)</f>
        <v>62.23</v>
      </c>
      <c r="U748" s="26">
        <f>SUMIF(Tabla1[Número de Orden],Tabla13[[#This Row],[Número_Orden]],Tabla1[Ganancia Bruta])</f>
        <v>10</v>
      </c>
      <c r="V748" s="26">
        <f>IF(Tabla13[[#This Row],[Ganancia Bruta]]&gt;0,Tabla13[[#This Row],[Ganancia Bruta]]-Tabla13[[#This Row],[IVA]],"-")</f>
        <v>7.5</v>
      </c>
      <c r="W748" s="7">
        <f>SUMIF(Tabla1[Número de Orden],Tabla13[[#This Row],[Número_Orden]],Tabla1[Tiempo_Preparación])</f>
        <v>1.9444444444444445E-2</v>
      </c>
      <c r="X748" s="7">
        <f>Tabla13[[#This Row],[Tiempo_Sala]]-Tabla13[[#This Row],[Tiempo_Preparación]]</f>
        <v>6.1111111111757863E-2</v>
      </c>
      <c r="Y748" s="1" t="str">
        <f>IF(Tabla13[[#This Row],[TS-TP]]&gt;0,"COBRADA","NO COBRADA")</f>
        <v>COBRADA</v>
      </c>
    </row>
    <row r="749" spans="1:25" x14ac:dyDescent="0.25">
      <c r="A749" s="1">
        <v>2</v>
      </c>
      <c r="B749" s="1" t="s">
        <v>1140</v>
      </c>
      <c r="C749" s="1">
        <v>4</v>
      </c>
      <c r="D749" s="13">
        <v>45023.105555555558</v>
      </c>
      <c r="E749" s="13">
        <v>45023.248611111114</v>
      </c>
      <c r="F749" s="7">
        <f>IF(Tabla13[[#This Row],[Estado_Mesa]]="Ocupada",Tabla13[[#This Row],[Hora_Salida]]-Tabla13[[#This Row],[Hora_Llegada]]+TIME(0,15,0),Tabla13[[#This Row],[Hora_Salida]]-Tabla13[[#This Row],[Hora_Llegada]])</f>
        <v>0.14305555555620231</v>
      </c>
      <c r="G749" s="7" t="str">
        <f>TEXT(Tabla13[[#This Row],[Hora_Salida]],"dddd,dd,mm,aaaa")</f>
        <v>viernes,07,04,2023</v>
      </c>
      <c r="H749" s="1" t="s">
        <v>79</v>
      </c>
      <c r="I749" s="1" t="s">
        <v>67</v>
      </c>
      <c r="J749" s="1" t="s">
        <v>80</v>
      </c>
      <c r="K749" s="1">
        <v>12.55</v>
      </c>
      <c r="L749" s="1" cm="1">
        <f t="array" ref="L749">_xlfn.IFS(Tabla13[[#This Row],[Cuentas_Pagadas]]="COBRADA",K749,Tabla13[[#This Row],[Cuentas_Pagadas]]="NO COBRADA","-")</f>
        <v>12.55</v>
      </c>
      <c r="M749" s="1" t="s">
        <v>69</v>
      </c>
      <c r="N749" s="1">
        <v>748</v>
      </c>
      <c r="O749" s="1" t="s">
        <v>96</v>
      </c>
      <c r="P749" s="1" t="s">
        <v>1141</v>
      </c>
      <c r="Q749" s="19">
        <v>0.1</v>
      </c>
      <c r="R749" s="25">
        <f>Tabla13[[#This Row],[Monto Total]]*Tabla13[[#This Row],[IVA (%)]]</f>
        <v>11</v>
      </c>
      <c r="S749" s="26">
        <f>SUMIF(Tabla1[Número de Orden],Tabla13[[#This Row],[Número_Orden]],Tabla1[Total del Pedido])</f>
        <v>110</v>
      </c>
      <c r="T749" s="26" cm="1">
        <f t="array" ref="T749">_xlfn.IFS(Tabla13[[#This Row],[Cuentas_Pagadas]]="COBRADA",Tabla13[[#This Row],[Monto Total]]+Tabla13[[#This Row],[Propina]],Tabla13[[#This Row],[Cuentas_Pagadas]]="NO COBRADA",0)</f>
        <v>122.55</v>
      </c>
      <c r="U749" s="26">
        <f>SUMIF(Tabla1[Número de Orden],Tabla13[[#This Row],[Número_Orden]],Tabla1[Ganancia Bruta])</f>
        <v>46</v>
      </c>
      <c r="V749" s="26">
        <f>IF(Tabla13[[#This Row],[Ganancia Bruta]]&gt;0,Tabla13[[#This Row],[Ganancia Bruta]]-Tabla13[[#This Row],[IVA]],"-")</f>
        <v>35</v>
      </c>
      <c r="W749" s="7">
        <f>SUMIF(Tabla1[Número de Orden],Tabla13[[#This Row],[Número_Orden]],Tabla1[Tiempo_Preparación])</f>
        <v>2.5694444444444443E-2</v>
      </c>
      <c r="X749" s="7">
        <f>Tabla13[[#This Row],[Tiempo_Sala]]-Tabla13[[#This Row],[Tiempo_Preparación]]</f>
        <v>0.11736111111175787</v>
      </c>
      <c r="Y749" s="1" t="str">
        <f>IF(Tabla13[[#This Row],[TS-TP]]&gt;0,"COBRADA","NO COBRADA")</f>
        <v>COBRADA</v>
      </c>
    </row>
    <row r="750" spans="1:25" x14ac:dyDescent="0.25">
      <c r="A750" s="1">
        <v>1</v>
      </c>
      <c r="B750" s="1" t="s">
        <v>1139</v>
      </c>
      <c r="C750" s="1">
        <v>2</v>
      </c>
      <c r="D750" s="13">
        <v>45023.056250000001</v>
      </c>
      <c r="E750" s="13">
        <v>45023.119444444441</v>
      </c>
      <c r="F750" s="7">
        <f>IF(Tabla13[[#This Row],[Estado_Mesa]]="Ocupada",Tabla13[[#This Row],[Hora_Salida]]-Tabla13[[#This Row],[Hora_Llegada]]+TIME(0,15,0),Tabla13[[#This Row],[Hora_Salida]]-Tabla13[[#This Row],[Hora_Llegada]])</f>
        <v>7.3611111106098789E-2</v>
      </c>
      <c r="G750" s="7" t="str">
        <f>TEXT(Tabla13[[#This Row],[Hora_Salida]],"dddd,dd,mm,aaaa")</f>
        <v>viernes,07,04,2023</v>
      </c>
      <c r="H750" s="1" t="s">
        <v>89</v>
      </c>
      <c r="I750" s="1" t="s">
        <v>67</v>
      </c>
      <c r="J750" s="1" t="s">
        <v>68</v>
      </c>
      <c r="K750" s="1">
        <v>24.12</v>
      </c>
      <c r="L750" s="1" cm="1">
        <f t="array" ref="L750">_xlfn.IFS(Tabla13[[#This Row],[Cuentas_Pagadas]]="COBRADA",K750,Tabla13[[#This Row],[Cuentas_Pagadas]]="NO COBRADA","-")</f>
        <v>24.12</v>
      </c>
      <c r="M750" s="1" t="s">
        <v>95</v>
      </c>
      <c r="N750" s="1">
        <v>749</v>
      </c>
      <c r="O750" s="1" t="s">
        <v>90</v>
      </c>
      <c r="P750" s="1" t="s">
        <v>14</v>
      </c>
      <c r="Q750" s="19">
        <v>0.1</v>
      </c>
      <c r="R750" s="25">
        <f>Tabla13[[#This Row],[Monto Total]]*Tabla13[[#This Row],[IVA (%)]]</f>
        <v>7</v>
      </c>
      <c r="S750" s="26">
        <f>SUMIF(Tabla1[Número de Orden],Tabla13[[#This Row],[Número_Orden]],Tabla1[Total del Pedido])</f>
        <v>70</v>
      </c>
      <c r="T750" s="26" cm="1">
        <f t="array" ref="T750">_xlfn.IFS(Tabla13[[#This Row],[Cuentas_Pagadas]]="COBRADA",Tabla13[[#This Row],[Monto Total]]+Tabla13[[#This Row],[Propina]],Tabla13[[#This Row],[Cuentas_Pagadas]]="NO COBRADA",0)</f>
        <v>94.12</v>
      </c>
      <c r="U750" s="26">
        <f>SUMIF(Tabla1[Número de Orden],Tabla13[[#This Row],[Número_Orden]],Tabla1[Ganancia Bruta])</f>
        <v>28</v>
      </c>
      <c r="V750" s="26">
        <f>IF(Tabla13[[#This Row],[Ganancia Bruta]]&gt;0,Tabla13[[#This Row],[Ganancia Bruta]]-Tabla13[[#This Row],[IVA]],"-")</f>
        <v>21</v>
      </c>
      <c r="W750" s="7">
        <f>SUMIF(Tabla1[Número de Orden],Tabla13[[#This Row],[Número_Orden]],Tabla1[Tiempo_Preparación])</f>
        <v>5.5555555555555558E-3</v>
      </c>
      <c r="X750" s="7">
        <f>Tabla13[[#This Row],[Tiempo_Sala]]-Tabla13[[#This Row],[Tiempo_Preparación]]</f>
        <v>6.805555555054324E-2</v>
      </c>
      <c r="Y750" s="1" t="str">
        <f>IF(Tabla13[[#This Row],[TS-TP]]&gt;0,"COBRADA","NO COBRADA")</f>
        <v>COBRADA</v>
      </c>
    </row>
    <row r="751" spans="1:25" x14ac:dyDescent="0.25">
      <c r="A751" s="1">
        <v>6</v>
      </c>
      <c r="B751" s="1" t="s">
        <v>1142</v>
      </c>
      <c r="C751" s="1">
        <v>4</v>
      </c>
      <c r="D751" s="13">
        <v>45023.073611111111</v>
      </c>
      <c r="E751" s="13">
        <v>45023.125</v>
      </c>
      <c r="F751" s="7">
        <f>IF(Tabla13[[#This Row],[Estado_Mesa]]="Ocupada",Tabla13[[#This Row],[Hora_Salida]]-Tabla13[[#This Row],[Hora_Llegada]]+TIME(0,15,0),Tabla13[[#This Row],[Hora_Salida]]-Tabla13[[#This Row],[Hora_Llegada]])</f>
        <v>5.1388888889050577E-2</v>
      </c>
      <c r="G751" s="7" t="str">
        <f>TEXT(Tabla13[[#This Row],[Hora_Salida]],"dddd,dd,mm,aaaa")</f>
        <v>viernes,07,04,2023</v>
      </c>
      <c r="H751" s="1" t="s">
        <v>73</v>
      </c>
      <c r="I751" s="1" t="s">
        <v>67</v>
      </c>
      <c r="J751" s="1" t="s">
        <v>80</v>
      </c>
      <c r="K751" s="1">
        <v>21.82</v>
      </c>
      <c r="L751" s="1" t="str" cm="1">
        <f t="array" ref="L751">_xlfn.IFS(Tabla13[[#This Row],[Cuentas_Pagadas]]="COBRADA",K751,Tabla13[[#This Row],[Cuentas_Pagadas]]="NO COBRADA","-")</f>
        <v>-</v>
      </c>
      <c r="M751" s="1" t="s">
        <v>81</v>
      </c>
      <c r="N751" s="1">
        <v>750</v>
      </c>
      <c r="O751" s="1" t="s">
        <v>101</v>
      </c>
      <c r="P751" s="1" t="s">
        <v>301</v>
      </c>
      <c r="Q751" s="19">
        <v>0.1</v>
      </c>
      <c r="R751" s="25">
        <f>Tabla13[[#This Row],[Monto Total]]*Tabla13[[#This Row],[IVA (%)]]</f>
        <v>11.9</v>
      </c>
      <c r="S751" s="26">
        <f>SUMIF(Tabla1[Número de Orden],Tabla13[[#This Row],[Número_Orden]],Tabla1[Total del Pedido])</f>
        <v>119</v>
      </c>
      <c r="T751" s="26" cm="1">
        <f t="array" ref="T751">_xlfn.IFS(Tabla13[[#This Row],[Cuentas_Pagadas]]="COBRADA",Tabla13[[#This Row],[Monto Total]]+Tabla13[[#This Row],[Propina]],Tabla13[[#This Row],[Cuentas_Pagadas]]="NO COBRADA",0)</f>
        <v>0</v>
      </c>
      <c r="U751" s="26">
        <v>0</v>
      </c>
      <c r="V751" s="27" t="str">
        <f>IF(Tabla13[[#This Row],[Ganancia Bruta]]&gt;0,Tabla13[[#This Row],[Ganancia Bruta]]-Tabla13[[#This Row],[IVA]],"-")</f>
        <v>-</v>
      </c>
      <c r="W751" s="7">
        <f>SUMIF(Tabla1[Número de Orden],Tabla13[[#This Row],[Número_Orden]],Tabla1[Tiempo_Preparación])</f>
        <v>5.9722222222222225E-2</v>
      </c>
      <c r="X751" s="7">
        <f>Tabla13[[#This Row],[Tiempo_Sala]]-Tabla13[[#This Row],[Tiempo_Preparación]]</f>
        <v>-8.3333333331716483E-3</v>
      </c>
      <c r="Y751" s="1" t="str">
        <f>IF(Tabla13[[#This Row],[TS-TP]]&gt;0,"COBRADA","NO COBRADA")</f>
        <v>NO COBRADA</v>
      </c>
    </row>
    <row r="752" spans="1:25" x14ac:dyDescent="0.25">
      <c r="A752" s="1">
        <v>17</v>
      </c>
      <c r="B752" s="1" t="s">
        <v>731</v>
      </c>
      <c r="C752" s="1">
        <v>6</v>
      </c>
      <c r="D752" s="13">
        <v>45023.063888888886</v>
      </c>
      <c r="E752" s="13">
        <v>45023.131944444445</v>
      </c>
      <c r="F752" s="7">
        <f>IF(Tabla13[[#This Row],[Estado_Mesa]]="Ocupada",Tabla13[[#This Row],[Hora_Salida]]-Tabla13[[#This Row],[Hora_Llegada]]+TIME(0,15,0),Tabla13[[#This Row],[Hora_Salida]]-Tabla13[[#This Row],[Hora_Llegada]])</f>
        <v>6.805555555911269E-2</v>
      </c>
      <c r="G752" s="7" t="str">
        <f>TEXT(Tabla13[[#This Row],[Hora_Salida]],"dddd,dd,mm,aaaa")</f>
        <v>viernes,07,04,2023</v>
      </c>
      <c r="H752" s="1" t="s">
        <v>79</v>
      </c>
      <c r="I752" s="1" t="s">
        <v>74</v>
      </c>
      <c r="J752" s="1" t="s">
        <v>80</v>
      </c>
      <c r="K752" s="1">
        <v>49.35</v>
      </c>
      <c r="L752" s="1" cm="1">
        <f t="array" ref="L752">_xlfn.IFS(Tabla13[[#This Row],[Cuentas_Pagadas]]="COBRADA",K752,Tabla13[[#This Row],[Cuentas_Pagadas]]="NO COBRADA","-")</f>
        <v>49.35</v>
      </c>
      <c r="M752" s="1" t="s">
        <v>81</v>
      </c>
      <c r="N752" s="1">
        <v>751</v>
      </c>
      <c r="O752" s="1" t="s">
        <v>82</v>
      </c>
      <c r="P752" s="1" t="s">
        <v>1143</v>
      </c>
      <c r="Q752" s="19">
        <v>0.1</v>
      </c>
      <c r="R752" s="25">
        <f>Tabla13[[#This Row],[Monto Total]]*Tabla13[[#This Row],[IVA (%)]]</f>
        <v>17</v>
      </c>
      <c r="S752" s="26">
        <f>SUMIF(Tabla1[Número de Orden],Tabla13[[#This Row],[Número_Orden]],Tabla1[Total del Pedido])</f>
        <v>170</v>
      </c>
      <c r="T752" s="26" cm="1">
        <f t="array" ref="T752">_xlfn.IFS(Tabla13[[#This Row],[Cuentas_Pagadas]]="COBRADA",Tabla13[[#This Row],[Monto Total]]+Tabla13[[#This Row],[Propina]],Tabla13[[#This Row],[Cuentas_Pagadas]]="NO COBRADA",0)</f>
        <v>219.35</v>
      </c>
      <c r="U752" s="26">
        <f>SUMIF(Tabla1[Número de Orden],Tabla13[[#This Row],[Número_Orden]],Tabla1[Ganancia Bruta])</f>
        <v>69</v>
      </c>
      <c r="V752" s="26">
        <f>IF(Tabla13[[#This Row],[Ganancia Bruta]]&gt;0,Tabla13[[#This Row],[Ganancia Bruta]]-Tabla13[[#This Row],[IVA]],"-")</f>
        <v>52</v>
      </c>
      <c r="W752" s="7">
        <f>SUMIF(Tabla1[Número de Orden],Tabla13[[#This Row],[Número_Orden]],Tabla1[Tiempo_Preparación])</f>
        <v>6.0416666666666667E-2</v>
      </c>
      <c r="X752" s="7">
        <f>Tabla13[[#This Row],[Tiempo_Sala]]-Tabla13[[#This Row],[Tiempo_Preparación]]</f>
        <v>7.6388888924460233E-3</v>
      </c>
      <c r="Y752" s="1" t="str">
        <f>IF(Tabla13[[#This Row],[TS-TP]]&gt;0,"COBRADA","NO COBRADA")</f>
        <v>COBRADA</v>
      </c>
    </row>
    <row r="753" spans="1:25" x14ac:dyDescent="0.25">
      <c r="A753" s="1">
        <v>3</v>
      </c>
      <c r="B753" s="1" t="s">
        <v>735</v>
      </c>
      <c r="C753" s="1">
        <v>5</v>
      </c>
      <c r="D753" s="13">
        <v>45023.086805555555</v>
      </c>
      <c r="E753" s="13">
        <v>45023.182638888888</v>
      </c>
      <c r="F753" s="7">
        <f>IF(Tabla13[[#This Row],[Estado_Mesa]]="Ocupada",Tabla13[[#This Row],[Hora_Salida]]-Tabla13[[#This Row],[Hora_Llegada]]+TIME(0,15,0),Tabla13[[#This Row],[Hora_Salida]]-Tabla13[[#This Row],[Hora_Llegada]])</f>
        <v>9.5833333332848269E-2</v>
      </c>
      <c r="G753" s="7" t="str">
        <f>TEXT(Tabla13[[#This Row],[Hora_Salida]],"dddd,dd,mm,aaaa")</f>
        <v>viernes,07,04,2023</v>
      </c>
      <c r="H753" s="1" t="s">
        <v>66</v>
      </c>
      <c r="I753" s="1" t="s">
        <v>67</v>
      </c>
      <c r="J753" s="1" t="s">
        <v>80</v>
      </c>
      <c r="K753" s="1">
        <v>46.27</v>
      </c>
      <c r="L753" s="1" cm="1">
        <f t="array" ref="L753">_xlfn.IFS(Tabla13[[#This Row],[Cuentas_Pagadas]]="COBRADA",K753,Tabla13[[#This Row],[Cuentas_Pagadas]]="NO COBRADA","-")</f>
        <v>46.27</v>
      </c>
      <c r="M753" s="1" t="s">
        <v>81</v>
      </c>
      <c r="N753" s="1">
        <v>752</v>
      </c>
      <c r="O753" s="1" t="s">
        <v>90</v>
      </c>
      <c r="P753" s="1" t="s">
        <v>5</v>
      </c>
      <c r="Q753" s="19">
        <v>0.1</v>
      </c>
      <c r="R753" s="25">
        <f>Tabla13[[#This Row],[Monto Total]]*Tabla13[[#This Row],[IVA (%)]]</f>
        <v>6</v>
      </c>
      <c r="S753" s="26">
        <f>SUMIF(Tabla1[Número de Orden],Tabla13[[#This Row],[Número_Orden]],Tabla1[Total del Pedido])</f>
        <v>60</v>
      </c>
      <c r="T753" s="26" cm="1">
        <f t="array" ref="T753">_xlfn.IFS(Tabla13[[#This Row],[Cuentas_Pagadas]]="COBRADA",Tabla13[[#This Row],[Monto Total]]+Tabla13[[#This Row],[Propina]],Tabla13[[#This Row],[Cuentas_Pagadas]]="NO COBRADA",0)</f>
        <v>106.27000000000001</v>
      </c>
      <c r="U753" s="26">
        <f>SUMIF(Tabla1[Número de Orden],Tabla13[[#This Row],[Número_Orden]],Tabla1[Ganancia Bruta])</f>
        <v>24</v>
      </c>
      <c r="V753" s="26">
        <f>IF(Tabla13[[#This Row],[Ganancia Bruta]]&gt;0,Tabla13[[#This Row],[Ganancia Bruta]]-Tabla13[[#This Row],[IVA]],"-")</f>
        <v>18</v>
      </c>
      <c r="W753" s="7">
        <f>SUMIF(Tabla1[Número de Orden],Tabla13[[#This Row],[Número_Orden]],Tabla1[Tiempo_Preparación])</f>
        <v>2.0833333333333332E-2</v>
      </c>
      <c r="X753" s="7">
        <f>Tabla13[[#This Row],[Tiempo_Sala]]-Tabla13[[#This Row],[Tiempo_Preparación]]</f>
        <v>7.4999999999514941E-2</v>
      </c>
      <c r="Y753" s="1" t="str">
        <f>IF(Tabla13[[#This Row],[TS-TP]]&gt;0,"COBRADA","NO COBRADA")</f>
        <v>COBRADA</v>
      </c>
    </row>
    <row r="754" spans="1:25" x14ac:dyDescent="0.25">
      <c r="A754" s="1">
        <v>11</v>
      </c>
      <c r="B754" s="1" t="s">
        <v>547</v>
      </c>
      <c r="C754" s="1">
        <v>4</v>
      </c>
      <c r="D754" s="13">
        <v>45023.102083333331</v>
      </c>
      <c r="E754" s="13">
        <v>45023.193055555559</v>
      </c>
      <c r="F754" s="7">
        <f>IF(Tabla13[[#This Row],[Estado_Mesa]]="Ocupada",Tabla13[[#This Row],[Hora_Salida]]-Tabla13[[#This Row],[Hora_Llegada]]+TIME(0,15,0),Tabla13[[#This Row],[Hora_Salida]]-Tabla13[[#This Row],[Hora_Llegada]])</f>
        <v>9.0972222227719612E-2</v>
      </c>
      <c r="G754" s="7" t="str">
        <f>TEXT(Tabla13[[#This Row],[Hora_Salida]],"dddd,dd,mm,aaaa")</f>
        <v>viernes,07,04,2023</v>
      </c>
      <c r="H754" s="1" t="s">
        <v>89</v>
      </c>
      <c r="I754" s="1" t="s">
        <v>67</v>
      </c>
      <c r="J754" s="1" t="s">
        <v>68</v>
      </c>
      <c r="K754" s="1">
        <v>26.24</v>
      </c>
      <c r="L754" s="1" cm="1">
        <f t="array" ref="L754">_xlfn.IFS(Tabla13[[#This Row],[Cuentas_Pagadas]]="COBRADA",K754,Tabla13[[#This Row],[Cuentas_Pagadas]]="NO COBRADA","-")</f>
        <v>26.24</v>
      </c>
      <c r="M754" s="1" t="s">
        <v>81</v>
      </c>
      <c r="N754" s="1">
        <v>753</v>
      </c>
      <c r="O754" s="1" t="s">
        <v>122</v>
      </c>
      <c r="P754" s="1" t="s">
        <v>1144</v>
      </c>
      <c r="Q754" s="19">
        <v>0.1</v>
      </c>
      <c r="R754" s="25">
        <f>Tabla13[[#This Row],[Monto Total]]*Tabla13[[#This Row],[IVA (%)]]</f>
        <v>16.3</v>
      </c>
      <c r="S754" s="26">
        <f>SUMIF(Tabla1[Número de Orden],Tabla13[[#This Row],[Número_Orden]],Tabla1[Total del Pedido])</f>
        <v>163</v>
      </c>
      <c r="T754" s="26" cm="1">
        <f t="array" ref="T754">_xlfn.IFS(Tabla13[[#This Row],[Cuentas_Pagadas]]="COBRADA",Tabla13[[#This Row],[Monto Total]]+Tabla13[[#This Row],[Propina]],Tabla13[[#This Row],[Cuentas_Pagadas]]="NO COBRADA",0)</f>
        <v>189.24</v>
      </c>
      <c r="U754" s="26">
        <f>SUMIF(Tabla1[Número de Orden],Tabla13[[#This Row],[Número_Orden]],Tabla1[Ganancia Bruta])</f>
        <v>66</v>
      </c>
      <c r="V754" s="26">
        <f>IF(Tabla13[[#This Row],[Ganancia Bruta]]&gt;0,Tabla13[[#This Row],[Ganancia Bruta]]-Tabla13[[#This Row],[IVA]],"-")</f>
        <v>49.7</v>
      </c>
      <c r="W754" s="7">
        <f>SUMIF(Tabla1[Número de Orden],Tabla13[[#This Row],[Número_Orden]],Tabla1[Tiempo_Preparación])</f>
        <v>8.8888888888888878E-2</v>
      </c>
      <c r="X754" s="7">
        <f>Tabla13[[#This Row],[Tiempo_Sala]]-Tabla13[[#This Row],[Tiempo_Preparación]]</f>
        <v>2.083333338830734E-3</v>
      </c>
      <c r="Y754" s="1" t="str">
        <f>IF(Tabla13[[#This Row],[TS-TP]]&gt;0,"COBRADA","NO COBRADA")</f>
        <v>COBRADA</v>
      </c>
    </row>
    <row r="755" spans="1:25" x14ac:dyDescent="0.25">
      <c r="A755" s="1">
        <v>8</v>
      </c>
      <c r="B755" s="1" t="s">
        <v>689</v>
      </c>
      <c r="C755" s="1">
        <v>3</v>
      </c>
      <c r="D755" s="13">
        <v>45023.13958333333</v>
      </c>
      <c r="E755" s="13">
        <v>45023.191666666666</v>
      </c>
      <c r="F755" s="7">
        <f>IF(Tabla13[[#This Row],[Estado_Mesa]]="Ocupada",Tabla13[[#This Row],[Hora_Salida]]-Tabla13[[#This Row],[Hora_Llegada]]+TIME(0,15,0),Tabla13[[#This Row],[Hora_Salida]]-Tabla13[[#This Row],[Hora_Llegada]])</f>
        <v>5.2083333335758653E-2</v>
      </c>
      <c r="G755" s="7" t="str">
        <f>TEXT(Tabla13[[#This Row],[Hora_Salida]],"dddd,dd,mm,aaaa")</f>
        <v>viernes,07,04,2023</v>
      </c>
      <c r="H755" s="1" t="s">
        <v>66</v>
      </c>
      <c r="I755" s="1" t="s">
        <v>67</v>
      </c>
      <c r="J755" s="1" t="s">
        <v>80</v>
      </c>
      <c r="K755" s="1">
        <v>42.74</v>
      </c>
      <c r="L755" s="1" t="str" cm="1">
        <f t="array" ref="L755">_xlfn.IFS(Tabla13[[#This Row],[Cuentas_Pagadas]]="COBRADA",K755,Tabla13[[#This Row],[Cuentas_Pagadas]]="NO COBRADA","-")</f>
        <v>-</v>
      </c>
      <c r="M755" s="1" t="s">
        <v>69</v>
      </c>
      <c r="N755" s="1">
        <v>754</v>
      </c>
      <c r="O755" s="1" t="s">
        <v>70</v>
      </c>
      <c r="P755" s="1" t="s">
        <v>1145</v>
      </c>
      <c r="Q755" s="19">
        <v>0.1</v>
      </c>
      <c r="R755" s="25">
        <f>Tabla13[[#This Row],[Monto Total]]*Tabla13[[#This Row],[IVA (%)]]</f>
        <v>23.700000000000003</v>
      </c>
      <c r="S755" s="26">
        <f>SUMIF(Tabla1[Número de Orden],Tabla13[[#This Row],[Número_Orden]],Tabla1[Total del Pedido])</f>
        <v>237</v>
      </c>
      <c r="T755" s="26" cm="1">
        <f t="array" ref="T755">_xlfn.IFS(Tabla13[[#This Row],[Cuentas_Pagadas]]="COBRADA",Tabla13[[#This Row],[Monto Total]]+Tabla13[[#This Row],[Propina]],Tabla13[[#This Row],[Cuentas_Pagadas]]="NO COBRADA",0)</f>
        <v>0</v>
      </c>
      <c r="U755" s="26">
        <v>0</v>
      </c>
      <c r="V755" s="27" t="str">
        <f>IF(Tabla13[[#This Row],[Ganancia Bruta]]&gt;0,Tabla13[[#This Row],[Ganancia Bruta]]-Tabla13[[#This Row],[IVA]],"-")</f>
        <v>-</v>
      </c>
      <c r="W755" s="7">
        <f>SUMIF(Tabla1[Número de Orden],Tabla13[[#This Row],[Número_Orden]],Tabla1[Tiempo_Preparación])</f>
        <v>6.1805555555555551E-2</v>
      </c>
      <c r="X755" s="7">
        <f>Tabla13[[#This Row],[Tiempo_Sala]]-Tabla13[[#This Row],[Tiempo_Preparación]]</f>
        <v>-9.7222222197968985E-3</v>
      </c>
      <c r="Y755" s="1" t="str">
        <f>IF(Tabla13[[#This Row],[TS-TP]]&gt;0,"COBRADA","NO COBRADA")</f>
        <v>NO COBRADA</v>
      </c>
    </row>
    <row r="756" spans="1:25" x14ac:dyDescent="0.25">
      <c r="A756" s="1">
        <v>12</v>
      </c>
      <c r="B756" s="1" t="s">
        <v>1146</v>
      </c>
      <c r="C756" s="1">
        <v>3</v>
      </c>
      <c r="D756" s="13">
        <v>45023.084027777775</v>
      </c>
      <c r="E756" s="13">
        <v>45023.185416666667</v>
      </c>
      <c r="F756" s="7">
        <f>IF(Tabla13[[#This Row],[Estado_Mesa]]="Ocupada",Tabla13[[#This Row],[Hora_Salida]]-Tabla13[[#This Row],[Hora_Llegada]]+TIME(0,15,0),Tabla13[[#This Row],[Hora_Salida]]-Tabla13[[#This Row],[Hora_Llegada]])</f>
        <v>0.11180555555862763</v>
      </c>
      <c r="G756" s="7" t="str">
        <f>TEXT(Tabla13[[#This Row],[Hora_Salida]],"dddd,dd,mm,aaaa")</f>
        <v>viernes,07,04,2023</v>
      </c>
      <c r="H756" s="1" t="s">
        <v>79</v>
      </c>
      <c r="I756" s="1" t="s">
        <v>67</v>
      </c>
      <c r="J756" s="1" t="s">
        <v>80</v>
      </c>
      <c r="K756" s="1">
        <v>26.65</v>
      </c>
      <c r="L756" s="1" cm="1">
        <f t="array" ref="L756">_xlfn.IFS(Tabla13[[#This Row],[Cuentas_Pagadas]]="COBRADA",K756,Tabla13[[#This Row],[Cuentas_Pagadas]]="NO COBRADA","-")</f>
        <v>26.65</v>
      </c>
      <c r="M756" s="1" t="s">
        <v>95</v>
      </c>
      <c r="N756" s="1">
        <v>755</v>
      </c>
      <c r="O756" s="1" t="s">
        <v>82</v>
      </c>
      <c r="P756" s="1" t="s">
        <v>1147</v>
      </c>
      <c r="Q756" s="19">
        <v>0.1</v>
      </c>
      <c r="R756" s="25">
        <f>Tabla13[[#This Row],[Monto Total]]*Tabla13[[#This Row],[IVA (%)]]</f>
        <v>21.1</v>
      </c>
      <c r="S756" s="26">
        <f>SUMIF(Tabla1[Número de Orden],Tabla13[[#This Row],[Número_Orden]],Tabla1[Total del Pedido])</f>
        <v>211</v>
      </c>
      <c r="T756" s="26" cm="1">
        <f t="array" ref="T756">_xlfn.IFS(Tabla13[[#This Row],[Cuentas_Pagadas]]="COBRADA",Tabla13[[#This Row],[Monto Total]]+Tabla13[[#This Row],[Propina]],Tabla13[[#This Row],[Cuentas_Pagadas]]="NO COBRADA",0)</f>
        <v>237.65</v>
      </c>
      <c r="U756" s="26">
        <f>SUMIF(Tabla1[Número de Orden],Tabla13[[#This Row],[Número_Orden]],Tabla1[Ganancia Bruta])</f>
        <v>86</v>
      </c>
      <c r="V756" s="26">
        <f>IF(Tabla13[[#This Row],[Ganancia Bruta]]&gt;0,Tabla13[[#This Row],[Ganancia Bruta]]-Tabla13[[#This Row],[IVA]],"-")</f>
        <v>64.900000000000006</v>
      </c>
      <c r="W756" s="7">
        <f>SUMIF(Tabla1[Número de Orden],Tabla13[[#This Row],[Número_Orden]],Tabla1[Tiempo_Preparación])</f>
        <v>7.5694444444444439E-2</v>
      </c>
      <c r="X756" s="7">
        <f>Tabla13[[#This Row],[Tiempo_Sala]]-Tabla13[[#This Row],[Tiempo_Preparación]]</f>
        <v>3.6111111114183192E-2</v>
      </c>
      <c r="Y756" s="1" t="str">
        <f>IF(Tabla13[[#This Row],[TS-TP]]&gt;0,"COBRADA","NO COBRADA")</f>
        <v>COBRADA</v>
      </c>
    </row>
    <row r="757" spans="1:25" x14ac:dyDescent="0.25">
      <c r="A757" s="1">
        <v>11</v>
      </c>
      <c r="B757" s="1" t="s">
        <v>1148</v>
      </c>
      <c r="C757" s="1">
        <v>1</v>
      </c>
      <c r="D757" s="13">
        <v>45023.161805555559</v>
      </c>
      <c r="E757" s="13">
        <v>45023.32708333333</v>
      </c>
      <c r="F757" s="7">
        <f>IF(Tabla13[[#This Row],[Estado_Mesa]]="Ocupada",Tabla13[[#This Row],[Hora_Salida]]-Tabla13[[#This Row],[Hora_Llegada]]+TIME(0,15,0),Tabla13[[#This Row],[Hora_Salida]]-Tabla13[[#This Row],[Hora_Llegada]])</f>
        <v>0.1652777777708252</v>
      </c>
      <c r="G757" s="7" t="str">
        <f>TEXT(Tabla13[[#This Row],[Hora_Salida]],"dddd,dd,mm,aaaa")</f>
        <v>viernes,07,04,2023</v>
      </c>
      <c r="H757" s="1" t="s">
        <v>73</v>
      </c>
      <c r="I757" s="1" t="s">
        <v>93</v>
      </c>
      <c r="J757" s="1" t="s">
        <v>80</v>
      </c>
      <c r="K757" s="1">
        <v>31.75</v>
      </c>
      <c r="L757" s="1" cm="1">
        <f t="array" ref="L757">_xlfn.IFS(Tabla13[[#This Row],[Cuentas_Pagadas]]="COBRADA",K757,Tabla13[[#This Row],[Cuentas_Pagadas]]="NO COBRADA","-")</f>
        <v>31.75</v>
      </c>
      <c r="M757" s="1" t="s">
        <v>81</v>
      </c>
      <c r="N757" s="1">
        <v>756</v>
      </c>
      <c r="O757" s="1" t="s">
        <v>90</v>
      </c>
      <c r="P757" s="1" t="s">
        <v>1149</v>
      </c>
      <c r="Q757" s="19">
        <v>0.1</v>
      </c>
      <c r="R757" s="25">
        <f>Tabla13[[#This Row],[Monto Total]]*Tabla13[[#This Row],[IVA (%)]]</f>
        <v>5</v>
      </c>
      <c r="S757" s="26">
        <f>SUMIF(Tabla1[Número de Orden],Tabla13[[#This Row],[Número_Orden]],Tabla1[Total del Pedido])</f>
        <v>50</v>
      </c>
      <c r="T757" s="26" cm="1">
        <f t="array" ref="T757">_xlfn.IFS(Tabla13[[#This Row],[Cuentas_Pagadas]]="COBRADA",Tabla13[[#This Row],[Monto Total]]+Tabla13[[#This Row],[Propina]],Tabla13[[#This Row],[Cuentas_Pagadas]]="NO COBRADA",0)</f>
        <v>81.75</v>
      </c>
      <c r="U757" s="26">
        <f>SUMIF(Tabla1[Número de Orden],Tabla13[[#This Row],[Número_Orden]],Tabla1[Ganancia Bruta])</f>
        <v>20</v>
      </c>
      <c r="V757" s="26">
        <f>IF(Tabla13[[#This Row],[Ganancia Bruta]]&gt;0,Tabla13[[#This Row],[Ganancia Bruta]]-Tabla13[[#This Row],[IVA]],"-")</f>
        <v>15</v>
      </c>
      <c r="W757" s="7">
        <f>SUMIF(Tabla1[Número de Orden],Tabla13[[#This Row],[Número_Orden]],Tabla1[Tiempo_Preparación])</f>
        <v>2.361111111111111E-2</v>
      </c>
      <c r="X757" s="7">
        <f>Tabla13[[#This Row],[Tiempo_Sala]]-Tabla13[[#This Row],[Tiempo_Preparación]]</f>
        <v>0.14166666665971409</v>
      </c>
      <c r="Y757" s="1" t="str">
        <f>IF(Tabla13[[#This Row],[TS-TP]]&gt;0,"COBRADA","NO COBRADA")</f>
        <v>COBRADA</v>
      </c>
    </row>
    <row r="758" spans="1:25" x14ac:dyDescent="0.25">
      <c r="A758" s="1">
        <v>3</v>
      </c>
      <c r="B758" s="1" t="s">
        <v>1150</v>
      </c>
      <c r="C758" s="1">
        <v>6</v>
      </c>
      <c r="D758" s="13">
        <v>45023.074305555558</v>
      </c>
      <c r="E758" s="13">
        <v>45023.195833333331</v>
      </c>
      <c r="F758" s="7">
        <f>IF(Tabla13[[#This Row],[Estado_Mesa]]="Ocupada",Tabla13[[#This Row],[Hora_Salida]]-Tabla13[[#This Row],[Hora_Llegada]]+TIME(0,15,0),Tabla13[[#This Row],[Hora_Salida]]-Tabla13[[#This Row],[Hora_Llegada]])</f>
        <v>0.12152777777373558</v>
      </c>
      <c r="G758" s="7" t="str">
        <f>TEXT(Tabla13[[#This Row],[Hora_Salida]],"dddd,dd,mm,aaaa")</f>
        <v>viernes,07,04,2023</v>
      </c>
      <c r="H758" s="1" t="s">
        <v>79</v>
      </c>
      <c r="I758" s="1" t="s">
        <v>67</v>
      </c>
      <c r="J758" s="1" t="s">
        <v>68</v>
      </c>
      <c r="K758" s="1">
        <v>10.029999999999999</v>
      </c>
      <c r="L758" s="1" cm="1">
        <f t="array" ref="L758">_xlfn.IFS(Tabla13[[#This Row],[Cuentas_Pagadas]]="COBRADA",K758,Tabla13[[#This Row],[Cuentas_Pagadas]]="NO COBRADA","-")</f>
        <v>10.029999999999999</v>
      </c>
      <c r="M758" s="1" t="s">
        <v>69</v>
      </c>
      <c r="N758" s="1">
        <v>757</v>
      </c>
      <c r="O758" s="1" t="s">
        <v>82</v>
      </c>
      <c r="P758" s="1" t="s">
        <v>5</v>
      </c>
      <c r="Q758" s="19">
        <v>0.1</v>
      </c>
      <c r="R758" s="25">
        <f>Tabla13[[#This Row],[Monto Total]]*Tabla13[[#This Row],[IVA (%)]]</f>
        <v>6</v>
      </c>
      <c r="S758" s="26">
        <f>SUMIF(Tabla1[Número de Orden],Tabla13[[#This Row],[Número_Orden]],Tabla1[Total del Pedido])</f>
        <v>60</v>
      </c>
      <c r="T758" s="26" cm="1">
        <f t="array" ref="T758">_xlfn.IFS(Tabla13[[#This Row],[Cuentas_Pagadas]]="COBRADA",Tabla13[[#This Row],[Monto Total]]+Tabla13[[#This Row],[Propina]],Tabla13[[#This Row],[Cuentas_Pagadas]]="NO COBRADA",0)</f>
        <v>70.03</v>
      </c>
      <c r="U758" s="26">
        <f>SUMIF(Tabla1[Número de Orden],Tabla13[[#This Row],[Número_Orden]],Tabla1[Ganancia Bruta])</f>
        <v>24</v>
      </c>
      <c r="V758" s="26">
        <f>IF(Tabla13[[#This Row],[Ganancia Bruta]]&gt;0,Tabla13[[#This Row],[Ganancia Bruta]]-Tabla13[[#This Row],[IVA]],"-")</f>
        <v>18</v>
      </c>
      <c r="W758" s="7">
        <f>SUMIF(Tabla1[Número de Orden],Tabla13[[#This Row],[Número_Orden]],Tabla1[Tiempo_Preparación])</f>
        <v>2.7777777777777776E-2</v>
      </c>
      <c r="X758" s="7">
        <f>Tabla13[[#This Row],[Tiempo_Sala]]-Tabla13[[#This Row],[Tiempo_Preparación]]</f>
        <v>9.3749999995957803E-2</v>
      </c>
      <c r="Y758" s="1" t="str">
        <f>IF(Tabla13[[#This Row],[TS-TP]]&gt;0,"COBRADA","NO COBRADA")</f>
        <v>COBRADA</v>
      </c>
    </row>
    <row r="759" spans="1:25" x14ac:dyDescent="0.25">
      <c r="A759" s="1">
        <v>18</v>
      </c>
      <c r="B759" s="1" t="s">
        <v>1151</v>
      </c>
      <c r="C759" s="1">
        <v>4</v>
      </c>
      <c r="D759" s="13">
        <v>45023.011805555558</v>
      </c>
      <c r="E759" s="13">
        <v>45023.090277777781</v>
      </c>
      <c r="F759" s="7">
        <f>IF(Tabla13[[#This Row],[Estado_Mesa]]="Ocupada",Tabla13[[#This Row],[Hora_Salida]]-Tabla13[[#This Row],[Hora_Llegada]]+TIME(0,15,0),Tabla13[[#This Row],[Hora_Salida]]-Tabla13[[#This Row],[Hora_Llegada]])</f>
        <v>7.8472222223354038E-2</v>
      </c>
      <c r="G759" s="7" t="str">
        <f>TEXT(Tabla13[[#This Row],[Hora_Salida]],"dddd,dd,mm,aaaa")</f>
        <v>viernes,07,04,2023</v>
      </c>
      <c r="H759" s="1" t="s">
        <v>66</v>
      </c>
      <c r="I759" s="1" t="s">
        <v>74</v>
      </c>
      <c r="J759" s="1" t="s">
        <v>75</v>
      </c>
      <c r="K759" s="1">
        <v>27.04</v>
      </c>
      <c r="L759" s="1" cm="1">
        <f t="array" ref="L759">_xlfn.IFS(Tabla13[[#This Row],[Cuentas_Pagadas]]="COBRADA",K759,Tabla13[[#This Row],[Cuentas_Pagadas]]="NO COBRADA","-")</f>
        <v>27.04</v>
      </c>
      <c r="M759" s="1" t="s">
        <v>69</v>
      </c>
      <c r="N759" s="1">
        <v>758</v>
      </c>
      <c r="O759" s="1" t="s">
        <v>90</v>
      </c>
      <c r="P759" s="1" t="s">
        <v>937</v>
      </c>
      <c r="Q759" s="19">
        <v>0.1</v>
      </c>
      <c r="R759" s="25">
        <f>Tabla13[[#This Row],[Monto Total]]*Tabla13[[#This Row],[IVA (%)]]</f>
        <v>5.2</v>
      </c>
      <c r="S759" s="26">
        <f>SUMIF(Tabla1[Número de Orden],Tabla13[[#This Row],[Número_Orden]],Tabla1[Total del Pedido])</f>
        <v>52</v>
      </c>
      <c r="T759" s="26" cm="1">
        <f t="array" ref="T759">_xlfn.IFS(Tabla13[[#This Row],[Cuentas_Pagadas]]="COBRADA",Tabla13[[#This Row],[Monto Total]]+Tabla13[[#This Row],[Propina]],Tabla13[[#This Row],[Cuentas_Pagadas]]="NO COBRADA",0)</f>
        <v>79.039999999999992</v>
      </c>
      <c r="U759" s="26">
        <f>SUMIF(Tabla1[Número de Orden],Tabla13[[#This Row],[Número_Orden]],Tabla1[Ganancia Bruta])</f>
        <v>21</v>
      </c>
      <c r="V759" s="26">
        <f>IF(Tabla13[[#This Row],[Ganancia Bruta]]&gt;0,Tabla13[[#This Row],[Ganancia Bruta]]-Tabla13[[#This Row],[IVA]],"-")</f>
        <v>15.8</v>
      </c>
      <c r="W759" s="7">
        <f>SUMIF(Tabla1[Número de Orden],Tabla13[[#This Row],[Número_Orden]],Tabla1[Tiempo_Preparación])</f>
        <v>2.8472222222222225E-2</v>
      </c>
      <c r="X759" s="7">
        <f>Tabla13[[#This Row],[Tiempo_Sala]]-Tabla13[[#This Row],[Tiempo_Preparación]]</f>
        <v>5.0000000001131813E-2</v>
      </c>
      <c r="Y759" s="1" t="str">
        <f>IF(Tabla13[[#This Row],[TS-TP]]&gt;0,"COBRADA","NO COBRADA")</f>
        <v>COBRADA</v>
      </c>
    </row>
    <row r="760" spans="1:25" x14ac:dyDescent="0.25">
      <c r="A760" s="1">
        <v>20</v>
      </c>
      <c r="B760" s="1" t="s">
        <v>1152</v>
      </c>
      <c r="C760" s="1">
        <v>5</v>
      </c>
      <c r="D760" s="13">
        <v>45023.027777777781</v>
      </c>
      <c r="E760" s="13">
        <v>45023.15625</v>
      </c>
      <c r="F760" s="7">
        <f>IF(Tabla13[[#This Row],[Estado_Mesa]]="Ocupada",Tabla13[[#This Row],[Hora_Salida]]-Tabla13[[#This Row],[Hora_Llegada]]+TIME(0,15,0),Tabla13[[#This Row],[Hora_Salida]]-Tabla13[[#This Row],[Hora_Llegada]])</f>
        <v>0.12847222221898846</v>
      </c>
      <c r="G760" s="7" t="str">
        <f>TEXT(Tabla13[[#This Row],[Hora_Salida]],"dddd,dd,mm,aaaa")</f>
        <v>viernes,07,04,2023</v>
      </c>
      <c r="H760" s="1" t="s">
        <v>73</v>
      </c>
      <c r="I760" s="1" t="s">
        <v>67</v>
      </c>
      <c r="J760" s="1" t="s">
        <v>80</v>
      </c>
      <c r="K760" s="1">
        <v>13.7</v>
      </c>
      <c r="L760" s="1" t="str" cm="1">
        <f t="array" ref="L760">_xlfn.IFS(Tabla13[[#This Row],[Cuentas_Pagadas]]="COBRADA",K760,Tabla13[[#This Row],[Cuentas_Pagadas]]="NO COBRADA","-")</f>
        <v>-</v>
      </c>
      <c r="M760" s="1" t="s">
        <v>69</v>
      </c>
      <c r="N760" s="1">
        <v>759</v>
      </c>
      <c r="O760" s="1" t="s">
        <v>139</v>
      </c>
      <c r="P760" s="1" t="s">
        <v>1153</v>
      </c>
      <c r="Q760" s="19">
        <v>0.1</v>
      </c>
      <c r="R760" s="25">
        <f>Tabla13[[#This Row],[Monto Total]]*Tabla13[[#This Row],[IVA (%)]]</f>
        <v>34.200000000000003</v>
      </c>
      <c r="S760" s="26">
        <f>SUMIF(Tabla1[Número de Orden],Tabla13[[#This Row],[Número_Orden]],Tabla1[Total del Pedido])</f>
        <v>342</v>
      </c>
      <c r="T760" s="26" cm="1">
        <f t="array" ref="T760">_xlfn.IFS(Tabla13[[#This Row],[Cuentas_Pagadas]]="COBRADA",Tabla13[[#This Row],[Monto Total]]+Tabla13[[#This Row],[Propina]],Tabla13[[#This Row],[Cuentas_Pagadas]]="NO COBRADA",0)</f>
        <v>0</v>
      </c>
      <c r="U760" s="26">
        <v>0</v>
      </c>
      <c r="V760" s="27" t="str">
        <f>IF(Tabla13[[#This Row],[Ganancia Bruta]]&gt;0,Tabla13[[#This Row],[Ganancia Bruta]]-Tabla13[[#This Row],[IVA]],"-")</f>
        <v>-</v>
      </c>
      <c r="W760" s="7">
        <f>SUMIF(Tabla1[Número de Orden],Tabla13[[#This Row],[Número_Orden]],Tabla1[Tiempo_Preparación])</f>
        <v>0.13611111111111113</v>
      </c>
      <c r="X760" s="7">
        <f>Tabla13[[#This Row],[Tiempo_Sala]]-Tabla13[[#This Row],[Tiempo_Preparación]]</f>
        <v>-7.6388888921226639E-3</v>
      </c>
      <c r="Y760" s="1" t="str">
        <f>IF(Tabla13[[#This Row],[TS-TP]]&gt;0,"COBRADA","NO COBRADA")</f>
        <v>NO COBRADA</v>
      </c>
    </row>
    <row r="761" spans="1:25" x14ac:dyDescent="0.25">
      <c r="A761" s="1">
        <v>5</v>
      </c>
      <c r="B761" s="1" t="s">
        <v>1154</v>
      </c>
      <c r="C761" s="1">
        <v>6</v>
      </c>
      <c r="D761" s="13">
        <v>45023.017361111109</v>
      </c>
      <c r="E761" s="13">
        <v>45023.069444444445</v>
      </c>
      <c r="F761" s="7">
        <f>IF(Tabla13[[#This Row],[Estado_Mesa]]="Ocupada",Tabla13[[#This Row],[Hora_Salida]]-Tabla13[[#This Row],[Hora_Llegada]]+TIME(0,15,0),Tabla13[[#This Row],[Hora_Salida]]-Tabla13[[#This Row],[Hora_Llegada]])</f>
        <v>5.2083333335758653E-2</v>
      </c>
      <c r="G761" s="7" t="str">
        <f>TEXT(Tabla13[[#This Row],[Hora_Salida]],"dddd,dd,mm,aaaa")</f>
        <v>viernes,07,04,2023</v>
      </c>
      <c r="H761" s="1" t="s">
        <v>89</v>
      </c>
      <c r="I761" s="1" t="s">
        <v>67</v>
      </c>
      <c r="J761" s="1" t="s">
        <v>80</v>
      </c>
      <c r="K761" s="1">
        <v>39.42</v>
      </c>
      <c r="L761" s="1" cm="1">
        <f t="array" ref="L761">_xlfn.IFS(Tabla13[[#This Row],[Cuentas_Pagadas]]="COBRADA",K761,Tabla13[[#This Row],[Cuentas_Pagadas]]="NO COBRADA","-")</f>
        <v>39.42</v>
      </c>
      <c r="M761" s="1" t="s">
        <v>81</v>
      </c>
      <c r="N761" s="1">
        <v>760</v>
      </c>
      <c r="O761" s="1" t="s">
        <v>139</v>
      </c>
      <c r="P761" s="1" t="s">
        <v>14</v>
      </c>
      <c r="Q761" s="19">
        <v>0.1</v>
      </c>
      <c r="R761" s="25">
        <f>Tabla13[[#This Row],[Monto Total]]*Tabla13[[#This Row],[IVA (%)]]</f>
        <v>10.5</v>
      </c>
      <c r="S761" s="26">
        <f>SUMIF(Tabla1[Número de Orden],Tabla13[[#This Row],[Número_Orden]],Tabla1[Total del Pedido])</f>
        <v>105</v>
      </c>
      <c r="T761" s="26" cm="1">
        <f t="array" ref="T761">_xlfn.IFS(Tabla13[[#This Row],[Cuentas_Pagadas]]="COBRADA",Tabla13[[#This Row],[Monto Total]]+Tabla13[[#This Row],[Propina]],Tabla13[[#This Row],[Cuentas_Pagadas]]="NO COBRADA",0)</f>
        <v>144.42000000000002</v>
      </c>
      <c r="U761" s="26">
        <f>SUMIF(Tabla1[Número de Orden],Tabla13[[#This Row],[Número_Orden]],Tabla1[Ganancia Bruta])</f>
        <v>42</v>
      </c>
      <c r="V761" s="26">
        <f>IF(Tabla13[[#This Row],[Ganancia Bruta]]&gt;0,Tabla13[[#This Row],[Ganancia Bruta]]-Tabla13[[#This Row],[IVA]],"-")</f>
        <v>31.5</v>
      </c>
      <c r="W761" s="7">
        <f>SUMIF(Tabla1[Número de Orden],Tabla13[[#This Row],[Número_Orden]],Tabla1[Tiempo_Preparación])</f>
        <v>1.3888888888888888E-2</v>
      </c>
      <c r="X761" s="7">
        <f>Tabla13[[#This Row],[Tiempo_Sala]]-Tabla13[[#This Row],[Tiempo_Preparación]]</f>
        <v>3.8194444446869764E-2</v>
      </c>
      <c r="Y761" s="1" t="str">
        <f>IF(Tabla13[[#This Row],[TS-TP]]&gt;0,"COBRADA","NO COBRADA")</f>
        <v>COBRADA</v>
      </c>
    </row>
    <row r="762" spans="1:25" x14ac:dyDescent="0.25">
      <c r="A762" s="1">
        <v>4</v>
      </c>
      <c r="B762" s="1" t="s">
        <v>973</v>
      </c>
      <c r="C762" s="1">
        <v>4</v>
      </c>
      <c r="D762" s="13">
        <v>45023.11041666667</v>
      </c>
      <c r="E762" s="13">
        <v>45023.154166666667</v>
      </c>
      <c r="F762" s="7">
        <f>IF(Tabla13[[#This Row],[Estado_Mesa]]="Ocupada",Tabla13[[#This Row],[Hora_Salida]]-Tabla13[[#This Row],[Hora_Llegada]]+TIME(0,15,0),Tabla13[[#This Row],[Hora_Salida]]-Tabla13[[#This Row],[Hora_Llegada]])</f>
        <v>4.3749999997089617E-2</v>
      </c>
      <c r="G762" s="7" t="str">
        <f>TEXT(Tabla13[[#This Row],[Hora_Salida]],"dddd,dd,mm,aaaa")</f>
        <v>viernes,07,04,2023</v>
      </c>
      <c r="H762" s="1" t="s">
        <v>66</v>
      </c>
      <c r="I762" s="1" t="s">
        <v>74</v>
      </c>
      <c r="J762" s="1" t="s">
        <v>80</v>
      </c>
      <c r="K762" s="1">
        <v>16.850000000000001</v>
      </c>
      <c r="L762" s="1" t="str" cm="1">
        <f t="array" ref="L762">_xlfn.IFS(Tabla13[[#This Row],[Cuentas_Pagadas]]="COBRADA",K762,Tabla13[[#This Row],[Cuentas_Pagadas]]="NO COBRADA","-")</f>
        <v>-</v>
      </c>
      <c r="M762" s="1" t="s">
        <v>81</v>
      </c>
      <c r="N762" s="1">
        <v>761</v>
      </c>
      <c r="O762" s="1" t="s">
        <v>70</v>
      </c>
      <c r="P762" s="1" t="s">
        <v>1155</v>
      </c>
      <c r="Q762" s="19">
        <v>0.1</v>
      </c>
      <c r="R762" s="25">
        <f>Tabla13[[#This Row],[Monto Total]]*Tabla13[[#This Row],[IVA (%)]]</f>
        <v>17.400000000000002</v>
      </c>
      <c r="S762" s="26">
        <f>SUMIF(Tabla1[Número de Orden],Tabla13[[#This Row],[Número_Orden]],Tabla1[Total del Pedido])</f>
        <v>174</v>
      </c>
      <c r="T762" s="26" cm="1">
        <f t="array" ref="T762">_xlfn.IFS(Tabla13[[#This Row],[Cuentas_Pagadas]]="COBRADA",Tabla13[[#This Row],[Monto Total]]+Tabla13[[#This Row],[Propina]],Tabla13[[#This Row],[Cuentas_Pagadas]]="NO COBRADA",0)</f>
        <v>0</v>
      </c>
      <c r="U762" s="26">
        <v>0</v>
      </c>
      <c r="V762" s="27" t="str">
        <f>IF(Tabla13[[#This Row],[Ganancia Bruta]]&gt;0,Tabla13[[#This Row],[Ganancia Bruta]]-Tabla13[[#This Row],[IVA]],"-")</f>
        <v>-</v>
      </c>
      <c r="W762" s="7">
        <f>SUMIF(Tabla1[Número de Orden],Tabla13[[#This Row],[Número_Orden]],Tabla1[Tiempo_Preparación])</f>
        <v>7.0833333333333331E-2</v>
      </c>
      <c r="X762" s="7">
        <f>Tabla13[[#This Row],[Tiempo_Sala]]-Tabla13[[#This Row],[Tiempo_Preparación]]</f>
        <v>-2.7083333336243715E-2</v>
      </c>
      <c r="Y762" s="1" t="str">
        <f>IF(Tabla13[[#This Row],[TS-TP]]&gt;0,"COBRADA","NO COBRADA")</f>
        <v>NO COBRADA</v>
      </c>
    </row>
    <row r="763" spans="1:25" x14ac:dyDescent="0.25">
      <c r="A763" s="1">
        <v>4</v>
      </c>
      <c r="B763" s="1" t="s">
        <v>564</v>
      </c>
      <c r="C763" s="1">
        <v>3</v>
      </c>
      <c r="D763" s="13">
        <v>45023.054166666669</v>
      </c>
      <c r="E763" s="13">
        <v>45023.142361111109</v>
      </c>
      <c r="F763" s="7">
        <f>IF(Tabla13[[#This Row],[Estado_Mesa]]="Ocupada",Tabla13[[#This Row],[Hora_Salida]]-Tabla13[[#This Row],[Hora_Llegada]]+TIME(0,15,0),Tabla13[[#This Row],[Hora_Salida]]-Tabla13[[#This Row],[Hora_Llegada]])</f>
        <v>8.819444444088731E-2</v>
      </c>
      <c r="G763" s="7" t="str">
        <f>TEXT(Tabla13[[#This Row],[Hora_Salida]],"dddd,dd,mm,aaaa")</f>
        <v>viernes,07,04,2023</v>
      </c>
      <c r="H763" s="1" t="s">
        <v>85</v>
      </c>
      <c r="I763" s="1" t="s">
        <v>74</v>
      </c>
      <c r="J763" s="1" t="s">
        <v>80</v>
      </c>
      <c r="K763" s="1">
        <v>49.45</v>
      </c>
      <c r="L763" s="1" cm="1">
        <f t="array" ref="L763">_xlfn.IFS(Tabla13[[#This Row],[Cuentas_Pagadas]]="COBRADA",K763,Tabla13[[#This Row],[Cuentas_Pagadas]]="NO COBRADA","-")</f>
        <v>49.45</v>
      </c>
      <c r="M763" s="1" t="s">
        <v>69</v>
      </c>
      <c r="N763" s="1">
        <v>762</v>
      </c>
      <c r="O763" s="1" t="s">
        <v>104</v>
      </c>
      <c r="P763" s="1" t="s">
        <v>1156</v>
      </c>
      <c r="Q763" s="19">
        <v>0.1</v>
      </c>
      <c r="R763" s="25">
        <f>Tabla13[[#This Row],[Monto Total]]*Tabla13[[#This Row],[IVA (%)]]</f>
        <v>9.9</v>
      </c>
      <c r="S763" s="26">
        <f>SUMIF(Tabla1[Número de Orden],Tabla13[[#This Row],[Número_Orden]],Tabla1[Total del Pedido])</f>
        <v>99</v>
      </c>
      <c r="T763" s="26" cm="1">
        <f t="array" ref="T763">_xlfn.IFS(Tabla13[[#This Row],[Cuentas_Pagadas]]="COBRADA",Tabla13[[#This Row],[Monto Total]]+Tabla13[[#This Row],[Propina]],Tabla13[[#This Row],[Cuentas_Pagadas]]="NO COBRADA",0)</f>
        <v>148.44999999999999</v>
      </c>
      <c r="U763" s="26">
        <f>SUMIF(Tabla1[Número de Orden],Tabla13[[#This Row],[Número_Orden]],Tabla1[Ganancia Bruta])</f>
        <v>41</v>
      </c>
      <c r="V763" s="26">
        <f>IF(Tabla13[[#This Row],[Ganancia Bruta]]&gt;0,Tabla13[[#This Row],[Ganancia Bruta]]-Tabla13[[#This Row],[IVA]],"-")</f>
        <v>31.1</v>
      </c>
      <c r="W763" s="7">
        <f>SUMIF(Tabla1[Número de Orden],Tabla13[[#This Row],[Número_Orden]],Tabla1[Tiempo_Preparación])</f>
        <v>2.0138888888888887E-2</v>
      </c>
      <c r="X763" s="7">
        <f>Tabla13[[#This Row],[Tiempo_Sala]]-Tabla13[[#This Row],[Tiempo_Preparación]]</f>
        <v>6.8055555551998423E-2</v>
      </c>
      <c r="Y763" s="1" t="str">
        <f>IF(Tabla13[[#This Row],[TS-TP]]&gt;0,"COBRADA","NO COBRADA")</f>
        <v>COBRADA</v>
      </c>
    </row>
    <row r="764" spans="1:25" x14ac:dyDescent="0.25">
      <c r="A764" s="1">
        <v>18</v>
      </c>
      <c r="B764" s="1" t="s">
        <v>966</v>
      </c>
      <c r="C764" s="1">
        <v>3</v>
      </c>
      <c r="D764" s="13">
        <v>45023.15902777778</v>
      </c>
      <c r="E764" s="13">
        <v>45023.216666666667</v>
      </c>
      <c r="F764" s="7">
        <f>IF(Tabla13[[#This Row],[Estado_Mesa]]="Ocupada",Tabla13[[#This Row],[Hora_Salida]]-Tabla13[[#This Row],[Hora_Llegada]]+TIME(0,15,0),Tabla13[[#This Row],[Hora_Salida]]-Tabla13[[#This Row],[Hora_Llegada]])</f>
        <v>5.7638888887595385E-2</v>
      </c>
      <c r="G764" s="7" t="str">
        <f>TEXT(Tabla13[[#This Row],[Hora_Salida]],"dddd,dd,mm,aaaa")</f>
        <v>viernes,07,04,2023</v>
      </c>
      <c r="H764" s="1" t="s">
        <v>89</v>
      </c>
      <c r="I764" s="1" t="s">
        <v>67</v>
      </c>
      <c r="J764" s="1" t="s">
        <v>80</v>
      </c>
      <c r="K764" s="1">
        <v>22.88</v>
      </c>
      <c r="L764" s="1" cm="1">
        <f t="array" ref="L764">_xlfn.IFS(Tabla13[[#This Row],[Cuentas_Pagadas]]="COBRADA",K764,Tabla13[[#This Row],[Cuentas_Pagadas]]="NO COBRADA","-")</f>
        <v>22.88</v>
      </c>
      <c r="M764" s="1" t="s">
        <v>69</v>
      </c>
      <c r="N764" s="1">
        <v>763</v>
      </c>
      <c r="O764" s="1" t="s">
        <v>139</v>
      </c>
      <c r="P764" s="1" t="s">
        <v>694</v>
      </c>
      <c r="Q764" s="19">
        <v>0.1</v>
      </c>
      <c r="R764" s="25">
        <f>Tabla13[[#This Row],[Monto Total]]*Tabla13[[#This Row],[IVA (%)]]</f>
        <v>10.4</v>
      </c>
      <c r="S764" s="26">
        <f>SUMIF(Tabla1[Número de Orden],Tabla13[[#This Row],[Número_Orden]],Tabla1[Total del Pedido])</f>
        <v>104</v>
      </c>
      <c r="T764" s="26" cm="1">
        <f t="array" ref="T764">_xlfn.IFS(Tabla13[[#This Row],[Cuentas_Pagadas]]="COBRADA",Tabla13[[#This Row],[Monto Total]]+Tabla13[[#This Row],[Propina]],Tabla13[[#This Row],[Cuentas_Pagadas]]="NO COBRADA",0)</f>
        <v>126.88</v>
      </c>
      <c r="U764" s="26">
        <f>SUMIF(Tabla1[Número de Orden],Tabla13[[#This Row],[Número_Orden]],Tabla1[Ganancia Bruta])</f>
        <v>42</v>
      </c>
      <c r="V764" s="26">
        <f>IF(Tabla13[[#This Row],[Ganancia Bruta]]&gt;0,Tabla13[[#This Row],[Ganancia Bruta]]-Tabla13[[#This Row],[IVA]],"-")</f>
        <v>31.6</v>
      </c>
      <c r="W764" s="7">
        <f>SUMIF(Tabla1[Número de Orden],Tabla13[[#This Row],[Número_Orden]],Tabla1[Tiempo_Preparación])</f>
        <v>2.2222222222222223E-2</v>
      </c>
      <c r="X764" s="7">
        <f>Tabla13[[#This Row],[Tiempo_Sala]]-Tabla13[[#This Row],[Tiempo_Preparación]]</f>
        <v>3.5416666665373159E-2</v>
      </c>
      <c r="Y764" s="1" t="str">
        <f>IF(Tabla13[[#This Row],[TS-TP]]&gt;0,"COBRADA","NO COBRADA")</f>
        <v>COBRADA</v>
      </c>
    </row>
    <row r="765" spans="1:25" x14ac:dyDescent="0.25">
      <c r="A765" s="1">
        <v>20</v>
      </c>
      <c r="B765" s="1" t="s">
        <v>1157</v>
      </c>
      <c r="C765" s="1">
        <v>1</v>
      </c>
      <c r="D765" s="13">
        <v>45023.145833333336</v>
      </c>
      <c r="E765" s="13">
        <v>45023.240277777775</v>
      </c>
      <c r="F765" s="7">
        <f>IF(Tabla13[[#This Row],[Estado_Mesa]]="Ocupada",Tabla13[[#This Row],[Hora_Salida]]-Tabla13[[#This Row],[Hora_Llegada]]+TIME(0,15,0),Tabla13[[#This Row],[Hora_Salida]]-Tabla13[[#This Row],[Hora_Llegada]])</f>
        <v>0.10486111110609879</v>
      </c>
      <c r="G765" s="7" t="str">
        <f>TEXT(Tabla13[[#This Row],[Hora_Salida]],"dddd,dd,mm,aaaa")</f>
        <v>viernes,07,04,2023</v>
      </c>
      <c r="H765" s="1" t="s">
        <v>89</v>
      </c>
      <c r="I765" s="1" t="s">
        <v>93</v>
      </c>
      <c r="J765" s="1" t="s">
        <v>80</v>
      </c>
      <c r="K765" s="1">
        <v>20.41</v>
      </c>
      <c r="L765" s="1" cm="1">
        <f t="array" ref="L765">_xlfn.IFS(Tabla13[[#This Row],[Cuentas_Pagadas]]="COBRADA",K765,Tabla13[[#This Row],[Cuentas_Pagadas]]="NO COBRADA","-")</f>
        <v>20.41</v>
      </c>
      <c r="M765" s="1" t="s">
        <v>95</v>
      </c>
      <c r="N765" s="1">
        <v>764</v>
      </c>
      <c r="O765" s="1" t="s">
        <v>76</v>
      </c>
      <c r="P765" s="1" t="s">
        <v>1158</v>
      </c>
      <c r="Q765" s="19">
        <v>0.1</v>
      </c>
      <c r="R765" s="25">
        <f>Tabla13[[#This Row],[Monto Total]]*Tabla13[[#This Row],[IVA (%)]]</f>
        <v>8.5</v>
      </c>
      <c r="S765" s="26">
        <f>SUMIF(Tabla1[Número de Orden],Tabla13[[#This Row],[Número_Orden]],Tabla1[Total del Pedido])</f>
        <v>85</v>
      </c>
      <c r="T765" s="26" cm="1">
        <f t="array" ref="T765">_xlfn.IFS(Tabla13[[#This Row],[Cuentas_Pagadas]]="COBRADA",Tabla13[[#This Row],[Monto Total]]+Tabla13[[#This Row],[Propina]],Tabla13[[#This Row],[Cuentas_Pagadas]]="NO COBRADA",0)</f>
        <v>105.41</v>
      </c>
      <c r="U765" s="26">
        <f>SUMIF(Tabla1[Número de Orden],Tabla13[[#This Row],[Número_Orden]],Tabla1[Ganancia Bruta])</f>
        <v>35</v>
      </c>
      <c r="V765" s="26">
        <f>IF(Tabla13[[#This Row],[Ganancia Bruta]]&gt;0,Tabla13[[#This Row],[Ganancia Bruta]]-Tabla13[[#This Row],[IVA]],"-")</f>
        <v>26.5</v>
      </c>
      <c r="W765" s="7">
        <f>SUMIF(Tabla1[Número de Orden],Tabla13[[#This Row],[Número_Orden]],Tabla1[Tiempo_Preparación])</f>
        <v>7.7777777777777779E-2</v>
      </c>
      <c r="X765" s="7">
        <f>Tabla13[[#This Row],[Tiempo_Sala]]-Tabla13[[#This Row],[Tiempo_Preparación]]</f>
        <v>2.708333332832101E-2</v>
      </c>
      <c r="Y765" s="1" t="str">
        <f>IF(Tabla13[[#This Row],[TS-TP]]&gt;0,"COBRADA","NO COBRADA")</f>
        <v>COBRADA</v>
      </c>
    </row>
    <row r="766" spans="1:25" x14ac:dyDescent="0.25">
      <c r="A766" s="1">
        <v>20</v>
      </c>
      <c r="B766" s="1" t="s">
        <v>928</v>
      </c>
      <c r="C766" s="1">
        <v>4</v>
      </c>
      <c r="D766" s="13">
        <v>45023.01666666667</v>
      </c>
      <c r="E766" s="13">
        <v>45023.067361111112</v>
      </c>
      <c r="F766" s="7">
        <f>IF(Tabla13[[#This Row],[Estado_Mesa]]="Ocupada",Tabla13[[#This Row],[Hora_Salida]]-Tabla13[[#This Row],[Hora_Llegada]]+TIME(0,15,0),Tabla13[[#This Row],[Hora_Salida]]-Tabla13[[#This Row],[Hora_Llegada]])</f>
        <v>5.0694444442342501E-2</v>
      </c>
      <c r="G766" s="7" t="str">
        <f>TEXT(Tabla13[[#This Row],[Hora_Salida]],"dddd,dd,mm,aaaa")</f>
        <v>viernes,07,04,2023</v>
      </c>
      <c r="H766" s="1" t="s">
        <v>66</v>
      </c>
      <c r="I766" s="1" t="s">
        <v>93</v>
      </c>
      <c r="J766" s="1" t="s">
        <v>80</v>
      </c>
      <c r="K766" s="1">
        <v>30.77</v>
      </c>
      <c r="L766" s="1" t="str" cm="1">
        <f t="array" ref="L766">_xlfn.IFS(Tabla13[[#This Row],[Cuentas_Pagadas]]="COBRADA",K766,Tabla13[[#This Row],[Cuentas_Pagadas]]="NO COBRADA","-")</f>
        <v>-</v>
      </c>
      <c r="M766" s="1" t="s">
        <v>81</v>
      </c>
      <c r="N766" s="1">
        <v>765</v>
      </c>
      <c r="O766" s="1" t="s">
        <v>122</v>
      </c>
      <c r="P766" s="1" t="s">
        <v>1159</v>
      </c>
      <c r="Q766" s="19">
        <v>0.1</v>
      </c>
      <c r="R766" s="25">
        <f>Tabla13[[#This Row],[Monto Total]]*Tabla13[[#This Row],[IVA (%)]]</f>
        <v>23.3</v>
      </c>
      <c r="S766" s="26">
        <f>SUMIF(Tabla1[Número de Orden],Tabla13[[#This Row],[Número_Orden]],Tabla1[Total del Pedido])</f>
        <v>233</v>
      </c>
      <c r="T766" s="26" cm="1">
        <f t="array" ref="T766">_xlfn.IFS(Tabla13[[#This Row],[Cuentas_Pagadas]]="COBRADA",Tabla13[[#This Row],[Monto Total]]+Tabla13[[#This Row],[Propina]],Tabla13[[#This Row],[Cuentas_Pagadas]]="NO COBRADA",0)</f>
        <v>0</v>
      </c>
      <c r="U766" s="26">
        <v>0</v>
      </c>
      <c r="V766" s="27" t="str">
        <f>IF(Tabla13[[#This Row],[Ganancia Bruta]]&gt;0,Tabla13[[#This Row],[Ganancia Bruta]]-Tabla13[[#This Row],[IVA]],"-")</f>
        <v>-</v>
      </c>
      <c r="W766" s="7">
        <f>SUMIF(Tabla1[Número de Orden],Tabla13[[#This Row],[Número_Orden]],Tabla1[Tiempo_Preparación])</f>
        <v>0.1138888888888889</v>
      </c>
      <c r="X766" s="7">
        <f>Tabla13[[#This Row],[Tiempo_Sala]]-Tabla13[[#This Row],[Tiempo_Preparación]]</f>
        <v>-6.3194444446546399E-2</v>
      </c>
      <c r="Y766" s="1" t="str">
        <f>IF(Tabla13[[#This Row],[TS-TP]]&gt;0,"COBRADA","NO COBRADA")</f>
        <v>NO COBRADA</v>
      </c>
    </row>
    <row r="767" spans="1:25" x14ac:dyDescent="0.25">
      <c r="A767" s="1">
        <v>17</v>
      </c>
      <c r="B767" s="1" t="s">
        <v>115</v>
      </c>
      <c r="C767" s="1">
        <v>6</v>
      </c>
      <c r="D767" s="13">
        <v>45023.06527777778</v>
      </c>
      <c r="E767" s="13">
        <v>45023.201388888891</v>
      </c>
      <c r="F767" s="7">
        <f>IF(Tabla13[[#This Row],[Estado_Mesa]]="Ocupada",Tabla13[[#This Row],[Hora_Salida]]-Tabla13[[#This Row],[Hora_Llegada]]+TIME(0,15,0),Tabla13[[#This Row],[Hora_Salida]]-Tabla13[[#This Row],[Hora_Llegada]])</f>
        <v>0.13611111111094942</v>
      </c>
      <c r="G767" s="7" t="str">
        <f>TEXT(Tabla13[[#This Row],[Hora_Salida]],"dddd,dd,mm,aaaa")</f>
        <v>viernes,07,04,2023</v>
      </c>
      <c r="H767" s="1" t="s">
        <v>79</v>
      </c>
      <c r="I767" s="1" t="s">
        <v>93</v>
      </c>
      <c r="J767" s="1" t="s">
        <v>80</v>
      </c>
      <c r="K767" s="1">
        <v>12.57</v>
      </c>
      <c r="L767" s="1" cm="1">
        <f t="array" ref="L767">_xlfn.IFS(Tabla13[[#This Row],[Cuentas_Pagadas]]="COBRADA",K767,Tabla13[[#This Row],[Cuentas_Pagadas]]="NO COBRADA","-")</f>
        <v>12.57</v>
      </c>
      <c r="M767" s="1" t="s">
        <v>69</v>
      </c>
      <c r="N767" s="1">
        <v>766</v>
      </c>
      <c r="O767" s="1" t="s">
        <v>139</v>
      </c>
      <c r="P767" s="1" t="s">
        <v>1160</v>
      </c>
      <c r="Q767" s="19">
        <v>0.1</v>
      </c>
      <c r="R767" s="25">
        <f>Tabla13[[#This Row],[Monto Total]]*Tabla13[[#This Row],[IVA (%)]]</f>
        <v>18.5</v>
      </c>
      <c r="S767" s="26">
        <f>SUMIF(Tabla1[Número de Orden],Tabla13[[#This Row],[Número_Orden]],Tabla1[Total del Pedido])</f>
        <v>185</v>
      </c>
      <c r="T767" s="26" cm="1">
        <f t="array" ref="T767">_xlfn.IFS(Tabla13[[#This Row],[Cuentas_Pagadas]]="COBRADA",Tabla13[[#This Row],[Monto Total]]+Tabla13[[#This Row],[Propina]],Tabla13[[#This Row],[Cuentas_Pagadas]]="NO COBRADA",0)</f>
        <v>197.57</v>
      </c>
      <c r="U767" s="26">
        <f>SUMIF(Tabla1[Número de Orden],Tabla13[[#This Row],[Número_Orden]],Tabla1[Ganancia Bruta])</f>
        <v>74</v>
      </c>
      <c r="V767" s="26">
        <f>IF(Tabla13[[#This Row],[Ganancia Bruta]]&gt;0,Tabla13[[#This Row],[Ganancia Bruta]]-Tabla13[[#This Row],[IVA]],"-")</f>
        <v>55.5</v>
      </c>
      <c r="W767" s="7">
        <f>SUMIF(Tabla1[Número de Orden],Tabla13[[#This Row],[Número_Orden]],Tabla1[Tiempo_Preparación])</f>
        <v>9.3055555555555558E-2</v>
      </c>
      <c r="X767" s="7">
        <f>Tabla13[[#This Row],[Tiempo_Sala]]-Tabla13[[#This Row],[Tiempo_Preparación]]</f>
        <v>4.3055555555393865E-2</v>
      </c>
      <c r="Y767" s="1" t="str">
        <f>IF(Tabla13[[#This Row],[TS-TP]]&gt;0,"COBRADA","NO COBRADA")</f>
        <v>COBRADA</v>
      </c>
    </row>
    <row r="768" spans="1:25" x14ac:dyDescent="0.25">
      <c r="A768" s="1">
        <v>10</v>
      </c>
      <c r="B768" s="1" t="s">
        <v>1161</v>
      </c>
      <c r="C768" s="1">
        <v>3</v>
      </c>
      <c r="D768" s="13">
        <v>45023.047222222223</v>
      </c>
      <c r="E768" s="13">
        <v>45023.164583333331</v>
      </c>
      <c r="F768" s="7">
        <f>IF(Tabla13[[#This Row],[Estado_Mesa]]="Ocupada",Tabla13[[#This Row],[Hora_Salida]]-Tabla13[[#This Row],[Hora_Llegada]]+TIME(0,15,0),Tabla13[[#This Row],[Hora_Salida]]-Tabla13[[#This Row],[Hora_Llegada]])</f>
        <v>0.11736111110803904</v>
      </c>
      <c r="G768" s="7" t="str">
        <f>TEXT(Tabla13[[#This Row],[Hora_Salida]],"dddd,dd,mm,aaaa")</f>
        <v>viernes,07,04,2023</v>
      </c>
      <c r="H768" s="1" t="s">
        <v>79</v>
      </c>
      <c r="I768" s="1" t="s">
        <v>74</v>
      </c>
      <c r="J768" s="1" t="s">
        <v>80</v>
      </c>
      <c r="K768" s="1">
        <v>15.98</v>
      </c>
      <c r="L768" s="1" cm="1">
        <f t="array" ref="L768">_xlfn.IFS(Tabla13[[#This Row],[Cuentas_Pagadas]]="COBRADA",K768,Tabla13[[#This Row],[Cuentas_Pagadas]]="NO COBRADA","-")</f>
        <v>15.98</v>
      </c>
      <c r="M768" s="1" t="s">
        <v>69</v>
      </c>
      <c r="N768" s="1">
        <v>767</v>
      </c>
      <c r="O768" s="1" t="s">
        <v>117</v>
      </c>
      <c r="P768" s="1" t="s">
        <v>1162</v>
      </c>
      <c r="Q768" s="19">
        <v>0.1</v>
      </c>
      <c r="R768" s="25">
        <f>Tabla13[[#This Row],[Monto Total]]*Tabla13[[#This Row],[IVA (%)]]</f>
        <v>16.900000000000002</v>
      </c>
      <c r="S768" s="26">
        <f>SUMIF(Tabla1[Número de Orden],Tabla13[[#This Row],[Número_Orden]],Tabla1[Total del Pedido])</f>
        <v>169</v>
      </c>
      <c r="T768" s="26" cm="1">
        <f t="array" ref="T768">_xlfn.IFS(Tabla13[[#This Row],[Cuentas_Pagadas]]="COBRADA",Tabla13[[#This Row],[Monto Total]]+Tabla13[[#This Row],[Propina]],Tabla13[[#This Row],[Cuentas_Pagadas]]="NO COBRADA",0)</f>
        <v>184.98</v>
      </c>
      <c r="U768" s="26">
        <f>SUMIF(Tabla1[Número de Orden],Tabla13[[#This Row],[Número_Orden]],Tabla1[Ganancia Bruta])</f>
        <v>68</v>
      </c>
      <c r="V768" s="26">
        <f>IF(Tabla13[[#This Row],[Ganancia Bruta]]&gt;0,Tabla13[[#This Row],[Ganancia Bruta]]-Tabla13[[#This Row],[IVA]],"-")</f>
        <v>51.099999999999994</v>
      </c>
      <c r="W768" s="7">
        <f>SUMIF(Tabla1[Número de Orden],Tabla13[[#This Row],[Número_Orden]],Tabla1[Tiempo_Preparación])</f>
        <v>5.9027777777777776E-2</v>
      </c>
      <c r="X768" s="7">
        <f>Tabla13[[#This Row],[Tiempo_Sala]]-Tabla13[[#This Row],[Tiempo_Preparación]]</f>
        <v>5.8333333330261264E-2</v>
      </c>
      <c r="Y768" s="1" t="str">
        <f>IF(Tabla13[[#This Row],[TS-TP]]&gt;0,"COBRADA","NO COBRADA")</f>
        <v>COBRADA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3848-ADB2-44C2-B255-1DD64126263D}">
  <dimension ref="A2:I42"/>
  <sheetViews>
    <sheetView showGridLines="0" workbookViewId="0">
      <selection activeCell="G29" sqref="G29"/>
    </sheetView>
  </sheetViews>
  <sheetFormatPr baseColWidth="10" defaultRowHeight="15" x14ac:dyDescent="0.25"/>
  <cols>
    <col min="1" max="1" width="17.85546875" bestFit="1" customWidth="1"/>
    <col min="2" max="2" width="30" bestFit="1" customWidth="1"/>
    <col min="3" max="3" width="12.5703125" customWidth="1"/>
    <col min="4" max="4" width="22.85546875" customWidth="1"/>
    <col min="5" max="5" width="29.140625" customWidth="1"/>
    <col min="6" max="6" width="12.5703125" bestFit="1" customWidth="1"/>
    <col min="7" max="7" width="17.85546875" bestFit="1" customWidth="1"/>
    <col min="8" max="8" width="24.7109375" bestFit="1" customWidth="1"/>
    <col min="9" max="9" width="18.28515625" customWidth="1"/>
    <col min="10" max="76" width="8.42578125" bestFit="1" customWidth="1"/>
    <col min="77" max="252" width="9.42578125" bestFit="1" customWidth="1"/>
    <col min="253" max="253" width="14" bestFit="1" customWidth="1"/>
    <col min="254" max="254" width="14.140625" bestFit="1" customWidth="1"/>
    <col min="255" max="256" width="8.42578125" bestFit="1" customWidth="1"/>
    <col min="257" max="259" width="9.42578125" bestFit="1" customWidth="1"/>
    <col min="260" max="260" width="14.140625" bestFit="1" customWidth="1"/>
    <col min="261" max="263" width="8.42578125" bestFit="1" customWidth="1"/>
    <col min="264" max="266" width="9.42578125" bestFit="1" customWidth="1"/>
    <col min="267" max="267" width="14.140625" bestFit="1" customWidth="1"/>
    <col min="268" max="268" width="8.42578125" bestFit="1" customWidth="1"/>
    <col min="269" max="269" width="9.42578125" bestFit="1" customWidth="1"/>
    <col min="270" max="270" width="14.140625" bestFit="1" customWidth="1"/>
    <col min="271" max="271" width="8.42578125" bestFit="1" customWidth="1"/>
    <col min="272" max="273" width="9.42578125" bestFit="1" customWidth="1"/>
    <col min="274" max="274" width="14.140625" bestFit="1" customWidth="1"/>
    <col min="275" max="280" width="9.42578125" bestFit="1" customWidth="1"/>
    <col min="281" max="281" width="14.140625" bestFit="1" customWidth="1"/>
    <col min="282" max="286" width="9.42578125" bestFit="1" customWidth="1"/>
    <col min="287" max="287" width="14.140625" bestFit="1" customWidth="1"/>
    <col min="288" max="288" width="8.42578125" bestFit="1" customWidth="1"/>
    <col min="289" max="290" width="9.42578125" bestFit="1" customWidth="1"/>
    <col min="291" max="291" width="14.140625" bestFit="1" customWidth="1"/>
    <col min="292" max="295" width="9.42578125" bestFit="1" customWidth="1"/>
    <col min="296" max="296" width="14.140625" bestFit="1" customWidth="1"/>
    <col min="297" max="299" width="9.42578125" bestFit="1" customWidth="1"/>
    <col min="300" max="300" width="14.140625" bestFit="1" customWidth="1"/>
    <col min="301" max="303" width="9.42578125" bestFit="1" customWidth="1"/>
    <col min="304" max="304" width="14.140625" bestFit="1" customWidth="1"/>
    <col min="305" max="305" width="9.42578125" bestFit="1" customWidth="1"/>
    <col min="306" max="306" width="14.140625" bestFit="1" customWidth="1"/>
    <col min="307" max="307" width="8.42578125" bestFit="1" customWidth="1"/>
    <col min="308" max="308" width="9.42578125" bestFit="1" customWidth="1"/>
    <col min="309" max="309" width="14.140625" bestFit="1" customWidth="1"/>
    <col min="310" max="317" width="9.42578125" bestFit="1" customWidth="1"/>
    <col min="318" max="318" width="14.140625" bestFit="1" customWidth="1"/>
    <col min="319" max="321" width="9.42578125" bestFit="1" customWidth="1"/>
    <col min="322" max="322" width="14.140625" bestFit="1" customWidth="1"/>
    <col min="323" max="324" width="9.42578125" bestFit="1" customWidth="1"/>
    <col min="325" max="325" width="14.140625" bestFit="1" customWidth="1"/>
    <col min="326" max="330" width="9.42578125" bestFit="1" customWidth="1"/>
    <col min="331" max="331" width="14.140625" bestFit="1" customWidth="1"/>
    <col min="332" max="332" width="9.42578125" bestFit="1" customWidth="1"/>
    <col min="333" max="333" width="14.140625" bestFit="1" customWidth="1"/>
    <col min="334" max="335" width="9.42578125" bestFit="1" customWidth="1"/>
    <col min="336" max="336" width="14.140625" bestFit="1" customWidth="1"/>
    <col min="337" max="337" width="8.42578125" bestFit="1" customWidth="1"/>
    <col min="338" max="345" width="9.42578125" bestFit="1" customWidth="1"/>
    <col min="346" max="346" width="14.140625" bestFit="1" customWidth="1"/>
    <col min="347" max="348" width="9.42578125" bestFit="1" customWidth="1"/>
    <col min="349" max="349" width="15.140625" bestFit="1" customWidth="1"/>
    <col min="350" max="352" width="9.42578125" bestFit="1" customWidth="1"/>
    <col min="353" max="353" width="15.140625" bestFit="1" customWidth="1"/>
    <col min="354" max="362" width="9.42578125" bestFit="1" customWidth="1"/>
    <col min="363" max="363" width="15.140625" bestFit="1" customWidth="1"/>
    <col min="364" max="364" width="9.42578125" bestFit="1" customWidth="1"/>
    <col min="365" max="365" width="15.140625" bestFit="1" customWidth="1"/>
    <col min="366" max="367" width="9.42578125" bestFit="1" customWidth="1"/>
    <col min="368" max="368" width="15.140625" bestFit="1" customWidth="1"/>
    <col min="369" max="373" width="9.42578125" bestFit="1" customWidth="1"/>
    <col min="374" max="374" width="15.140625" bestFit="1" customWidth="1"/>
    <col min="375" max="378" width="9.42578125" bestFit="1" customWidth="1"/>
    <col min="379" max="379" width="15.140625" bestFit="1" customWidth="1"/>
    <col min="380" max="380" width="9.42578125" bestFit="1" customWidth="1"/>
    <col min="381" max="381" width="15.140625" bestFit="1" customWidth="1"/>
    <col min="382" max="384" width="9.42578125" bestFit="1" customWidth="1"/>
    <col min="385" max="385" width="15.140625" bestFit="1" customWidth="1"/>
    <col min="386" max="389" width="9.42578125" bestFit="1" customWidth="1"/>
    <col min="390" max="390" width="15.140625" bestFit="1" customWidth="1"/>
    <col min="391" max="391" width="9.42578125" bestFit="1" customWidth="1"/>
    <col min="392" max="392" width="15.140625" bestFit="1" customWidth="1"/>
    <col min="393" max="393" width="9.42578125" bestFit="1" customWidth="1"/>
    <col min="394" max="394" width="15.140625" bestFit="1" customWidth="1"/>
    <col min="395" max="397" width="9.42578125" bestFit="1" customWidth="1"/>
    <col min="398" max="398" width="15.140625" bestFit="1" customWidth="1"/>
    <col min="399" max="402" width="9.42578125" bestFit="1" customWidth="1"/>
    <col min="403" max="403" width="15.140625" bestFit="1" customWidth="1"/>
    <col min="404" max="404" width="9.42578125" bestFit="1" customWidth="1"/>
    <col min="405" max="405" width="15.140625" bestFit="1" customWidth="1"/>
    <col min="406" max="407" width="9.42578125" bestFit="1" customWidth="1"/>
    <col min="408" max="408" width="15.140625" bestFit="1" customWidth="1"/>
    <col min="409" max="411" width="9.42578125" bestFit="1" customWidth="1"/>
    <col min="412" max="412" width="15.140625" bestFit="1" customWidth="1"/>
    <col min="413" max="418" width="9.42578125" bestFit="1" customWidth="1"/>
    <col min="419" max="419" width="15.140625" bestFit="1" customWidth="1"/>
    <col min="420" max="420" width="9.42578125" bestFit="1" customWidth="1"/>
    <col min="421" max="421" width="15.140625" bestFit="1" customWidth="1"/>
    <col min="422" max="427" width="9.42578125" bestFit="1" customWidth="1"/>
    <col min="428" max="428" width="15.140625" bestFit="1" customWidth="1"/>
    <col min="429" max="433" width="9.42578125" bestFit="1" customWidth="1"/>
    <col min="434" max="434" width="15.140625" bestFit="1" customWidth="1"/>
    <col min="435" max="438" width="9.42578125" bestFit="1" customWidth="1"/>
    <col min="439" max="439" width="15.140625" bestFit="1" customWidth="1"/>
    <col min="440" max="443" width="9.42578125" bestFit="1" customWidth="1"/>
    <col min="444" max="444" width="15.140625" bestFit="1" customWidth="1"/>
    <col min="445" max="449" width="9.42578125" bestFit="1" customWidth="1"/>
    <col min="450" max="450" width="15.140625" bestFit="1" customWidth="1"/>
    <col min="451" max="454" width="9.42578125" bestFit="1" customWidth="1"/>
    <col min="455" max="455" width="15.140625" bestFit="1" customWidth="1"/>
    <col min="456" max="459" width="9.42578125" bestFit="1" customWidth="1"/>
    <col min="460" max="460" width="15.140625" bestFit="1" customWidth="1"/>
    <col min="461" max="464" width="9.42578125" bestFit="1" customWidth="1"/>
    <col min="465" max="465" width="15.140625" bestFit="1" customWidth="1"/>
    <col min="466" max="468" width="9.42578125" bestFit="1" customWidth="1"/>
    <col min="469" max="469" width="15.140625" bestFit="1" customWidth="1"/>
    <col min="470" max="471" width="9.42578125" bestFit="1" customWidth="1"/>
    <col min="472" max="472" width="15.140625" bestFit="1" customWidth="1"/>
    <col min="473" max="475" width="9.42578125" bestFit="1" customWidth="1"/>
    <col min="476" max="476" width="15.140625" bestFit="1" customWidth="1"/>
    <col min="477" max="477" width="9.42578125" bestFit="1" customWidth="1"/>
    <col min="478" max="478" width="15.140625" bestFit="1" customWidth="1"/>
    <col min="479" max="482" width="9.42578125" bestFit="1" customWidth="1"/>
    <col min="483" max="483" width="15.140625" bestFit="1" customWidth="1"/>
    <col min="484" max="485" width="9.42578125" bestFit="1" customWidth="1"/>
    <col min="486" max="486" width="15.140625" bestFit="1" customWidth="1"/>
    <col min="487" max="497" width="9.42578125" bestFit="1" customWidth="1"/>
    <col min="498" max="498" width="15.140625" bestFit="1" customWidth="1"/>
    <col min="499" max="504" width="9.42578125" bestFit="1" customWidth="1"/>
    <col min="505" max="505" width="15.140625" bestFit="1" customWidth="1"/>
    <col min="506" max="512" width="9.42578125" bestFit="1" customWidth="1"/>
    <col min="513" max="513" width="15.140625" bestFit="1" customWidth="1"/>
    <col min="514" max="515" width="9.42578125" bestFit="1" customWidth="1"/>
    <col min="516" max="516" width="15.140625" bestFit="1" customWidth="1"/>
    <col min="517" max="519" width="9.42578125" bestFit="1" customWidth="1"/>
    <col min="520" max="520" width="15.140625" bestFit="1" customWidth="1"/>
    <col min="521" max="524" width="9.42578125" bestFit="1" customWidth="1"/>
    <col min="525" max="525" width="15.140625" bestFit="1" customWidth="1"/>
    <col min="526" max="528" width="9.42578125" bestFit="1" customWidth="1"/>
    <col min="529" max="529" width="15.140625" bestFit="1" customWidth="1"/>
    <col min="530" max="535" width="9.42578125" bestFit="1" customWidth="1"/>
    <col min="536" max="536" width="15.140625" bestFit="1" customWidth="1"/>
    <col min="537" max="537" width="9.42578125" bestFit="1" customWidth="1"/>
    <col min="538" max="538" width="15.140625" bestFit="1" customWidth="1"/>
    <col min="539" max="539" width="9.42578125" bestFit="1" customWidth="1"/>
    <col min="540" max="540" width="15.140625" bestFit="1" customWidth="1"/>
    <col min="541" max="544" width="9.42578125" bestFit="1" customWidth="1"/>
    <col min="545" max="545" width="15.140625" bestFit="1" customWidth="1"/>
    <col min="546" max="550" width="9.42578125" bestFit="1" customWidth="1"/>
    <col min="551" max="551" width="15.140625" bestFit="1" customWidth="1"/>
    <col min="552" max="552" width="9.42578125" bestFit="1" customWidth="1"/>
    <col min="553" max="553" width="15.140625" bestFit="1" customWidth="1"/>
    <col min="554" max="557" width="9.42578125" bestFit="1" customWidth="1"/>
    <col min="558" max="558" width="15.140625" bestFit="1" customWidth="1"/>
    <col min="559" max="559" width="9.42578125" bestFit="1" customWidth="1"/>
    <col min="560" max="560" width="15.140625" bestFit="1" customWidth="1"/>
    <col min="561" max="565" width="9.42578125" bestFit="1" customWidth="1"/>
    <col min="566" max="566" width="15.140625" bestFit="1" customWidth="1"/>
    <col min="567" max="567" width="9.42578125" bestFit="1" customWidth="1"/>
    <col min="568" max="568" width="15.140625" bestFit="1" customWidth="1"/>
    <col min="569" max="574" width="9.42578125" bestFit="1" customWidth="1"/>
    <col min="575" max="575" width="15.140625" bestFit="1" customWidth="1"/>
    <col min="576" max="578" width="9.42578125" bestFit="1" customWidth="1"/>
    <col min="579" max="579" width="15.140625" bestFit="1" customWidth="1"/>
    <col min="580" max="582" width="9.42578125" bestFit="1" customWidth="1"/>
    <col min="583" max="583" width="15.140625" bestFit="1" customWidth="1"/>
    <col min="584" max="588" width="9.42578125" bestFit="1" customWidth="1"/>
    <col min="589" max="589" width="15.140625" bestFit="1" customWidth="1"/>
    <col min="590" max="598" width="9.42578125" bestFit="1" customWidth="1"/>
    <col min="599" max="599" width="15.140625" bestFit="1" customWidth="1"/>
    <col min="600" max="601" width="9.42578125" bestFit="1" customWidth="1"/>
    <col min="602" max="602" width="15.140625" bestFit="1" customWidth="1"/>
    <col min="603" max="606" width="9.42578125" bestFit="1" customWidth="1"/>
    <col min="607" max="607" width="15.140625" bestFit="1" customWidth="1"/>
    <col min="608" max="608" width="9.42578125" bestFit="1" customWidth="1"/>
    <col min="609" max="609" width="15.140625" bestFit="1" customWidth="1"/>
    <col min="610" max="612" width="9.42578125" bestFit="1" customWidth="1"/>
    <col min="613" max="613" width="15.140625" bestFit="1" customWidth="1"/>
    <col min="614" max="615" width="9.42578125" bestFit="1" customWidth="1"/>
    <col min="616" max="616" width="15.140625" bestFit="1" customWidth="1"/>
    <col min="617" max="618" width="9.42578125" bestFit="1" customWidth="1"/>
    <col min="619" max="619" width="15.140625" bestFit="1" customWidth="1"/>
    <col min="620" max="623" width="9.42578125" bestFit="1" customWidth="1"/>
    <col min="624" max="624" width="15.140625" bestFit="1" customWidth="1"/>
    <col min="625" max="631" width="9.42578125" bestFit="1" customWidth="1"/>
    <col min="632" max="632" width="15.140625" bestFit="1" customWidth="1"/>
    <col min="633" max="637" width="9.42578125" bestFit="1" customWidth="1"/>
    <col min="638" max="638" width="15.140625" bestFit="1" customWidth="1"/>
    <col min="639" max="642" width="9.42578125" bestFit="1" customWidth="1"/>
    <col min="643" max="643" width="15.140625" bestFit="1" customWidth="1"/>
    <col min="644" max="647" width="9.42578125" bestFit="1" customWidth="1"/>
    <col min="648" max="648" width="15.140625" bestFit="1" customWidth="1"/>
    <col min="649" max="653" width="9.42578125" bestFit="1" customWidth="1"/>
    <col min="654" max="654" width="15.140625" bestFit="1" customWidth="1"/>
    <col min="655" max="657" width="9.42578125" bestFit="1" customWidth="1"/>
    <col min="658" max="658" width="15.140625" bestFit="1" customWidth="1"/>
    <col min="659" max="663" width="9.42578125" bestFit="1" customWidth="1"/>
    <col min="664" max="664" width="15.140625" bestFit="1" customWidth="1"/>
    <col min="665" max="667" width="9.42578125" bestFit="1" customWidth="1"/>
    <col min="668" max="668" width="15.140625" bestFit="1" customWidth="1"/>
    <col min="669" max="670" width="9.42578125" bestFit="1" customWidth="1"/>
    <col min="671" max="671" width="15.140625" bestFit="1" customWidth="1"/>
    <col min="672" max="674" width="9.42578125" bestFit="1" customWidth="1"/>
    <col min="675" max="675" width="15.140625" bestFit="1" customWidth="1"/>
    <col min="676" max="679" width="9.42578125" bestFit="1" customWidth="1"/>
    <col min="680" max="680" width="15.140625" bestFit="1" customWidth="1"/>
    <col min="681" max="683" width="9.42578125" bestFit="1" customWidth="1"/>
    <col min="684" max="684" width="15.140625" bestFit="1" customWidth="1"/>
    <col min="685" max="685" width="9.42578125" bestFit="1" customWidth="1"/>
    <col min="686" max="686" width="15.140625" bestFit="1" customWidth="1"/>
    <col min="687" max="689" width="9.42578125" bestFit="1" customWidth="1"/>
    <col min="690" max="690" width="15.140625" bestFit="1" customWidth="1"/>
    <col min="691" max="694" width="9.42578125" bestFit="1" customWidth="1"/>
    <col min="695" max="695" width="15.140625" bestFit="1" customWidth="1"/>
    <col min="696" max="700" width="9.42578125" bestFit="1" customWidth="1"/>
    <col min="701" max="701" width="15.140625" bestFit="1" customWidth="1"/>
    <col min="702" max="705" width="9.42578125" bestFit="1" customWidth="1"/>
    <col min="706" max="706" width="15.140625" bestFit="1" customWidth="1"/>
    <col min="707" max="709" width="9.42578125" bestFit="1" customWidth="1"/>
    <col min="710" max="710" width="15.140625" bestFit="1" customWidth="1"/>
    <col min="711" max="715" width="9.42578125" bestFit="1" customWidth="1"/>
    <col min="716" max="716" width="15.140625" bestFit="1" customWidth="1"/>
    <col min="717" max="718" width="9.42578125" bestFit="1" customWidth="1"/>
    <col min="719" max="719" width="15.140625" bestFit="1" customWidth="1"/>
    <col min="720" max="720" width="9.42578125" bestFit="1" customWidth="1"/>
    <col min="721" max="721" width="15.140625" bestFit="1" customWidth="1"/>
    <col min="722" max="722" width="9.42578125" bestFit="1" customWidth="1"/>
    <col min="723" max="723" width="15.140625" bestFit="1" customWidth="1"/>
    <col min="724" max="726" width="9.42578125" bestFit="1" customWidth="1"/>
    <col min="727" max="727" width="15.140625" bestFit="1" customWidth="1"/>
    <col min="728" max="730" width="9.42578125" bestFit="1" customWidth="1"/>
    <col min="731" max="731" width="15.140625" bestFit="1" customWidth="1"/>
    <col min="732" max="732" width="9.42578125" bestFit="1" customWidth="1"/>
    <col min="733" max="733" width="15.140625" bestFit="1" customWidth="1"/>
    <col min="734" max="736" width="9.42578125" bestFit="1" customWidth="1"/>
    <col min="737" max="737" width="15.140625" bestFit="1" customWidth="1"/>
    <col min="738" max="740" width="9.42578125" bestFit="1" customWidth="1"/>
    <col min="741" max="741" width="15.140625" bestFit="1" customWidth="1"/>
    <col min="742" max="743" width="9.42578125" bestFit="1" customWidth="1"/>
    <col min="744" max="744" width="15.140625" bestFit="1" customWidth="1"/>
    <col min="745" max="745" width="9.42578125" bestFit="1" customWidth="1"/>
    <col min="746" max="746" width="15.140625" bestFit="1" customWidth="1"/>
    <col min="747" max="747" width="9.42578125" bestFit="1" customWidth="1"/>
    <col min="748" max="748" width="15.140625" bestFit="1" customWidth="1"/>
    <col min="749" max="750" width="9.42578125" bestFit="1" customWidth="1"/>
    <col min="751" max="751" width="15.140625" bestFit="1" customWidth="1"/>
    <col min="752" max="752" width="9.42578125" bestFit="1" customWidth="1"/>
    <col min="753" max="753" width="15.140625" bestFit="1" customWidth="1"/>
    <col min="754" max="757" width="9.42578125" bestFit="1" customWidth="1"/>
    <col min="758" max="758" width="15.140625" bestFit="1" customWidth="1"/>
    <col min="759" max="761" width="9.42578125" bestFit="1" customWidth="1"/>
    <col min="762" max="762" width="15.140625" bestFit="1" customWidth="1"/>
    <col min="763" max="765" width="9.42578125" bestFit="1" customWidth="1"/>
    <col min="766" max="766" width="15.140625" bestFit="1" customWidth="1"/>
    <col min="767" max="770" width="9.42578125" bestFit="1" customWidth="1"/>
    <col min="771" max="771" width="15.140625" bestFit="1" customWidth="1"/>
    <col min="772" max="772" width="9.42578125" bestFit="1" customWidth="1"/>
    <col min="773" max="773" width="15.140625" bestFit="1" customWidth="1"/>
    <col min="774" max="776" width="9.42578125" bestFit="1" customWidth="1"/>
    <col min="777" max="777" width="15.140625" bestFit="1" customWidth="1"/>
    <col min="778" max="781" width="9.42578125" bestFit="1" customWidth="1"/>
    <col min="782" max="782" width="15.140625" bestFit="1" customWidth="1"/>
    <col min="783" max="790" width="9.42578125" bestFit="1" customWidth="1"/>
    <col min="791" max="791" width="15.140625" bestFit="1" customWidth="1"/>
    <col min="792" max="795" width="9.42578125" bestFit="1" customWidth="1"/>
    <col min="796" max="796" width="15.140625" bestFit="1" customWidth="1"/>
    <col min="797" max="801" width="9.42578125" bestFit="1" customWidth="1"/>
    <col min="802" max="802" width="15.140625" bestFit="1" customWidth="1"/>
    <col min="803" max="805" width="9.42578125" bestFit="1" customWidth="1"/>
    <col min="806" max="806" width="15.140625" bestFit="1" customWidth="1"/>
    <col min="807" max="808" width="9.42578125" bestFit="1" customWidth="1"/>
    <col min="809" max="809" width="15.140625" bestFit="1" customWidth="1"/>
    <col min="810" max="810" width="9.42578125" bestFit="1" customWidth="1"/>
    <col min="811" max="811" width="15.140625" bestFit="1" customWidth="1"/>
    <col min="812" max="814" width="9.42578125" bestFit="1" customWidth="1"/>
    <col min="815" max="815" width="15.140625" bestFit="1" customWidth="1"/>
    <col min="816" max="816" width="9.42578125" bestFit="1" customWidth="1"/>
    <col min="817" max="817" width="15.140625" bestFit="1" customWidth="1"/>
    <col min="818" max="818" width="9.42578125" bestFit="1" customWidth="1"/>
    <col min="819" max="819" width="15.140625" bestFit="1" customWidth="1"/>
    <col min="820" max="821" width="9.42578125" bestFit="1" customWidth="1"/>
    <col min="822" max="822" width="15.140625" bestFit="1" customWidth="1"/>
    <col min="823" max="826" width="9.42578125" bestFit="1" customWidth="1"/>
    <col min="827" max="827" width="15.140625" bestFit="1" customWidth="1"/>
    <col min="828" max="829" width="9.42578125" bestFit="1" customWidth="1"/>
    <col min="830" max="830" width="15.140625" bestFit="1" customWidth="1"/>
    <col min="831" max="832" width="9.42578125" bestFit="1" customWidth="1"/>
    <col min="833" max="833" width="15.140625" bestFit="1" customWidth="1"/>
    <col min="834" max="834" width="9.42578125" bestFit="1" customWidth="1"/>
    <col min="835" max="835" width="15.140625" bestFit="1" customWidth="1"/>
    <col min="836" max="837" width="9.42578125" bestFit="1" customWidth="1"/>
    <col min="838" max="838" width="15.140625" bestFit="1" customWidth="1"/>
    <col min="839" max="839" width="9.42578125" bestFit="1" customWidth="1"/>
    <col min="840" max="840" width="15.140625" bestFit="1" customWidth="1"/>
    <col min="841" max="844" width="9.42578125" bestFit="1" customWidth="1"/>
    <col min="845" max="845" width="15.140625" bestFit="1" customWidth="1"/>
    <col min="846" max="846" width="9.42578125" bestFit="1" customWidth="1"/>
    <col min="847" max="847" width="15.140625" bestFit="1" customWidth="1"/>
    <col min="848" max="848" width="9.42578125" bestFit="1" customWidth="1"/>
    <col min="849" max="849" width="15.140625" bestFit="1" customWidth="1"/>
    <col min="850" max="850" width="9.42578125" bestFit="1" customWidth="1"/>
    <col min="851" max="851" width="15.140625" bestFit="1" customWidth="1"/>
    <col min="852" max="853" width="9.42578125" bestFit="1" customWidth="1"/>
    <col min="854" max="854" width="15.140625" bestFit="1" customWidth="1"/>
    <col min="855" max="855" width="9.42578125" bestFit="1" customWidth="1"/>
    <col min="856" max="856" width="15.140625" bestFit="1" customWidth="1"/>
    <col min="857" max="859" width="9.42578125" bestFit="1" customWidth="1"/>
    <col min="860" max="860" width="15.140625" bestFit="1" customWidth="1"/>
    <col min="861" max="863" width="9.42578125" bestFit="1" customWidth="1"/>
    <col min="864" max="864" width="15.140625" bestFit="1" customWidth="1"/>
    <col min="865" max="866" width="9.42578125" bestFit="1" customWidth="1"/>
    <col min="867" max="867" width="15.140625" bestFit="1" customWidth="1"/>
    <col min="868" max="868" width="9.42578125" bestFit="1" customWidth="1"/>
    <col min="869" max="869" width="15.140625" bestFit="1" customWidth="1"/>
    <col min="870" max="872" width="9.42578125" bestFit="1" customWidth="1"/>
    <col min="873" max="873" width="15.140625" bestFit="1" customWidth="1"/>
    <col min="874" max="874" width="9.42578125" bestFit="1" customWidth="1"/>
    <col min="875" max="875" width="15.140625" bestFit="1" customWidth="1"/>
    <col min="876" max="877" width="9.42578125" bestFit="1" customWidth="1"/>
    <col min="878" max="878" width="15.140625" bestFit="1" customWidth="1"/>
    <col min="879" max="880" width="9.42578125" bestFit="1" customWidth="1"/>
    <col min="881" max="881" width="15.140625" bestFit="1" customWidth="1"/>
    <col min="882" max="885" width="9.42578125" bestFit="1" customWidth="1"/>
    <col min="886" max="886" width="15.140625" bestFit="1" customWidth="1"/>
    <col min="887" max="889" width="9.42578125" bestFit="1" customWidth="1"/>
    <col min="890" max="890" width="15.140625" bestFit="1" customWidth="1"/>
    <col min="891" max="891" width="9.42578125" bestFit="1" customWidth="1"/>
    <col min="892" max="892" width="15.140625" bestFit="1" customWidth="1"/>
    <col min="893" max="894" width="9.42578125" bestFit="1" customWidth="1"/>
    <col min="895" max="895" width="15.140625" bestFit="1" customWidth="1"/>
    <col min="896" max="896" width="9.42578125" bestFit="1" customWidth="1"/>
    <col min="897" max="897" width="15.140625" bestFit="1" customWidth="1"/>
    <col min="898" max="898" width="9.42578125" bestFit="1" customWidth="1"/>
    <col min="899" max="899" width="15.140625" bestFit="1" customWidth="1"/>
    <col min="900" max="900" width="9.42578125" bestFit="1" customWidth="1"/>
    <col min="901" max="901" width="15.140625" bestFit="1" customWidth="1"/>
    <col min="902" max="903" width="9.42578125" bestFit="1" customWidth="1"/>
    <col min="904" max="904" width="15.140625" bestFit="1" customWidth="1"/>
    <col min="905" max="909" width="9.42578125" bestFit="1" customWidth="1"/>
    <col min="910" max="910" width="15.140625" bestFit="1" customWidth="1"/>
    <col min="911" max="913" width="9.42578125" bestFit="1" customWidth="1"/>
    <col min="914" max="914" width="15.140625" bestFit="1" customWidth="1"/>
    <col min="915" max="916" width="9.42578125" bestFit="1" customWidth="1"/>
    <col min="917" max="917" width="15.140625" bestFit="1" customWidth="1"/>
    <col min="918" max="919" width="9.42578125" bestFit="1" customWidth="1"/>
    <col min="920" max="920" width="15.140625" bestFit="1" customWidth="1"/>
    <col min="921" max="921" width="9.42578125" bestFit="1" customWidth="1"/>
    <col min="922" max="922" width="15.140625" bestFit="1" customWidth="1"/>
    <col min="923" max="924" width="9.42578125" bestFit="1" customWidth="1"/>
    <col min="925" max="925" width="15.140625" bestFit="1" customWidth="1"/>
    <col min="926" max="926" width="9.42578125" bestFit="1" customWidth="1"/>
    <col min="927" max="927" width="15.140625" bestFit="1" customWidth="1"/>
    <col min="928" max="928" width="9.42578125" bestFit="1" customWidth="1"/>
    <col min="929" max="929" width="15.140625" bestFit="1" customWidth="1"/>
    <col min="930" max="930" width="9.42578125" bestFit="1" customWidth="1"/>
    <col min="931" max="931" width="15.140625" bestFit="1" customWidth="1"/>
    <col min="932" max="933" width="9.42578125" bestFit="1" customWidth="1"/>
    <col min="934" max="934" width="15.140625" bestFit="1" customWidth="1"/>
    <col min="935" max="935" width="9.42578125" bestFit="1" customWidth="1"/>
    <col min="936" max="936" width="15.140625" bestFit="1" customWidth="1"/>
    <col min="937" max="937" width="9.42578125" bestFit="1" customWidth="1"/>
    <col min="938" max="938" width="15.140625" bestFit="1" customWidth="1"/>
    <col min="939" max="940" width="9.42578125" bestFit="1" customWidth="1"/>
    <col min="941" max="941" width="15.140625" bestFit="1" customWidth="1"/>
    <col min="942" max="942" width="9.42578125" bestFit="1" customWidth="1"/>
    <col min="943" max="943" width="15.140625" bestFit="1" customWidth="1"/>
    <col min="944" max="944" width="9.42578125" bestFit="1" customWidth="1"/>
    <col min="945" max="945" width="15.140625" bestFit="1" customWidth="1"/>
    <col min="946" max="946" width="9.42578125" bestFit="1" customWidth="1"/>
    <col min="947" max="947" width="15.140625" bestFit="1" customWidth="1"/>
    <col min="948" max="949" width="9.42578125" bestFit="1" customWidth="1"/>
    <col min="950" max="950" width="15.140625" bestFit="1" customWidth="1"/>
    <col min="951" max="951" width="9.42578125" bestFit="1" customWidth="1"/>
    <col min="952" max="952" width="15.140625" bestFit="1" customWidth="1"/>
    <col min="953" max="954" width="9.42578125" bestFit="1" customWidth="1"/>
    <col min="955" max="955" width="15.140625" bestFit="1" customWidth="1"/>
    <col min="956" max="957" width="9.42578125" bestFit="1" customWidth="1"/>
    <col min="958" max="958" width="15.140625" bestFit="1" customWidth="1"/>
    <col min="959" max="960" width="9.42578125" bestFit="1" customWidth="1"/>
    <col min="961" max="961" width="15.140625" bestFit="1" customWidth="1"/>
    <col min="962" max="962" width="9.42578125" bestFit="1" customWidth="1"/>
    <col min="963" max="963" width="15.140625" bestFit="1" customWidth="1"/>
    <col min="964" max="964" width="9.42578125" bestFit="1" customWidth="1"/>
    <col min="965" max="965" width="15.140625" bestFit="1" customWidth="1"/>
    <col min="966" max="966" width="9.42578125" bestFit="1" customWidth="1"/>
    <col min="967" max="967" width="15.140625" bestFit="1" customWidth="1"/>
    <col min="968" max="969" width="9.42578125" bestFit="1" customWidth="1"/>
    <col min="970" max="970" width="15.140625" bestFit="1" customWidth="1"/>
    <col min="971" max="971" width="9.42578125" bestFit="1" customWidth="1"/>
    <col min="972" max="972" width="15.140625" bestFit="1" customWidth="1"/>
    <col min="973" max="973" width="9.42578125" bestFit="1" customWidth="1"/>
    <col min="974" max="974" width="15.140625" bestFit="1" customWidth="1"/>
    <col min="975" max="976" width="9.42578125" bestFit="1" customWidth="1"/>
    <col min="977" max="977" width="15.140625" bestFit="1" customWidth="1"/>
    <col min="978" max="978" width="9.42578125" bestFit="1" customWidth="1"/>
    <col min="979" max="979" width="15.140625" bestFit="1" customWidth="1"/>
    <col min="980" max="980" width="9.42578125" bestFit="1" customWidth="1"/>
    <col min="981" max="981" width="15.140625" bestFit="1" customWidth="1"/>
    <col min="982" max="982" width="9.42578125" bestFit="1" customWidth="1"/>
    <col min="983" max="983" width="15.140625" bestFit="1" customWidth="1"/>
    <col min="984" max="985" width="9.42578125" bestFit="1" customWidth="1"/>
    <col min="986" max="986" width="15.140625" bestFit="1" customWidth="1"/>
    <col min="987" max="987" width="9.42578125" bestFit="1" customWidth="1"/>
    <col min="988" max="988" width="15.140625" bestFit="1" customWidth="1"/>
    <col min="989" max="989" width="9.42578125" bestFit="1" customWidth="1"/>
    <col min="990" max="990" width="15.140625" bestFit="1" customWidth="1"/>
    <col min="991" max="991" width="9.42578125" bestFit="1" customWidth="1"/>
    <col min="992" max="992" width="15.140625" bestFit="1" customWidth="1"/>
    <col min="993" max="993" width="9.42578125" bestFit="1" customWidth="1"/>
    <col min="994" max="994" width="15.140625" bestFit="1" customWidth="1"/>
    <col min="995" max="995" width="9.42578125" bestFit="1" customWidth="1"/>
    <col min="996" max="996" width="15.140625" bestFit="1" customWidth="1"/>
    <col min="997" max="997" width="14" bestFit="1" customWidth="1"/>
  </cols>
  <sheetData>
    <row r="2" spans="1:9" x14ac:dyDescent="0.25">
      <c r="A2" s="17" t="s">
        <v>1173</v>
      </c>
      <c r="B2" s="17"/>
      <c r="D2" s="17" t="s">
        <v>1190</v>
      </c>
      <c r="E2" s="17"/>
      <c r="G2" s="17" t="s">
        <v>1193</v>
      </c>
      <c r="H2" s="17"/>
    </row>
    <row r="3" spans="1:9" x14ac:dyDescent="0.25">
      <c r="A3" s="8" t="s">
        <v>1170</v>
      </c>
      <c r="B3" s="11" t="s">
        <v>1172</v>
      </c>
      <c r="D3" s="18" t="s">
        <v>1170</v>
      </c>
      <c r="E3" s="1" t="s">
        <v>1172</v>
      </c>
      <c r="G3" s="8" t="s">
        <v>1170</v>
      </c>
      <c r="H3" t="s">
        <v>1192</v>
      </c>
    </row>
    <row r="4" spans="1:9" x14ac:dyDescent="0.25">
      <c r="A4" s="9" t="s">
        <v>67</v>
      </c>
      <c r="B4" s="11">
        <v>62006.179999999957</v>
      </c>
      <c r="D4" s="9" t="s">
        <v>139</v>
      </c>
      <c r="E4" s="10">
        <v>10393.080000000002</v>
      </c>
      <c r="G4" s="9" t="s">
        <v>73</v>
      </c>
      <c r="H4" s="10">
        <v>138</v>
      </c>
    </row>
    <row r="5" spans="1:9" x14ac:dyDescent="0.25">
      <c r="A5" s="9" t="s">
        <v>93</v>
      </c>
      <c r="B5" s="11">
        <v>22901.380000000008</v>
      </c>
      <c r="D5" s="9" t="s">
        <v>101</v>
      </c>
      <c r="E5" s="10">
        <v>9136.4100000000017</v>
      </c>
      <c r="G5" s="9" t="s">
        <v>79</v>
      </c>
      <c r="H5" s="10">
        <v>192</v>
      </c>
    </row>
    <row r="6" spans="1:9" x14ac:dyDescent="0.25">
      <c r="A6" s="9" t="s">
        <v>74</v>
      </c>
      <c r="B6" s="11">
        <v>21605.260000000006</v>
      </c>
      <c r="D6" s="9" t="s">
        <v>82</v>
      </c>
      <c r="E6" s="10">
        <v>9209.6700000000019</v>
      </c>
      <c r="G6" s="9" t="s">
        <v>66</v>
      </c>
      <c r="H6" s="10">
        <v>158</v>
      </c>
    </row>
    <row r="7" spans="1:9" x14ac:dyDescent="0.25">
      <c r="A7" s="9" t="s">
        <v>1171</v>
      </c>
      <c r="B7" s="11">
        <v>106512.81999999998</v>
      </c>
      <c r="D7" s="9" t="s">
        <v>122</v>
      </c>
      <c r="E7" s="10">
        <v>11942.350000000002</v>
      </c>
      <c r="G7" s="9" t="s">
        <v>89</v>
      </c>
      <c r="H7" s="10">
        <v>149</v>
      </c>
    </row>
    <row r="8" spans="1:9" x14ac:dyDescent="0.25">
      <c r="A8" s="9"/>
      <c r="B8" s="11"/>
      <c r="D8" s="9" t="s">
        <v>76</v>
      </c>
      <c r="E8" s="10">
        <v>9784.409999999998</v>
      </c>
      <c r="G8" s="9" t="s">
        <v>85</v>
      </c>
      <c r="H8" s="10">
        <v>130</v>
      </c>
    </row>
    <row r="9" spans="1:9" x14ac:dyDescent="0.25">
      <c r="A9" s="17" t="s">
        <v>1176</v>
      </c>
      <c r="B9" s="17"/>
      <c r="D9" s="9" t="s">
        <v>117</v>
      </c>
      <c r="E9" s="10">
        <v>7676.91</v>
      </c>
      <c r="G9" s="9" t="s">
        <v>1171</v>
      </c>
      <c r="H9" s="10">
        <v>767</v>
      </c>
    </row>
    <row r="10" spans="1:9" x14ac:dyDescent="0.25">
      <c r="A10" s="8" t="s">
        <v>1170</v>
      </c>
      <c r="B10" t="s">
        <v>1175</v>
      </c>
      <c r="D10" s="9" t="s">
        <v>70</v>
      </c>
      <c r="E10" s="10">
        <v>9607.7500000000018</v>
      </c>
    </row>
    <row r="11" spans="1:9" x14ac:dyDescent="0.25">
      <c r="A11" s="9" t="s">
        <v>75</v>
      </c>
      <c r="B11" s="10">
        <v>92</v>
      </c>
      <c r="D11" s="9" t="s">
        <v>86</v>
      </c>
      <c r="E11" s="10">
        <v>10380.040000000001</v>
      </c>
      <c r="G11" s="17" t="s">
        <v>1191</v>
      </c>
      <c r="H11" s="17"/>
      <c r="I11" s="17"/>
    </row>
    <row r="12" spans="1:9" x14ac:dyDescent="0.25">
      <c r="A12" s="9" t="s">
        <v>80</v>
      </c>
      <c r="B12" s="10">
        <v>525</v>
      </c>
      <c r="D12" s="9" t="s">
        <v>90</v>
      </c>
      <c r="E12" s="10">
        <v>9994.7100000000064</v>
      </c>
      <c r="G12" s="8" t="s">
        <v>1186</v>
      </c>
      <c r="H12" s="8" t="s">
        <v>1174</v>
      </c>
    </row>
    <row r="13" spans="1:9" x14ac:dyDescent="0.25">
      <c r="A13" s="9" t="s">
        <v>68</v>
      </c>
      <c r="B13" s="10">
        <v>150</v>
      </c>
      <c r="D13" s="9" t="s">
        <v>104</v>
      </c>
      <c r="E13" s="10">
        <v>9719.4499999999971</v>
      </c>
      <c r="G13" s="8" t="s">
        <v>1170</v>
      </c>
      <c r="H13" t="s">
        <v>1185</v>
      </c>
      <c r="I13" t="s">
        <v>1171</v>
      </c>
    </row>
    <row r="14" spans="1:9" x14ac:dyDescent="0.25">
      <c r="A14" s="9" t="s">
        <v>1171</v>
      </c>
      <c r="B14" s="10">
        <v>767</v>
      </c>
      <c r="D14" s="9" t="s">
        <v>96</v>
      </c>
      <c r="E14" s="10">
        <v>8668.0399999999991</v>
      </c>
      <c r="G14" s="9" t="s">
        <v>75</v>
      </c>
      <c r="H14" s="10">
        <v>1828</v>
      </c>
      <c r="I14" s="10">
        <v>1828</v>
      </c>
    </row>
    <row r="15" spans="1:9" x14ac:dyDescent="0.25">
      <c r="D15" s="9" t="s">
        <v>1171</v>
      </c>
      <c r="E15" s="10">
        <v>106512.81999999999</v>
      </c>
      <c r="G15" s="9" t="s">
        <v>80</v>
      </c>
      <c r="H15" s="10">
        <v>12567</v>
      </c>
      <c r="I15" s="10">
        <v>12567</v>
      </c>
    </row>
    <row r="16" spans="1:9" x14ac:dyDescent="0.25">
      <c r="A16" s="17" t="s">
        <v>1176</v>
      </c>
      <c r="B16" s="17"/>
      <c r="G16" s="9" t="s">
        <v>68</v>
      </c>
      <c r="H16" s="10">
        <v>5208</v>
      </c>
      <c r="I16" s="10">
        <v>5208</v>
      </c>
    </row>
    <row r="17" spans="1:9" x14ac:dyDescent="0.25">
      <c r="A17" s="8" t="s">
        <v>1170</v>
      </c>
      <c r="B17" t="s">
        <v>1172</v>
      </c>
      <c r="D17" s="17" t="s">
        <v>1189</v>
      </c>
      <c r="E17" s="17"/>
      <c r="G17" s="9" t="s">
        <v>1171</v>
      </c>
      <c r="H17" s="10">
        <v>19603</v>
      </c>
      <c r="I17" s="10">
        <v>19603</v>
      </c>
    </row>
    <row r="18" spans="1:9" x14ac:dyDescent="0.25">
      <c r="A18" s="9" t="s">
        <v>67</v>
      </c>
      <c r="B18" s="10">
        <v>62006.179999999993</v>
      </c>
      <c r="D18" s="18" t="s">
        <v>1170</v>
      </c>
      <c r="E18" s="1" t="s">
        <v>1188</v>
      </c>
    </row>
    <row r="19" spans="1:9" x14ac:dyDescent="0.25">
      <c r="A19" s="14" t="s">
        <v>1178</v>
      </c>
      <c r="B19" s="10">
        <v>3792.76</v>
      </c>
      <c r="D19" s="9" t="s">
        <v>73</v>
      </c>
      <c r="E19" s="10">
        <v>3856.86</v>
      </c>
    </row>
    <row r="20" spans="1:9" x14ac:dyDescent="0.25">
      <c r="A20" s="14" t="s">
        <v>1179</v>
      </c>
      <c r="B20" s="10">
        <v>4062.0700000000006</v>
      </c>
      <c r="D20" s="14" t="s">
        <v>75</v>
      </c>
      <c r="E20" s="10">
        <v>447.96999999999991</v>
      </c>
    </row>
    <row r="21" spans="1:9" x14ac:dyDescent="0.25">
      <c r="A21" s="14" t="s">
        <v>1180</v>
      </c>
      <c r="B21" s="10">
        <v>7598.97</v>
      </c>
      <c r="D21" s="14" t="s">
        <v>80</v>
      </c>
      <c r="E21" s="10">
        <v>2696.8500000000004</v>
      </c>
    </row>
    <row r="22" spans="1:9" x14ac:dyDescent="0.25">
      <c r="A22" s="14" t="s">
        <v>1181</v>
      </c>
      <c r="B22" s="10">
        <v>13959.789999999999</v>
      </c>
      <c r="D22" s="14" t="s">
        <v>68</v>
      </c>
      <c r="E22" s="10">
        <v>712.04</v>
      </c>
    </row>
    <row r="23" spans="1:9" x14ac:dyDescent="0.25">
      <c r="A23" s="14" t="s">
        <v>1182</v>
      </c>
      <c r="B23" s="10">
        <v>10389.159999999996</v>
      </c>
      <c r="D23" s="9" t="s">
        <v>79</v>
      </c>
      <c r="E23" s="10">
        <v>4739.79</v>
      </c>
    </row>
    <row r="24" spans="1:9" x14ac:dyDescent="0.25">
      <c r="A24" s="14" t="s">
        <v>1183</v>
      </c>
      <c r="B24" s="10">
        <v>10415.809999999998</v>
      </c>
      <c r="D24" s="14" t="s">
        <v>75</v>
      </c>
      <c r="E24" s="10">
        <v>730.5</v>
      </c>
    </row>
    <row r="25" spans="1:9" x14ac:dyDescent="0.25">
      <c r="A25" s="14" t="s">
        <v>1184</v>
      </c>
      <c r="B25" s="10">
        <v>11787.619999999994</v>
      </c>
      <c r="D25" s="14" t="s">
        <v>80</v>
      </c>
      <c r="E25" s="10">
        <v>3380.7499999999995</v>
      </c>
    </row>
    <row r="26" spans="1:9" x14ac:dyDescent="0.25">
      <c r="A26" s="9" t="s">
        <v>93</v>
      </c>
      <c r="B26" s="10">
        <v>22901.38</v>
      </c>
      <c r="D26" s="14" t="s">
        <v>68</v>
      </c>
      <c r="E26" s="10">
        <v>628.54</v>
      </c>
    </row>
    <row r="27" spans="1:9" x14ac:dyDescent="0.25">
      <c r="A27" s="14" t="s">
        <v>1178</v>
      </c>
      <c r="B27" s="10">
        <v>883.06</v>
      </c>
      <c r="D27" s="9" t="s">
        <v>66</v>
      </c>
      <c r="E27" s="10">
        <v>3850.0699999999997</v>
      </c>
    </row>
    <row r="28" spans="1:9" x14ac:dyDescent="0.25">
      <c r="A28" s="14" t="s">
        <v>1179</v>
      </c>
      <c r="B28" s="10">
        <v>2003.5999999999997</v>
      </c>
      <c r="D28" s="14" t="s">
        <v>75</v>
      </c>
      <c r="E28" s="10">
        <v>409.58000000000004</v>
      </c>
    </row>
    <row r="29" spans="1:9" x14ac:dyDescent="0.25">
      <c r="A29" s="14" t="s">
        <v>1180</v>
      </c>
      <c r="B29" s="10">
        <v>2439.63</v>
      </c>
      <c r="D29" s="14" t="s">
        <v>80</v>
      </c>
      <c r="E29" s="10">
        <v>2694.8299999999995</v>
      </c>
    </row>
    <row r="30" spans="1:9" x14ac:dyDescent="0.25">
      <c r="A30" s="14" t="s">
        <v>1181</v>
      </c>
      <c r="B30" s="10">
        <v>5968.4699999999993</v>
      </c>
      <c r="D30" s="14" t="s">
        <v>68</v>
      </c>
      <c r="E30" s="10">
        <v>745.66000000000008</v>
      </c>
    </row>
    <row r="31" spans="1:9" x14ac:dyDescent="0.25">
      <c r="A31" s="14" t="s">
        <v>1182</v>
      </c>
      <c r="B31" s="10">
        <v>3976.1100000000006</v>
      </c>
      <c r="D31" s="9" t="s">
        <v>89</v>
      </c>
      <c r="E31" s="10">
        <v>4100.1699999999992</v>
      </c>
    </row>
    <row r="32" spans="1:9" x14ac:dyDescent="0.25">
      <c r="A32" s="14" t="s">
        <v>1183</v>
      </c>
      <c r="B32" s="10">
        <v>3752.7000000000003</v>
      </c>
      <c r="D32" s="14" t="s">
        <v>75</v>
      </c>
      <c r="E32" s="10">
        <v>419.35</v>
      </c>
    </row>
    <row r="33" spans="1:5" x14ac:dyDescent="0.25">
      <c r="A33" s="14" t="s">
        <v>1184</v>
      </c>
      <c r="B33" s="10">
        <v>3877.81</v>
      </c>
      <c r="D33" s="14" t="s">
        <v>80</v>
      </c>
      <c r="E33" s="10">
        <v>2706.9899999999993</v>
      </c>
    </row>
    <row r="34" spans="1:5" x14ac:dyDescent="0.25">
      <c r="A34" s="9" t="s">
        <v>74</v>
      </c>
      <c r="B34" s="10">
        <v>21605.26</v>
      </c>
      <c r="D34" s="14" t="s">
        <v>68</v>
      </c>
      <c r="E34" s="10">
        <v>973.83</v>
      </c>
    </row>
    <row r="35" spans="1:5" x14ac:dyDescent="0.25">
      <c r="A35" s="14" t="s">
        <v>1178</v>
      </c>
      <c r="B35" s="10">
        <v>2436.2500000000005</v>
      </c>
      <c r="D35" s="9" t="s">
        <v>85</v>
      </c>
      <c r="E35" s="10">
        <v>3241.9300000000003</v>
      </c>
    </row>
    <row r="36" spans="1:5" x14ac:dyDescent="0.25">
      <c r="A36" s="14" t="s">
        <v>1179</v>
      </c>
      <c r="B36" s="10">
        <v>3028.34</v>
      </c>
      <c r="D36" s="14" t="s">
        <v>75</v>
      </c>
      <c r="E36" s="10">
        <v>445.82</v>
      </c>
    </row>
    <row r="37" spans="1:5" x14ac:dyDescent="0.25">
      <c r="A37" s="14" t="s">
        <v>1180</v>
      </c>
      <c r="B37" s="10">
        <v>1007.79</v>
      </c>
      <c r="D37" s="14" t="s">
        <v>80</v>
      </c>
      <c r="E37" s="10">
        <v>2234.8200000000002</v>
      </c>
    </row>
    <row r="38" spans="1:5" x14ac:dyDescent="0.25">
      <c r="A38" s="14" t="s">
        <v>1181</v>
      </c>
      <c r="B38" s="10">
        <v>5144.8</v>
      </c>
      <c r="D38" s="14" t="s">
        <v>68</v>
      </c>
      <c r="E38" s="10">
        <v>561.29000000000008</v>
      </c>
    </row>
    <row r="39" spans="1:5" x14ac:dyDescent="0.25">
      <c r="A39" s="14" t="s">
        <v>1182</v>
      </c>
      <c r="B39" s="10">
        <v>3350.9399999999996</v>
      </c>
      <c r="D39" s="9" t="s">
        <v>1171</v>
      </c>
      <c r="E39" s="10">
        <v>19788.820000000003</v>
      </c>
    </row>
    <row r="40" spans="1:5" x14ac:dyDescent="0.25">
      <c r="A40" s="14" t="s">
        <v>1183</v>
      </c>
      <c r="B40" s="10">
        <v>3297.7799999999997</v>
      </c>
    </row>
    <row r="41" spans="1:5" x14ac:dyDescent="0.25">
      <c r="A41" s="14" t="s">
        <v>1184</v>
      </c>
      <c r="B41" s="10">
        <v>3339.36</v>
      </c>
    </row>
    <row r="42" spans="1:5" x14ac:dyDescent="0.25">
      <c r="A42" s="9" t="s">
        <v>1171</v>
      </c>
      <c r="B42" s="10">
        <v>106512.81999999998</v>
      </c>
    </row>
  </sheetData>
  <mergeCells count="7">
    <mergeCell ref="G2:H2"/>
    <mergeCell ref="A2:B2"/>
    <mergeCell ref="A9:B9"/>
    <mergeCell ref="A16:B16"/>
    <mergeCell ref="D17:E17"/>
    <mergeCell ref="D2:E2"/>
    <mergeCell ref="G1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5E81-5860-4FC7-B3BE-7490EEFB53AA}">
  <dimension ref="A1"/>
  <sheetViews>
    <sheetView showGridLines="0"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Cocina_df</vt:lpstr>
      <vt:lpstr>Sala_df</vt:lpstr>
      <vt:lpstr>Tablas_dinamicas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Posada Ballesteros</dc:creator>
  <cp:lastModifiedBy>Julio César Posada Ballesteros</cp:lastModifiedBy>
  <dcterms:created xsi:type="dcterms:W3CDTF">2024-10-08T23:11:15Z</dcterms:created>
  <dcterms:modified xsi:type="dcterms:W3CDTF">2024-10-10T22:10:06Z</dcterms:modified>
</cp:coreProperties>
</file>