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f-my.sharepoint.com/personal/fernj7_basfad_basf_net/Documents/Documents/Documentos Gerais/Bootcamp Excel Santander/"/>
    </mc:Choice>
  </mc:AlternateContent>
  <xr:revisionPtr revIDLastSave="372" documentId="8_{97EEA119-04FD-4C25-8564-1681035E845B}" xr6:coauthVersionLast="47" xr6:coauthVersionMax="47" xr10:uidLastSave="{583860C0-2B8C-4695-991F-8A33FEC07C50}"/>
  <bookViews>
    <workbookView xWindow="-108" yWindow="-108" windowWidth="23256" windowHeight="12456" xr2:uid="{31146302-3B83-41AC-B580-64B63E8A34D0}"/>
  </bookViews>
  <sheets>
    <sheet name="APP" sheetId="1" r:id="rId1"/>
    <sheet name="Apoio" sheetId="2" r:id="rId2"/>
  </sheets>
  <definedNames>
    <definedName name="aporte">APP!$D$19</definedName>
    <definedName name="patrimonio">APP!$D$22</definedName>
    <definedName name="qtd_anos">APP!$D$20</definedName>
    <definedName name="rendimento_carteira">APP!$D$15</definedName>
    <definedName name="sugestao_investimento">APP!$D$16</definedName>
    <definedName name="taxa_mensal">APP!$D$21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36" i="1"/>
  <c r="H4" i="2"/>
  <c r="A16" i="2"/>
  <c r="A17" i="2"/>
  <c r="A18" i="2"/>
  <c r="A19" i="2"/>
  <c r="A20" i="2"/>
  <c r="A15" i="2"/>
  <c r="A10" i="2"/>
  <c r="A11" i="2"/>
  <c r="A12" i="2"/>
  <c r="A13" i="2"/>
  <c r="A14" i="2"/>
  <c r="A9" i="2"/>
  <c r="A4" i="2"/>
  <c r="A5" i="2"/>
  <c r="A6" i="2"/>
  <c r="A7" i="2"/>
  <c r="A8" i="2"/>
  <c r="A3" i="2"/>
  <c r="D33" i="1"/>
  <c r="D16" i="1"/>
  <c r="D22" i="1"/>
  <c r="D23" i="1" s="1"/>
  <c r="C27" i="1"/>
  <c r="D27" i="1" s="1"/>
  <c r="C28" i="1"/>
  <c r="D28" i="1" s="1"/>
  <c r="C29" i="1"/>
  <c r="D29" i="1" s="1"/>
  <c r="C30" i="1"/>
  <c r="D30" i="1" s="1"/>
  <c r="C26" i="1"/>
  <c r="D26" i="1" s="1"/>
  <c r="D38" i="1" l="1"/>
  <c r="D36" i="1"/>
  <c r="D42" i="1" s="1"/>
  <c r="D40" i="1"/>
  <c r="D41" i="1"/>
  <c r="D39" i="1"/>
  <c r="D37" i="1"/>
</calcChain>
</file>

<file path=xl/sharedStrings.xml><?xml version="1.0" encoding="utf-8"?>
<sst xmlns="http://schemas.openxmlformats.org/spreadsheetml/2006/main" count="70" uniqueCount="34">
  <si>
    <t>Por quantos anos</t>
  </si>
  <si>
    <t>Dividendos mensais</t>
  </si>
  <si>
    <t>Investimento Mensal</t>
  </si>
  <si>
    <t>Quanto investir por mês</t>
  </si>
  <si>
    <t>Patrimônio acumulado</t>
  </si>
  <si>
    <t>Taxa de rendimento mensal</t>
  </si>
  <si>
    <t>Quanto em 2 anos</t>
  </si>
  <si>
    <t>Quanto em 5 anos</t>
  </si>
  <si>
    <t>Quanto em 10 anos</t>
  </si>
  <si>
    <t>Quanto em 20 anos</t>
  </si>
  <si>
    <t>Quanto em 30 anos</t>
  </si>
  <si>
    <t>Cenários</t>
  </si>
  <si>
    <t>Dividendo</t>
  </si>
  <si>
    <t>Configurações</t>
  </si>
  <si>
    <t>Rendimento Carteira</t>
  </si>
  <si>
    <t>Salário</t>
  </si>
  <si>
    <t>Perfil</t>
  </si>
  <si>
    <t>Agressivo</t>
  </si>
  <si>
    <t>Conservador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</si>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</sst>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9C5700"/>
      <name val="Arial"/>
      <family val="2"/>
    </font>
    <font>
      <b/>
      <sz val="10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45">
    <xf numFmtId="0" fontId="0" fillId="0" borderId="0" xfId="0"/>
    <xf numFmtId="0" fontId="2" fillId="0" borderId="0" xfId="0" applyFont="1"/>
    <xf numFmtId="164" fontId="0" fillId="0" borderId="6" xfId="1" applyNumberFormat="1" applyFont="1" applyBorder="1"/>
    <xf numFmtId="10" fontId="0" fillId="0" borderId="6" xfId="1" applyNumberFormat="1" applyFont="1" applyBorder="1"/>
    <xf numFmtId="16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0" fontId="1" fillId="0" borderId="6" xfId="0" applyNumberFormat="1" applyFont="1" applyBorder="1" applyAlignment="1">
      <alignment horizontal="right"/>
    </xf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8" fontId="1" fillId="3" borderId="6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8" fontId="1" fillId="3" borderId="9" xfId="0" applyNumberFormat="1" applyFont="1" applyFill="1" applyBorder="1" applyAlignment="1">
      <alignment horizontal="right"/>
    </xf>
    <xf numFmtId="0" fontId="6" fillId="3" borderId="4" xfId="0" applyFont="1" applyFill="1" applyBorder="1"/>
    <xf numFmtId="8" fontId="0" fillId="3" borderId="5" xfId="0" applyNumberFormat="1" applyFill="1" applyBorder="1"/>
    <xf numFmtId="8" fontId="0" fillId="3" borderId="6" xfId="0" applyNumberFormat="1" applyFill="1" applyBorder="1"/>
    <xf numFmtId="0" fontId="6" fillId="3" borderId="7" xfId="0" applyFont="1" applyFill="1" applyBorder="1"/>
    <xf numFmtId="8" fontId="0" fillId="3" borderId="8" xfId="0" applyNumberFormat="1" applyFill="1" applyBorder="1"/>
    <xf numFmtId="8" fontId="0" fillId="3" borderId="9" xfId="0" applyNumberFormat="1" applyFill="1" applyBorder="1"/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164" fontId="0" fillId="3" borderId="9" xfId="1" applyNumberFormat="1" applyFont="1" applyFill="1" applyBorder="1"/>
    <xf numFmtId="0" fontId="4" fillId="4" borderId="0" xfId="2" applyBorder="1"/>
    <xf numFmtId="0" fontId="4" fillId="4" borderId="0" xfId="2"/>
    <xf numFmtId="0" fontId="0" fillId="3" borderId="0" xfId="0" applyFill="1"/>
    <xf numFmtId="164" fontId="0" fillId="3" borderId="0" xfId="0" applyNumberFormat="1" applyFill="1"/>
    <xf numFmtId="0" fontId="4" fillId="4" borderId="0" xfId="2" applyAlignment="1">
      <alignment horizontal="right"/>
    </xf>
    <xf numFmtId="0" fontId="0" fillId="3" borderId="0" xfId="0" applyFont="1" applyFill="1" applyBorder="1"/>
    <xf numFmtId="9" fontId="0" fillId="0" borderId="0" xfId="0" applyNumberFormat="1"/>
    <xf numFmtId="0" fontId="1" fillId="3" borderId="0" xfId="0" applyFont="1" applyFill="1"/>
    <xf numFmtId="164" fontId="1" fillId="3" borderId="0" xfId="0" applyNumberFormat="1" applyFont="1" applyFill="1"/>
    <xf numFmtId="0" fontId="0" fillId="0" borderId="10" xfId="0" applyBorder="1"/>
    <xf numFmtId="9" fontId="0" fillId="0" borderId="10" xfId="0" applyNumberFormat="1" applyBorder="1"/>
    <xf numFmtId="10" fontId="4" fillId="4" borderId="0" xfId="2" applyNumberFormat="1"/>
    <xf numFmtId="0" fontId="5" fillId="2" borderId="10" xfId="0" applyFont="1" applyFill="1" applyBorder="1"/>
    <xf numFmtId="0" fontId="5" fillId="2" borderId="10" xfId="0" applyFont="1" applyFill="1" applyBorder="1" applyAlignment="1">
      <alignment horizontal="right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304799</xdr:colOff>
      <xdr:row>0</xdr:row>
      <xdr:rowOff>129540</xdr:rowOff>
    </xdr:from>
    <xdr:to>
      <xdr:col>4</xdr:col>
      <xdr:colOff>33248</xdr:colOff>
      <xdr:row>10</xdr:row>
      <xdr:rowOff>160020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4415F6A-DAC9-C714-269E-3C1BA70E2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129540"/>
          <a:ext cx="6876009" cy="1706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887E-C78C-4084-B175-4B4A4C94E377}">
  <dimension ref="A12:XFD42"/>
  <sheetViews>
    <sheetView showGridLines="0" tabSelected="1" topLeftCell="A20" workbookViewId="0">
      <selection activeCell="D47" sqref="D47"/>
    </sheetView>
  </sheetViews>
  <sheetFormatPr defaultColWidth="0" defaultRowHeight="13.2" x14ac:dyDescent="0.25"/>
  <cols>
    <col min="1" max="1" width="5.33203125" customWidth="1"/>
    <col min="2" max="2" width="50.88671875" customWidth="1"/>
    <col min="3" max="3" width="32.88671875" customWidth="1"/>
    <col min="4" max="4" width="15.109375" customWidth="1"/>
    <col min="5" max="5" width="5.33203125" customWidth="1"/>
    <col min="6" max="6" width="3.5546875" hidden="1" customWidth="1"/>
    <col min="7" max="7" width="4.6640625" hidden="1" customWidth="1"/>
    <col min="8" max="8" width="3.6640625" hidden="1" customWidth="1"/>
    <col min="9" max="9" width="3" hidden="1" customWidth="1"/>
    <col min="10" max="11" width="8.88671875" hidden="1" customWidth="1"/>
    <col min="12" max="16383" width="8.88671875" hidden="1"/>
    <col min="16384" max="16384" width="2.109375" hidden="1" customWidth="1"/>
  </cols>
  <sheetData>
    <row r="12" spans="2:4" ht="13.8" thickBot="1" x14ac:dyDescent="0.3"/>
    <row r="13" spans="2:4" ht="17.399999999999999" x14ac:dyDescent="0.25">
      <c r="B13" s="27" t="s">
        <v>13</v>
      </c>
      <c r="C13" s="28"/>
      <c r="D13" s="29"/>
    </row>
    <row r="14" spans="2:4" ht="15" x14ac:dyDescent="0.25">
      <c r="B14" s="19" t="s">
        <v>15</v>
      </c>
      <c r="C14" s="20"/>
      <c r="D14" s="2">
        <v>2000</v>
      </c>
    </row>
    <row r="15" spans="2:4" ht="15" x14ac:dyDescent="0.25">
      <c r="B15" s="19" t="s">
        <v>14</v>
      </c>
      <c r="C15" s="20"/>
      <c r="D15" s="3">
        <v>6.0000000000000001E-3</v>
      </c>
    </row>
    <row r="16" spans="2:4" ht="15.6" thickBot="1" x14ac:dyDescent="0.3">
      <c r="B16" s="21" t="s">
        <v>33</v>
      </c>
      <c r="C16" s="22"/>
      <c r="D16" s="30">
        <f>D14*30%</f>
        <v>600</v>
      </c>
    </row>
    <row r="17" spans="1:4" ht="13.8" customHeight="1" thickBot="1" x14ac:dyDescent="0.3"/>
    <row r="18" spans="1:4" ht="17.399999999999999" x14ac:dyDescent="0.25">
      <c r="B18" s="23" t="s">
        <v>2</v>
      </c>
      <c r="C18" s="24"/>
      <c r="D18" s="25"/>
    </row>
    <row r="19" spans="1:4" ht="15" x14ac:dyDescent="0.25">
      <c r="B19" s="19" t="s">
        <v>3</v>
      </c>
      <c r="C19" s="20"/>
      <c r="D19" s="4">
        <v>200</v>
      </c>
    </row>
    <row r="20" spans="1:4" ht="15" x14ac:dyDescent="0.25">
      <c r="B20" s="19" t="s">
        <v>0</v>
      </c>
      <c r="C20" s="20"/>
      <c r="D20" s="5">
        <v>5</v>
      </c>
    </row>
    <row r="21" spans="1:4" ht="15" x14ac:dyDescent="0.25">
      <c r="B21" s="19" t="s">
        <v>5</v>
      </c>
      <c r="C21" s="20"/>
      <c r="D21" s="6">
        <v>1.0789999999999999E-2</v>
      </c>
    </row>
    <row r="22" spans="1:4" ht="15.6" x14ac:dyDescent="0.3">
      <c r="B22" s="7" t="s">
        <v>4</v>
      </c>
      <c r="C22" s="8"/>
      <c r="D22" s="9">
        <f>FV(taxa_mensal,qtd_anos*12,-aporte)</f>
        <v>16755.382799697527</v>
      </c>
    </row>
    <row r="23" spans="1:4" ht="16.2" thickBot="1" x14ac:dyDescent="0.35">
      <c r="B23" s="10" t="s">
        <v>1</v>
      </c>
      <c r="C23" s="11"/>
      <c r="D23" s="12">
        <f>patrimonio*rendimento_carteira</f>
        <v>100.53229679818516</v>
      </c>
    </row>
    <row r="24" spans="1:4" ht="13.8" thickBot="1" x14ac:dyDescent="0.3"/>
    <row r="25" spans="1:4" ht="17.399999999999999" x14ac:dyDescent="0.25">
      <c r="B25" s="23" t="s">
        <v>11</v>
      </c>
      <c r="C25" s="24"/>
      <c r="D25" s="26" t="s">
        <v>12</v>
      </c>
    </row>
    <row r="26" spans="1:4" ht="15" x14ac:dyDescent="0.25">
      <c r="A26" s="1">
        <v>2</v>
      </c>
      <c r="B26" s="13" t="s">
        <v>6</v>
      </c>
      <c r="C26" s="14">
        <f>FV($D$21,$A26*12,$D$19*-1)</f>
        <v>5445.5254595290435</v>
      </c>
      <c r="D26" s="15">
        <f>C26*rendimento_carteira</f>
        <v>32.673152757174265</v>
      </c>
    </row>
    <row r="27" spans="1:4" ht="15" x14ac:dyDescent="0.25">
      <c r="A27" s="1">
        <v>5</v>
      </c>
      <c r="B27" s="13" t="s">
        <v>7</v>
      </c>
      <c r="C27" s="14">
        <f>FV($D$21,$A27*12,$D$19*-1)</f>
        <v>16755.382799697527</v>
      </c>
      <c r="D27" s="15">
        <f>C27*rendimento_carteira</f>
        <v>100.53229679818516</v>
      </c>
    </row>
    <row r="28" spans="1:4" ht="15" x14ac:dyDescent="0.25">
      <c r="A28" s="1">
        <v>10</v>
      </c>
      <c r="B28" s="13" t="s">
        <v>8</v>
      </c>
      <c r="C28" s="14">
        <f>FV($D$21,$A28*12,$D$19*-1)</f>
        <v>48656.842506034438</v>
      </c>
      <c r="D28" s="15">
        <f>C28*rendimento_carteira</f>
        <v>291.94105503620665</v>
      </c>
    </row>
    <row r="29" spans="1:4" ht="15" x14ac:dyDescent="0.25">
      <c r="A29" s="1">
        <v>20</v>
      </c>
      <c r="B29" s="13" t="s">
        <v>9</v>
      </c>
      <c r="C29" s="14">
        <f>FV($D$21,$A29*12,$D$19*-1)</f>
        <v>225039.68001941612</v>
      </c>
      <c r="D29" s="15">
        <f>C29*rendimento_carteira</f>
        <v>1350.2380801164968</v>
      </c>
    </row>
    <row r="30" spans="1:4" ht="15.6" thickBot="1" x14ac:dyDescent="0.3">
      <c r="A30" s="1">
        <v>30</v>
      </c>
      <c r="B30" s="16" t="s">
        <v>10</v>
      </c>
      <c r="C30" s="17">
        <f>FV($D$21,$A30*12,$D$19*-1)</f>
        <v>864433.93100094295</v>
      </c>
      <c r="D30" s="18">
        <f>C30*rendimento_carteira</f>
        <v>5186.6035860056581</v>
      </c>
    </row>
    <row r="32" spans="1:4" x14ac:dyDescent="0.25">
      <c r="B32" s="31" t="s">
        <v>16</v>
      </c>
      <c r="C32" s="32"/>
      <c r="D32" s="35" t="s">
        <v>18</v>
      </c>
    </row>
    <row r="33" spans="2:4" x14ac:dyDescent="0.25">
      <c r="B33" s="36" t="s">
        <v>20</v>
      </c>
      <c r="C33" s="33"/>
      <c r="D33" s="34">
        <f>aporte</f>
        <v>200</v>
      </c>
    </row>
    <row r="35" spans="2:4" x14ac:dyDescent="0.25">
      <c r="B35" s="38" t="s">
        <v>21</v>
      </c>
      <c r="C35" s="38" t="s">
        <v>22</v>
      </c>
      <c r="D35" s="38" t="s">
        <v>23</v>
      </c>
    </row>
    <row r="36" spans="2:4" x14ac:dyDescent="0.25">
      <c r="B36" t="s">
        <v>24</v>
      </c>
      <c r="C36" s="37">
        <f>VLOOKUP($D$32&amp;"-"&amp;B36,Apoio!$A:$D,4,FALSE)</f>
        <v>0.3</v>
      </c>
      <c r="D36" s="34">
        <f>C36*$D$33</f>
        <v>60</v>
      </c>
    </row>
    <row r="37" spans="2:4" x14ac:dyDescent="0.25">
      <c r="B37" t="s">
        <v>25</v>
      </c>
      <c r="C37" s="37">
        <f>VLOOKUP($D$32&amp;"-"&amp;B37,Apoio!$A:$D,4,FALSE)</f>
        <v>0.5</v>
      </c>
      <c r="D37" s="34">
        <f t="shared" ref="D37:D41" si="0">C37*$D$33</f>
        <v>100</v>
      </c>
    </row>
    <row r="38" spans="2:4" x14ac:dyDescent="0.25">
      <c r="B38" t="s">
        <v>26</v>
      </c>
      <c r="C38" s="37">
        <f>VLOOKUP($D$32&amp;"-"&amp;B38,Apoio!$A:$D,4,FALSE)</f>
        <v>0.1</v>
      </c>
      <c r="D38" s="34">
        <f t="shared" si="0"/>
        <v>20</v>
      </c>
    </row>
    <row r="39" spans="2:4" x14ac:dyDescent="0.25">
      <c r="B39" t="s">
        <v>27</v>
      </c>
      <c r="C39" s="37">
        <f>VLOOKUP($D$32&amp;"-"&amp;B39,Apoio!$A:$D,4,FALSE)</f>
        <v>0.1</v>
      </c>
      <c r="D39" s="34">
        <f t="shared" si="0"/>
        <v>20</v>
      </c>
    </row>
    <row r="40" spans="2:4" x14ac:dyDescent="0.25">
      <c r="B40" t="s">
        <v>28</v>
      </c>
      <c r="C40" s="37">
        <f>VLOOKUP($D$32&amp;"-"&amp;B40,Apoio!$A:$D,4,FALSE)</f>
        <v>0</v>
      </c>
      <c r="D40" s="34">
        <f t="shared" si="0"/>
        <v>0</v>
      </c>
    </row>
    <row r="41" spans="2:4" x14ac:dyDescent="0.25">
      <c r="B41" t="s">
        <v>29</v>
      </c>
      <c r="C41" s="37">
        <f>VLOOKUP($D$32&amp;"-"&amp;B41,Apoio!$A:$D,4,FALSE)</f>
        <v>0</v>
      </c>
      <c r="D41" s="34">
        <f t="shared" si="0"/>
        <v>0</v>
      </c>
    </row>
    <row r="42" spans="2:4" x14ac:dyDescent="0.25">
      <c r="B42" s="38"/>
      <c r="C42" s="38"/>
      <c r="D42" s="39">
        <f>SUM(D36:D41)</f>
        <v>200</v>
      </c>
    </row>
  </sheetData>
  <mergeCells count="11">
    <mergeCell ref="B25:C25"/>
    <mergeCell ref="B19:C19"/>
    <mergeCell ref="B20:C20"/>
    <mergeCell ref="B21:C21"/>
    <mergeCell ref="B22:C22"/>
    <mergeCell ref="B23:C23"/>
    <mergeCell ref="B18:D18"/>
    <mergeCell ref="B14:C14"/>
    <mergeCell ref="B15:C15"/>
    <mergeCell ref="B16:C16"/>
    <mergeCell ref="B13:D13"/>
  </mergeCells>
  <dataValidations count="1">
    <dataValidation type="list" allowBlank="1" showInputMessage="1" showErrorMessage="1" sqref="D32" xr:uid="{E3C1D707-6651-4593-8F90-D0661713DDC2}">
      <formula1>"Conservador,Moderado,Agressivo"</formula1>
    </dataValidation>
  </dataValidations>
  <pageMargins left="0.511811024" right="0.511811024" top="0.78740157499999996" bottom="0.78740157499999996" header="0.31496062000000002" footer="0.31496062000000002"/>
  <headerFooter>
    <oddFooter>&amp;C_x000D_&amp;1#&amp;"Arial"&amp;10&amp;K000000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E098-0EB2-4F0A-9632-8FD644111470}">
  <dimension ref="A2:H20"/>
  <sheetViews>
    <sheetView workbookViewId="0">
      <selection activeCell="G11" sqref="G11"/>
    </sheetView>
  </sheetViews>
  <sheetFormatPr defaultRowHeight="13.2" x14ac:dyDescent="0.25"/>
  <cols>
    <col min="1" max="1" width="25.88671875" bestFit="1" customWidth="1"/>
    <col min="2" max="2" width="15.21875" customWidth="1"/>
    <col min="4" max="4" width="13.6640625" customWidth="1"/>
    <col min="7" max="7" width="14" bestFit="1" customWidth="1"/>
  </cols>
  <sheetData>
    <row r="2" spans="1:8" ht="13.8" thickBot="1" x14ac:dyDescent="0.3">
      <c r="A2" s="43" t="s">
        <v>31</v>
      </c>
      <c r="B2" s="43" t="s">
        <v>16</v>
      </c>
      <c r="C2" s="43" t="s">
        <v>21</v>
      </c>
      <c r="D2" s="44" t="s">
        <v>30</v>
      </c>
    </row>
    <row r="3" spans="1:8" x14ac:dyDescent="0.25">
      <c r="A3" t="str">
        <f>B3&amp;"-"&amp;C3</f>
        <v>Conservador-Papel</v>
      </c>
      <c r="B3" t="s">
        <v>18</v>
      </c>
      <c r="C3" t="s">
        <v>24</v>
      </c>
      <c r="D3" s="37">
        <v>0.3</v>
      </c>
    </row>
    <row r="4" spans="1:8" x14ac:dyDescent="0.25">
      <c r="A4" t="str">
        <f t="shared" ref="A4:A20" si="0">B4&amp;"-"&amp;C4</f>
        <v>Conservador-Tijolo</v>
      </c>
      <c r="B4" t="s">
        <v>18</v>
      </c>
      <c r="C4" t="s">
        <v>25</v>
      </c>
      <c r="D4" s="37">
        <v>0.5</v>
      </c>
      <c r="G4" s="32" t="s">
        <v>32</v>
      </c>
      <c r="H4" s="42">
        <f>VLOOKUP(G4,$A:$D,4,FALSE)</f>
        <v>0.35</v>
      </c>
    </row>
    <row r="5" spans="1:8" x14ac:dyDescent="0.25">
      <c r="A5" t="str">
        <f t="shared" si="0"/>
        <v>Conservador-Híbrido</v>
      </c>
      <c r="B5" t="s">
        <v>18</v>
      </c>
      <c r="C5" t="s">
        <v>26</v>
      </c>
      <c r="D5" s="37">
        <v>0.1</v>
      </c>
    </row>
    <row r="6" spans="1:8" x14ac:dyDescent="0.25">
      <c r="A6" t="str">
        <f t="shared" si="0"/>
        <v>Conservador-Fofs</v>
      </c>
      <c r="B6" t="s">
        <v>18</v>
      </c>
      <c r="C6" t="s">
        <v>27</v>
      </c>
      <c r="D6" s="37">
        <v>0.1</v>
      </c>
    </row>
    <row r="7" spans="1:8" x14ac:dyDescent="0.25">
      <c r="A7" t="str">
        <f t="shared" si="0"/>
        <v>Conservador-Desenvolvimento</v>
      </c>
      <c r="B7" t="s">
        <v>18</v>
      </c>
      <c r="C7" t="s">
        <v>28</v>
      </c>
      <c r="D7" s="37">
        <v>0</v>
      </c>
    </row>
    <row r="8" spans="1:8" ht="13.8" thickBot="1" x14ac:dyDescent="0.3">
      <c r="A8" s="40" t="str">
        <f t="shared" si="0"/>
        <v>Conservador-Hotelarias</v>
      </c>
      <c r="B8" s="40" t="s">
        <v>18</v>
      </c>
      <c r="C8" s="40" t="s">
        <v>29</v>
      </c>
      <c r="D8" s="41">
        <v>0</v>
      </c>
    </row>
    <row r="9" spans="1:8" x14ac:dyDescent="0.25">
      <c r="A9" t="str">
        <f t="shared" si="0"/>
        <v>Moderado-Papel</v>
      </c>
      <c r="B9" t="s">
        <v>19</v>
      </c>
      <c r="C9" t="s">
        <v>24</v>
      </c>
      <c r="D9" s="37">
        <v>0.32</v>
      </c>
    </row>
    <row r="10" spans="1:8" x14ac:dyDescent="0.25">
      <c r="A10" t="str">
        <f t="shared" si="0"/>
        <v>Moderado-Tijolo</v>
      </c>
      <c r="B10" t="s">
        <v>19</v>
      </c>
      <c r="C10" t="s">
        <v>25</v>
      </c>
      <c r="D10" s="37">
        <v>0.35</v>
      </c>
    </row>
    <row r="11" spans="1:8" x14ac:dyDescent="0.25">
      <c r="A11" t="str">
        <f t="shared" si="0"/>
        <v>Moderado-Híbrido</v>
      </c>
      <c r="B11" t="s">
        <v>19</v>
      </c>
      <c r="C11" t="s">
        <v>26</v>
      </c>
      <c r="D11" s="37">
        <v>0.08</v>
      </c>
    </row>
    <row r="12" spans="1:8" x14ac:dyDescent="0.25">
      <c r="A12" t="str">
        <f t="shared" si="0"/>
        <v>Moderado-Fofs</v>
      </c>
      <c r="B12" t="s">
        <v>19</v>
      </c>
      <c r="C12" t="s">
        <v>27</v>
      </c>
      <c r="D12" s="37">
        <v>0.05</v>
      </c>
    </row>
    <row r="13" spans="1:8" x14ac:dyDescent="0.25">
      <c r="A13" t="str">
        <f t="shared" si="0"/>
        <v>Moderado-Desenvolvimento</v>
      </c>
      <c r="B13" t="s">
        <v>19</v>
      </c>
      <c r="C13" t="s">
        <v>28</v>
      </c>
      <c r="D13" s="37">
        <v>0.1</v>
      </c>
    </row>
    <row r="14" spans="1:8" ht="13.8" thickBot="1" x14ac:dyDescent="0.3">
      <c r="A14" s="40" t="str">
        <f t="shared" si="0"/>
        <v>Moderado-Hotelarias</v>
      </c>
      <c r="B14" s="40" t="s">
        <v>19</v>
      </c>
      <c r="C14" s="40" t="s">
        <v>29</v>
      </c>
      <c r="D14" s="41">
        <v>0.1</v>
      </c>
    </row>
    <row r="15" spans="1:8" x14ac:dyDescent="0.25">
      <c r="A15" t="str">
        <f t="shared" si="0"/>
        <v>Agressivo-Papel</v>
      </c>
      <c r="B15" t="s">
        <v>17</v>
      </c>
      <c r="C15" t="s">
        <v>24</v>
      </c>
      <c r="D15" s="37">
        <v>0.5</v>
      </c>
    </row>
    <row r="16" spans="1:8" x14ac:dyDescent="0.25">
      <c r="A16" t="str">
        <f t="shared" si="0"/>
        <v>Agressivo-Tijolo</v>
      </c>
      <c r="B16" t="s">
        <v>17</v>
      </c>
      <c r="C16" t="s">
        <v>25</v>
      </c>
      <c r="D16" s="37">
        <v>0.1</v>
      </c>
    </row>
    <row r="17" spans="1:4" x14ac:dyDescent="0.25">
      <c r="A17" t="str">
        <f t="shared" si="0"/>
        <v>Agressivo-Híbrido</v>
      </c>
      <c r="B17" t="s">
        <v>17</v>
      </c>
      <c r="C17" t="s">
        <v>26</v>
      </c>
      <c r="D17" s="37">
        <v>0.05</v>
      </c>
    </row>
    <row r="18" spans="1:4" x14ac:dyDescent="0.25">
      <c r="A18" t="str">
        <f t="shared" si="0"/>
        <v>Agressivo-Fofs</v>
      </c>
      <c r="B18" t="s">
        <v>17</v>
      </c>
      <c r="C18" t="s">
        <v>27</v>
      </c>
      <c r="D18" s="37">
        <v>0.05</v>
      </c>
    </row>
    <row r="19" spans="1:4" x14ac:dyDescent="0.25">
      <c r="A19" t="str">
        <f t="shared" si="0"/>
        <v>Agressivo-Desenvolvimento</v>
      </c>
      <c r="B19" t="s">
        <v>17</v>
      </c>
      <c r="C19" t="s">
        <v>28</v>
      </c>
      <c r="D19" s="37">
        <v>0.2</v>
      </c>
    </row>
    <row r="20" spans="1:4" x14ac:dyDescent="0.25">
      <c r="A20" t="str">
        <f t="shared" si="0"/>
        <v>Agressivo-Hotelarias</v>
      </c>
      <c r="B20" t="s">
        <v>17</v>
      </c>
      <c r="C20" t="s">
        <v>29</v>
      </c>
      <c r="D20" s="37">
        <v>0.1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APP</vt:lpstr>
      <vt:lpstr>Apoio</vt:lpstr>
      <vt:lpstr>aporte</vt:lpstr>
      <vt:lpstr>patrimonio</vt:lpstr>
      <vt:lpstr>qtd_anos</vt:lpstr>
      <vt:lpstr>rendimento_carteira</vt:lpstr>
      <vt:lpstr>sugestao_investimento</vt:lpstr>
      <vt:lpstr>taxa_mensal</vt:lpstr>
    </vt:vector>
  </TitlesOfParts>
  <Company>BASF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julyana.fernandesda@basf.com</dc:creator>
  <cp:lastModifiedBy>julyana.fernandesda@basf.com</cp:lastModifiedBy>
  <dcterms:created xsi:type="dcterms:W3CDTF">2025-05-26T23:34:22Z</dcterms:created>
  <dcterms:modified xsi:type="dcterms:W3CDTF">2025-06-02T21:41:03Z</dcterms:modified>
</cp:coreProperties>
</file>