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age M2\Stage_M2\RNASeq_scripts\dataKentaro\"/>
    </mc:Choice>
  </mc:AlternateContent>
  <bookViews>
    <workbookView xWindow="0" yWindow="0" windowWidth="16380" windowHeight="8196" tabRatio="500" activeTab="1"/>
  </bookViews>
  <sheets>
    <sheet name="Feuil1" sheetId="1" r:id="rId1"/>
    <sheet name="Concombre" sheetId="2" r:id="rId2"/>
    <sheet name="Kiwifruit" sheetId="3" r:id="rId3"/>
    <sheet name="Aubergine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8" i="4" l="1"/>
  <c r="H28" i="4"/>
  <c r="L27" i="4"/>
  <c r="H27" i="4"/>
  <c r="L26" i="4"/>
  <c r="H26" i="4"/>
  <c r="L25" i="4"/>
  <c r="H25" i="4"/>
  <c r="L24" i="4"/>
  <c r="H24" i="4"/>
  <c r="L23" i="4"/>
  <c r="H23" i="4"/>
  <c r="L22" i="4"/>
  <c r="H22" i="4"/>
  <c r="L21" i="4"/>
  <c r="H21" i="4"/>
  <c r="L20" i="4"/>
  <c r="H20" i="4"/>
  <c r="L19" i="4"/>
  <c r="H19" i="4"/>
  <c r="L18" i="4"/>
  <c r="H18" i="4"/>
  <c r="L17" i="4"/>
  <c r="H17" i="4"/>
  <c r="L16" i="4"/>
  <c r="H16" i="4"/>
  <c r="L15" i="4"/>
  <c r="H15" i="4"/>
  <c r="L14" i="4"/>
  <c r="H14" i="4"/>
  <c r="L13" i="4"/>
  <c r="H13" i="4"/>
  <c r="L12" i="4"/>
  <c r="H12" i="4"/>
  <c r="L11" i="4"/>
  <c r="H11" i="4"/>
  <c r="L10" i="4"/>
  <c r="H10" i="4"/>
  <c r="L9" i="4"/>
  <c r="H9" i="4"/>
  <c r="L8" i="4"/>
  <c r="H8" i="4"/>
  <c r="L7" i="4"/>
  <c r="H7" i="4"/>
  <c r="L6" i="4"/>
  <c r="H6" i="4"/>
  <c r="L5" i="4"/>
  <c r="H5" i="4"/>
  <c r="L4" i="4"/>
  <c r="H4" i="4"/>
  <c r="L3" i="4"/>
  <c r="H3" i="4"/>
  <c r="L2" i="4"/>
  <c r="H2" i="4"/>
  <c r="J28" i="3"/>
  <c r="F28" i="3"/>
  <c r="L28" i="3" s="1"/>
  <c r="N28" i="3" s="1"/>
  <c r="J27" i="3"/>
  <c r="F27" i="3"/>
  <c r="L27" i="3" s="1"/>
  <c r="N27" i="3" s="1"/>
  <c r="L26" i="3"/>
  <c r="J26" i="3"/>
  <c r="F26" i="3"/>
  <c r="J25" i="3"/>
  <c r="L25" i="3" s="1"/>
  <c r="N25" i="3" s="1"/>
  <c r="F25" i="3"/>
  <c r="L24" i="3"/>
  <c r="N24" i="3" s="1"/>
  <c r="J24" i="3"/>
  <c r="F24" i="3"/>
  <c r="J23" i="3"/>
  <c r="F23" i="3"/>
  <c r="L23" i="3" s="1"/>
  <c r="J22" i="3"/>
  <c r="F22" i="3"/>
  <c r="L22" i="3" s="1"/>
  <c r="N22" i="3" s="1"/>
  <c r="J21" i="3"/>
  <c r="F21" i="3"/>
  <c r="L21" i="3" s="1"/>
  <c r="N21" i="3" s="1"/>
  <c r="J20" i="3"/>
  <c r="L20" i="3" s="1"/>
  <c r="F20" i="3"/>
  <c r="L19" i="3"/>
  <c r="N19" i="3" s="1"/>
  <c r="J19" i="3"/>
  <c r="F19" i="3"/>
  <c r="J18" i="3"/>
  <c r="F18" i="3"/>
  <c r="L18" i="3" s="1"/>
  <c r="N18" i="3" s="1"/>
  <c r="J17" i="3"/>
  <c r="F17" i="3"/>
  <c r="L17" i="3" s="1"/>
  <c r="J16" i="3"/>
  <c r="F16" i="3"/>
  <c r="L16" i="3" s="1"/>
  <c r="N16" i="3" s="1"/>
  <c r="J15" i="3"/>
  <c r="F15" i="3"/>
  <c r="L15" i="3" s="1"/>
  <c r="N15" i="3" s="1"/>
  <c r="L14" i="3"/>
  <c r="J14" i="3"/>
  <c r="F14" i="3"/>
  <c r="J13" i="3"/>
  <c r="L13" i="3" s="1"/>
  <c r="N13" i="3" s="1"/>
  <c r="F13" i="3"/>
  <c r="L12" i="3"/>
  <c r="N12" i="3" s="1"/>
  <c r="J12" i="3"/>
  <c r="F12" i="3"/>
  <c r="J11" i="3"/>
  <c r="F11" i="3"/>
  <c r="L11" i="3" s="1"/>
  <c r="J10" i="3"/>
  <c r="F10" i="3"/>
  <c r="L10" i="3" s="1"/>
  <c r="N10" i="3" s="1"/>
  <c r="J9" i="3"/>
  <c r="F9" i="3"/>
  <c r="L9" i="3" s="1"/>
  <c r="N9" i="3" s="1"/>
  <c r="J8" i="3"/>
  <c r="F8" i="3"/>
  <c r="L8" i="3" s="1"/>
  <c r="L7" i="3"/>
  <c r="N7" i="3" s="1"/>
  <c r="J7" i="3"/>
  <c r="F7" i="3"/>
  <c r="J6" i="3"/>
  <c r="F6" i="3"/>
  <c r="L6" i="3" s="1"/>
  <c r="N6" i="3" s="1"/>
  <c r="J5" i="3"/>
  <c r="F5" i="3"/>
  <c r="L5" i="3" s="1"/>
  <c r="J4" i="3"/>
  <c r="F4" i="3"/>
  <c r="L4" i="3" s="1"/>
  <c r="N4" i="3" s="1"/>
  <c r="J3" i="3"/>
  <c r="F3" i="3"/>
  <c r="L3" i="3" s="1"/>
  <c r="N3" i="3" s="1"/>
  <c r="L2" i="3"/>
  <c r="J2" i="3"/>
  <c r="F2" i="3"/>
  <c r="J28" i="2"/>
  <c r="F28" i="2"/>
  <c r="L28" i="2" s="1"/>
  <c r="N28" i="2" s="1"/>
  <c r="L27" i="2"/>
  <c r="N27" i="2" s="1"/>
  <c r="J27" i="2"/>
  <c r="F27" i="2"/>
  <c r="J26" i="2"/>
  <c r="F26" i="2"/>
  <c r="L26" i="2" s="1"/>
  <c r="J25" i="2"/>
  <c r="F25" i="2"/>
  <c r="L25" i="2" s="1"/>
  <c r="N25" i="2" s="1"/>
  <c r="J24" i="2"/>
  <c r="F24" i="2"/>
  <c r="L24" i="2" s="1"/>
  <c r="N24" i="2" s="1"/>
  <c r="J23" i="2"/>
  <c r="F23" i="2"/>
  <c r="L23" i="2" s="1"/>
  <c r="L22" i="2"/>
  <c r="N22" i="2" s="1"/>
  <c r="J22" i="2"/>
  <c r="F22" i="2"/>
  <c r="J21" i="2"/>
  <c r="F21" i="2"/>
  <c r="L21" i="2" s="1"/>
  <c r="N21" i="2" s="1"/>
  <c r="J20" i="2"/>
  <c r="F20" i="2"/>
  <c r="L20" i="2" s="1"/>
  <c r="J19" i="2"/>
  <c r="F19" i="2"/>
  <c r="L19" i="2" s="1"/>
  <c r="N19" i="2" s="1"/>
  <c r="J18" i="2"/>
  <c r="F18" i="2"/>
  <c r="L18" i="2" s="1"/>
  <c r="N18" i="2" s="1"/>
  <c r="L17" i="2"/>
  <c r="J17" i="2"/>
  <c r="F17" i="2"/>
  <c r="J16" i="2"/>
  <c r="F16" i="2"/>
  <c r="L16" i="2" s="1"/>
  <c r="N16" i="2" s="1"/>
  <c r="L15" i="2"/>
  <c r="N15" i="2" s="1"/>
  <c r="J15" i="2"/>
  <c r="F15" i="2"/>
  <c r="J14" i="2"/>
  <c r="F14" i="2"/>
  <c r="L14" i="2" s="1"/>
  <c r="J13" i="2"/>
  <c r="F13" i="2"/>
  <c r="L13" i="2" s="1"/>
  <c r="N13" i="2" s="1"/>
  <c r="J12" i="2"/>
  <c r="F12" i="2"/>
  <c r="L12" i="2" s="1"/>
  <c r="N12" i="2" s="1"/>
  <c r="J11" i="2"/>
  <c r="F11" i="2"/>
  <c r="L11" i="2" s="1"/>
  <c r="L10" i="2"/>
  <c r="N10" i="2" s="1"/>
  <c r="J10" i="2"/>
  <c r="F10" i="2"/>
  <c r="J9" i="2"/>
  <c r="F9" i="2"/>
  <c r="L9" i="2" s="1"/>
  <c r="N9" i="2" s="1"/>
  <c r="J8" i="2"/>
  <c r="F8" i="2"/>
  <c r="L8" i="2" s="1"/>
  <c r="J7" i="2"/>
  <c r="F7" i="2"/>
  <c r="L7" i="2" s="1"/>
  <c r="N7" i="2" s="1"/>
  <c r="J6" i="2"/>
  <c r="F6" i="2"/>
  <c r="L6" i="2" s="1"/>
  <c r="N6" i="2" s="1"/>
  <c r="O5" i="2" s="1"/>
  <c r="L5" i="2"/>
  <c r="J5" i="2"/>
  <c r="F5" i="2"/>
  <c r="J4" i="2"/>
  <c r="L4" i="2" s="1"/>
  <c r="N4" i="2" s="1"/>
  <c r="F4" i="2"/>
  <c r="L3" i="2"/>
  <c r="N3" i="2" s="1"/>
  <c r="J3" i="2"/>
  <c r="F3" i="2"/>
  <c r="J2" i="2"/>
  <c r="F2" i="2"/>
  <c r="L2" i="2" s="1"/>
  <c r="J28" i="1"/>
  <c r="F28" i="1"/>
  <c r="K28" i="1" s="1"/>
  <c r="M28" i="1" s="1"/>
  <c r="J27" i="1"/>
  <c r="F27" i="1"/>
  <c r="K27" i="1" s="1"/>
  <c r="M27" i="1" s="1"/>
  <c r="J26" i="1"/>
  <c r="F26" i="1"/>
  <c r="K26" i="1" s="1"/>
  <c r="K25" i="1"/>
  <c r="M25" i="1" s="1"/>
  <c r="J25" i="1"/>
  <c r="F25" i="1"/>
  <c r="J24" i="1"/>
  <c r="F24" i="1"/>
  <c r="K24" i="1" s="1"/>
  <c r="M24" i="1" s="1"/>
  <c r="J23" i="1"/>
  <c r="F23" i="1"/>
  <c r="K23" i="1" s="1"/>
  <c r="J22" i="1"/>
  <c r="F22" i="1"/>
  <c r="K22" i="1" s="1"/>
  <c r="M22" i="1" s="1"/>
  <c r="J21" i="1"/>
  <c r="F21" i="1"/>
  <c r="K21" i="1" s="1"/>
  <c r="M21" i="1" s="1"/>
  <c r="K20" i="1"/>
  <c r="J20" i="1"/>
  <c r="F20" i="1"/>
  <c r="J19" i="1"/>
  <c r="F19" i="1"/>
  <c r="K19" i="1" s="1"/>
  <c r="M19" i="1" s="1"/>
  <c r="K18" i="1"/>
  <c r="M18" i="1" s="1"/>
  <c r="J18" i="1"/>
  <c r="F18" i="1"/>
  <c r="J17" i="1"/>
  <c r="F17" i="1"/>
  <c r="K17" i="1" s="1"/>
  <c r="J16" i="1"/>
  <c r="F16" i="1"/>
  <c r="K16" i="1" s="1"/>
  <c r="M16" i="1" s="1"/>
  <c r="J15" i="1"/>
  <c r="F15" i="1"/>
  <c r="K15" i="1" s="1"/>
  <c r="M15" i="1" s="1"/>
  <c r="J14" i="1"/>
  <c r="F14" i="1"/>
  <c r="K14" i="1" s="1"/>
  <c r="K13" i="1"/>
  <c r="M13" i="1" s="1"/>
  <c r="J13" i="1"/>
  <c r="F13" i="1"/>
  <c r="J12" i="1"/>
  <c r="F12" i="1"/>
  <c r="K12" i="1" s="1"/>
  <c r="M12" i="1" s="1"/>
  <c r="J11" i="1"/>
  <c r="F11" i="1"/>
  <c r="K11" i="1" s="1"/>
  <c r="J10" i="1"/>
  <c r="F10" i="1"/>
  <c r="K10" i="1" s="1"/>
  <c r="M10" i="1" s="1"/>
  <c r="J9" i="1"/>
  <c r="F9" i="1"/>
  <c r="K9" i="1" s="1"/>
  <c r="M9" i="1" s="1"/>
  <c r="K8" i="1"/>
  <c r="M8" i="1" s="1"/>
  <c r="N8" i="1" s="1"/>
  <c r="J8" i="1"/>
  <c r="F8" i="1"/>
  <c r="J7" i="1"/>
  <c r="F7" i="1"/>
  <c r="K7" i="1" s="1"/>
  <c r="M7" i="1" s="1"/>
  <c r="K6" i="1"/>
  <c r="M6" i="1" s="1"/>
  <c r="N5" i="1" s="1"/>
  <c r="J6" i="1"/>
  <c r="F6" i="1"/>
  <c r="J5" i="1"/>
  <c r="F5" i="1"/>
  <c r="K5" i="1" s="1"/>
  <c r="J4" i="1"/>
  <c r="F4" i="1"/>
  <c r="K4" i="1" s="1"/>
  <c r="M4" i="1" s="1"/>
  <c r="J3" i="1"/>
  <c r="F3" i="1"/>
  <c r="K3" i="1" s="1"/>
  <c r="M3" i="1" s="1"/>
  <c r="J2" i="1"/>
  <c r="F2" i="1"/>
  <c r="K2" i="1" s="1"/>
  <c r="N2" i="2" l="1"/>
  <c r="O2" i="2" s="1"/>
  <c r="M2" i="2"/>
  <c r="N23" i="2"/>
  <c r="O23" i="2" s="1"/>
  <c r="M23" i="2"/>
  <c r="M5" i="2"/>
  <c r="M20" i="2"/>
  <c r="N20" i="2"/>
  <c r="O20" i="2" s="1"/>
  <c r="N11" i="3"/>
  <c r="O11" i="3" s="1"/>
  <c r="M11" i="3"/>
  <c r="M14" i="3"/>
  <c r="L11" i="1"/>
  <c r="M11" i="1"/>
  <c r="N11" i="1" s="1"/>
  <c r="M5" i="1"/>
  <c r="L5" i="1"/>
  <c r="M26" i="1"/>
  <c r="N26" i="1" s="1"/>
  <c r="L26" i="1"/>
  <c r="L23" i="1"/>
  <c r="M23" i="1"/>
  <c r="N23" i="1" s="1"/>
  <c r="N8" i="3"/>
  <c r="O8" i="3" s="1"/>
  <c r="M8" i="3"/>
  <c r="M2" i="1"/>
  <c r="N2" i="1" s="1"/>
  <c r="L2" i="1"/>
  <c r="M17" i="2"/>
  <c r="M5" i="3"/>
  <c r="N5" i="3"/>
  <c r="O5" i="3" s="1"/>
  <c r="N23" i="3"/>
  <c r="O23" i="3" s="1"/>
  <c r="M23" i="3"/>
  <c r="M17" i="1"/>
  <c r="N17" i="1" s="1"/>
  <c r="L17" i="1"/>
  <c r="N11" i="2"/>
  <c r="O11" i="2" s="1"/>
  <c r="M11" i="2"/>
  <c r="M26" i="3"/>
  <c r="N14" i="2"/>
  <c r="O14" i="2" s="1"/>
  <c r="M14" i="2"/>
  <c r="L20" i="1"/>
  <c r="M8" i="2"/>
  <c r="N8" i="2"/>
  <c r="O8" i="2" s="1"/>
  <c r="N26" i="2"/>
  <c r="O26" i="2" s="1"/>
  <c r="M26" i="2"/>
  <c r="M14" i="1"/>
  <c r="N14" i="1" s="1"/>
  <c r="L14" i="1"/>
  <c r="M2" i="3"/>
  <c r="M17" i="3"/>
  <c r="N17" i="3"/>
  <c r="O17" i="3" s="1"/>
  <c r="N20" i="3"/>
  <c r="O20" i="3" s="1"/>
  <c r="M20" i="3"/>
  <c r="L8" i="1"/>
  <c r="M20" i="1"/>
  <c r="N20" i="1" s="1"/>
  <c r="N5" i="2"/>
  <c r="N17" i="2"/>
  <c r="O17" i="2" s="1"/>
  <c r="N2" i="3"/>
  <c r="O2" i="3" s="1"/>
  <c r="N14" i="3"/>
  <c r="O14" i="3" s="1"/>
  <c r="N26" i="3"/>
  <c r="O26" i="3" s="1"/>
</calcChain>
</file>

<file path=xl/sharedStrings.xml><?xml version="1.0" encoding="utf-8"?>
<sst xmlns="http://schemas.openxmlformats.org/spreadsheetml/2006/main" count="161" uniqueCount="37">
  <si>
    <t>Sample</t>
  </si>
  <si>
    <t>%DW</t>
  </si>
  <si>
    <t>Stages</t>
  </si>
  <si>
    <t>Conc (ng/uL)</t>
  </si>
  <si>
    <t>Volume</t>
  </si>
  <si>
    <t>Total ARN (ng)</t>
  </si>
  <si>
    <t>Tube 1 (mg)</t>
  </si>
  <si>
    <t>Tube 2</t>
  </si>
  <si>
    <t>Tube 3</t>
  </si>
  <si>
    <t>Weight extraction</t>
  </si>
  <si>
    <t>Conc ARN/mg FW</t>
  </si>
  <si>
    <t xml:space="preserve">Mean </t>
  </si>
  <si>
    <t>ARN ng/mgDW</t>
  </si>
  <si>
    <t>Mean</t>
  </si>
  <si>
    <t>FW</t>
  </si>
  <si>
    <t>DW</t>
  </si>
  <si>
    <t>Cucumber</t>
  </si>
  <si>
    <t>Kiwifruit</t>
  </si>
  <si>
    <t>Mix</t>
  </si>
  <si>
    <t>M8</t>
  </si>
  <si>
    <t>M5</t>
  </si>
  <si>
    <t>Volume (uL)</t>
  </si>
  <si>
    <t>Total ARN</t>
  </si>
  <si>
    <t xml:space="preserve">Tube 2 </t>
  </si>
  <si>
    <t xml:space="preserve">Weigth for extraction </t>
  </si>
  <si>
    <t>ARN ng/mg DW</t>
  </si>
  <si>
    <t>M6</t>
  </si>
  <si>
    <t>M7</t>
  </si>
  <si>
    <t>sample</t>
  </si>
  <si>
    <t>A260/280</t>
  </si>
  <si>
    <t>A260/230</t>
  </si>
  <si>
    <t>Total ARN (ug)</t>
  </si>
  <si>
    <t>M4</t>
  </si>
  <si>
    <t>3021 bis</t>
  </si>
  <si>
    <t>3022 bis</t>
  </si>
  <si>
    <t>3023 bis</t>
  </si>
  <si>
    <t>Weight for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</si>
</sst>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33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Mean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Concombre!$M$1</c:f>
              <c:strCache>
                <c:ptCount val="1"/>
                <c:pt idx="0">
                  <c:v>Mean 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wer"/>
            <c:dispRSqr val="0"/>
            <c:dispEq val="0"/>
          </c:trendline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wer"/>
            <c:dispRSqr val="0"/>
            <c:dispEq val="0"/>
          </c:trendline>
          <c:cat>
            <c:numRef>
              <c:f>Concombre!$C$2:$C$26</c:f>
              <c:numCache>
                <c:formatCode>General</c:formatCode>
                <c:ptCount val="25"/>
                <c:pt idx="0">
                  <c:v>0</c:v>
                </c:pt>
                <c:pt idx="3">
                  <c:v>2</c:v>
                </c:pt>
                <c:pt idx="6">
                  <c:v>5</c:v>
                </c:pt>
                <c:pt idx="9">
                  <c:v>8</c:v>
                </c:pt>
                <c:pt idx="12">
                  <c:v>12</c:v>
                </c:pt>
                <c:pt idx="15">
                  <c:v>14</c:v>
                </c:pt>
                <c:pt idx="18">
                  <c:v>18</c:v>
                </c:pt>
                <c:pt idx="21">
                  <c:v>25</c:v>
                </c:pt>
                <c:pt idx="24">
                  <c:v>29</c:v>
                </c:pt>
              </c:numCache>
            </c:numRef>
          </c:cat>
          <c:val>
            <c:numRef>
              <c:f>Concombre!$M$2:$M$26</c:f>
              <c:numCache>
                <c:formatCode>General</c:formatCode>
                <c:ptCount val="25"/>
                <c:pt idx="0">
                  <c:v>647.11416525373033</c:v>
                </c:pt>
                <c:pt idx="3">
                  <c:v>336.89909090909094</c:v>
                </c:pt>
                <c:pt idx="6">
                  <c:v>168.70179534077784</c:v>
                </c:pt>
                <c:pt idx="9">
                  <c:v>97.078534514581023</c:v>
                </c:pt>
                <c:pt idx="12">
                  <c:v>90.67309036183633</c:v>
                </c:pt>
                <c:pt idx="15">
                  <c:v>70.0644144765552</c:v>
                </c:pt>
                <c:pt idx="18">
                  <c:v>36.0060308578148</c:v>
                </c:pt>
                <c:pt idx="21">
                  <c:v>29.149057979706473</c:v>
                </c:pt>
                <c:pt idx="24">
                  <c:v>30.864692404628254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42367600"/>
        <c:axId val="342365640"/>
      </c:lineChart>
      <c:catAx>
        <c:axId val="342367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65640"/>
        <c:crosses val="autoZero"/>
        <c:auto val="1"/>
        <c:lblAlgn val="ctr"/>
        <c:lblOffset val="100"/>
        <c:noMultiLvlLbl val="1"/>
      </c:catAx>
      <c:valAx>
        <c:axId val="342365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676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RNA concentration in mg/g FW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Concombre!$Q$21</c:f>
              <c:strCache>
                <c:ptCount val="1"/>
                <c:pt idx="0">
                  <c:v>Cucumber</c:v>
                </c:pt>
              </c:strCache>
            </c:strRef>
          </c:tx>
          <c:spPr>
            <a:ln w="2232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Concombre!$P$22:$P$30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Concombre!$Q$22:$Q$30</c:f>
              <c:numCache>
                <c:formatCode>General</c:formatCode>
                <c:ptCount val="9"/>
                <c:pt idx="0">
                  <c:v>647.11416525372999</c:v>
                </c:pt>
                <c:pt idx="1">
                  <c:v>336.899090909091</c:v>
                </c:pt>
                <c:pt idx="2">
                  <c:v>168.70179534077801</c:v>
                </c:pt>
                <c:pt idx="3">
                  <c:v>97.078534514580994</c:v>
                </c:pt>
                <c:pt idx="4">
                  <c:v>90.673090361836302</c:v>
                </c:pt>
                <c:pt idx="5">
                  <c:v>70.0644144765552</c:v>
                </c:pt>
                <c:pt idx="6">
                  <c:v>36.0060308578148</c:v>
                </c:pt>
                <c:pt idx="7">
                  <c:v>29.149057979706502</c:v>
                </c:pt>
                <c:pt idx="8">
                  <c:v>30.8646924046283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Concombre!$R$21</c:f>
              <c:strCache>
                <c:ptCount val="1"/>
                <c:pt idx="0">
                  <c:v>Kiwifruit</c:v>
                </c:pt>
              </c:strCache>
            </c:strRef>
          </c:tx>
          <c:spPr>
            <a:ln w="22320">
              <a:solidFill>
                <a:srgbClr val="996633"/>
              </a:solidFill>
              <a:round/>
            </a:ln>
          </c:spPr>
          <c:marker>
            <c:symbol val="triangle"/>
            <c:size val="8"/>
            <c:spPr>
              <a:solidFill>
                <a:srgbClr val="9966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Concombre!$P$22:$P$30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Concombre!$R$22:$R$30</c:f>
              <c:numCache>
                <c:formatCode>General</c:formatCode>
                <c:ptCount val="9"/>
                <c:pt idx="0">
                  <c:v>377.20247863247903</c:v>
                </c:pt>
                <c:pt idx="1">
                  <c:v>327.97236639071099</c:v>
                </c:pt>
                <c:pt idx="2">
                  <c:v>101.285371629461</c:v>
                </c:pt>
                <c:pt idx="3">
                  <c:v>35.198315999318098</c:v>
                </c:pt>
                <c:pt idx="4">
                  <c:v>29.860316889129098</c:v>
                </c:pt>
                <c:pt idx="5">
                  <c:v>28.526239352045799</c:v>
                </c:pt>
                <c:pt idx="6">
                  <c:v>26.941786602289699</c:v>
                </c:pt>
                <c:pt idx="7">
                  <c:v>18.230575271291499</c:v>
                </c:pt>
                <c:pt idx="8">
                  <c:v>36.262962016678799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42370344"/>
        <c:axId val="342368384"/>
      </c:lineChart>
      <c:catAx>
        <c:axId val="3423703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Stages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68384"/>
        <c:crosses val="autoZero"/>
        <c:auto val="1"/>
        <c:lblAlgn val="ctr"/>
        <c:lblOffset val="100"/>
        <c:noMultiLvlLbl val="1"/>
      </c:catAx>
      <c:valAx>
        <c:axId val="3423683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RNA concentration (mg/g FW)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7034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RNA concentration (mg/g DW)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Concombre!$U$21</c:f>
              <c:strCache>
                <c:ptCount val="1"/>
                <c:pt idx="0">
                  <c:v>Cucumber</c:v>
                </c:pt>
              </c:strCache>
            </c:strRef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Concombre!$T$22:$T$30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Concombre!$U$22:$U$30</c:f>
              <c:numCache>
                <c:formatCode>General</c:formatCode>
                <c:ptCount val="9"/>
                <c:pt idx="0">
                  <c:v>10151.300513374201</c:v>
                </c:pt>
                <c:pt idx="1">
                  <c:v>5254.9698011686896</c:v>
                </c:pt>
                <c:pt idx="2">
                  <c:v>3584.10600005572</c:v>
                </c:pt>
                <c:pt idx="3">
                  <c:v>2317.9175568926698</c:v>
                </c:pt>
                <c:pt idx="4">
                  <c:v>2310.1947194807899</c:v>
                </c:pt>
                <c:pt idx="5">
                  <c:v>1853.80127772989</c:v>
                </c:pt>
                <c:pt idx="6">
                  <c:v>1128.4367760344701</c:v>
                </c:pt>
                <c:pt idx="7">
                  <c:v>998.38338611053098</c:v>
                </c:pt>
                <c:pt idx="8">
                  <c:v>1030.7168485152499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Concombre!$V$21</c:f>
              <c:strCache>
                <c:ptCount val="1"/>
                <c:pt idx="0">
                  <c:v>Kiwifruit</c:v>
                </c:pt>
              </c:strCache>
            </c:strRef>
          </c:tx>
          <c:spPr>
            <a:ln w="28440">
              <a:solidFill>
                <a:srgbClr val="996633"/>
              </a:solidFill>
              <a:round/>
            </a:ln>
          </c:spPr>
          <c:marker>
            <c:symbol val="triangle"/>
            <c:size val="8"/>
            <c:spPr>
              <a:solidFill>
                <a:srgbClr val="9966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Concombre!$T$22:$T$30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Concombre!$V$22:$V$30</c:f>
              <c:numCache>
                <c:formatCode>General</c:formatCode>
                <c:ptCount val="9"/>
                <c:pt idx="0">
                  <c:v>2626.4953332166201</c:v>
                </c:pt>
                <c:pt idx="1">
                  <c:v>3114.4597133273601</c:v>
                </c:pt>
                <c:pt idx="2">
                  <c:v>1323.48419569413</c:v>
                </c:pt>
                <c:pt idx="3">
                  <c:v>508.533959076538</c:v>
                </c:pt>
                <c:pt idx="4">
                  <c:v>385.44681221530999</c:v>
                </c:pt>
                <c:pt idx="5">
                  <c:v>277.55271761743501</c:v>
                </c:pt>
                <c:pt idx="6">
                  <c:v>186.67389491640401</c:v>
                </c:pt>
                <c:pt idx="7">
                  <c:v>116.404544661234</c:v>
                </c:pt>
                <c:pt idx="8">
                  <c:v>228.15080862865099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42366816"/>
        <c:axId val="342367208"/>
      </c:lineChart>
      <c:catAx>
        <c:axId val="3423668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Stages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67208"/>
        <c:crosses val="autoZero"/>
        <c:auto val="1"/>
        <c:lblAlgn val="ctr"/>
        <c:lblOffset val="100"/>
        <c:noMultiLvlLbl val="1"/>
      </c:catAx>
      <c:valAx>
        <c:axId val="34236720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RNA concentration (mg/g DW)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66816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Mean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22917437985903E-2"/>
          <c:y val="0.16242439516129001"/>
          <c:w val="0.87105304913524095"/>
          <c:h val="0.7207661290322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Kiwifruit!$M$1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Kiwifruit!$C$2:$C$26</c:f>
              <c:numCache>
                <c:formatCode>General</c:formatCode>
                <c:ptCount val="25"/>
                <c:pt idx="0">
                  <c:v>0</c:v>
                </c:pt>
                <c:pt idx="3">
                  <c:v>13</c:v>
                </c:pt>
                <c:pt idx="6">
                  <c:v>26</c:v>
                </c:pt>
                <c:pt idx="9">
                  <c:v>39</c:v>
                </c:pt>
                <c:pt idx="12">
                  <c:v>55</c:v>
                </c:pt>
                <c:pt idx="15">
                  <c:v>76</c:v>
                </c:pt>
                <c:pt idx="18">
                  <c:v>118</c:v>
                </c:pt>
                <c:pt idx="21">
                  <c:v>179</c:v>
                </c:pt>
                <c:pt idx="24">
                  <c:v>222</c:v>
                </c:pt>
              </c:numCache>
            </c:numRef>
          </c:xVal>
          <c:yVal>
            <c:numRef>
              <c:f>Kiwifruit!$M$2:$M$26</c:f>
              <c:numCache>
                <c:formatCode>General</c:formatCode>
                <c:ptCount val="25"/>
                <c:pt idx="0">
                  <c:v>377.20247863247863</c:v>
                </c:pt>
                <c:pt idx="3">
                  <c:v>327.97236639071133</c:v>
                </c:pt>
                <c:pt idx="6">
                  <c:v>101.28537162946081</c:v>
                </c:pt>
                <c:pt idx="9">
                  <c:v>35.198315999318076</c:v>
                </c:pt>
                <c:pt idx="12">
                  <c:v>29.860316889129127</c:v>
                </c:pt>
                <c:pt idx="15">
                  <c:v>28.526239352045803</c:v>
                </c:pt>
                <c:pt idx="18">
                  <c:v>26.941786602289682</c:v>
                </c:pt>
                <c:pt idx="21">
                  <c:v>18.230575271291521</c:v>
                </c:pt>
                <c:pt idx="24">
                  <c:v>40.999877255215182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69952"/>
        <c:axId val="342371128"/>
      </c:scatterChart>
      <c:valAx>
        <c:axId val="3423699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71128"/>
        <c:crosses val="autoZero"/>
        <c:crossBetween val="midCat"/>
      </c:valAx>
      <c:valAx>
        <c:axId val="342371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23699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181080</xdr:colOff>
      <xdr:row>1</xdr:row>
      <xdr:rowOff>156240</xdr:rowOff>
    </xdr:from>
    <xdr:to>
      <xdr:col>22</xdr:col>
      <xdr:colOff>484920</xdr:colOff>
      <xdr:row>16</xdr:row>
      <xdr:rowOff>155160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495360</xdr:colOff>
      <xdr:row>28</xdr:row>
      <xdr:rowOff>123840</xdr:rowOff>
    </xdr:from>
    <xdr:to>
      <xdr:col>15</xdr:col>
      <xdr:colOff>132480</xdr:colOff>
      <xdr:row>43</xdr:row>
      <xdr:rowOff>46440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476280</xdr:colOff>
      <xdr:row>31</xdr:row>
      <xdr:rowOff>19080</xdr:rowOff>
    </xdr:from>
    <xdr:to>
      <xdr:col>23</xdr:col>
      <xdr:colOff>170280</xdr:colOff>
      <xdr:row>45</xdr:row>
      <xdr:rowOff>94320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289440</xdr:colOff>
      <xdr:row>28</xdr:row>
      <xdr:rowOff>45720</xdr:rowOff>
    </xdr:from>
    <xdr:to>
      <xdr:col>11</xdr:col>
      <xdr:colOff>593280</xdr:colOff>
      <xdr:row>43</xdr:row>
      <xdr:rowOff>44640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Normal="100" workbookViewId="0">
      <selection activeCell="B11" sqref="B11"/>
    </sheetView>
  </sheetViews>
  <sheetFormatPr baseColWidth="10" defaultColWidth="8.88671875" defaultRowHeight="14.4" x14ac:dyDescent="0.3"/>
  <cols>
    <col min="1" max="1025" width="9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5012</v>
      </c>
      <c r="B2">
        <v>6.41</v>
      </c>
      <c r="C2">
        <v>0</v>
      </c>
      <c r="D2">
        <v>1049.9000000000001</v>
      </c>
      <c r="E2">
        <v>60</v>
      </c>
      <c r="F2">
        <f t="shared" ref="F2:F28" si="0">D2*E2</f>
        <v>62994.000000000007</v>
      </c>
      <c r="G2">
        <v>102</v>
      </c>
      <c r="H2">
        <v>108</v>
      </c>
      <c r="J2">
        <f t="shared" ref="J2:J12" si="1">G2</f>
        <v>102</v>
      </c>
      <c r="K2">
        <f t="shared" ref="K2:K28" si="2">F2/J2</f>
        <v>617.58823529411768</v>
      </c>
      <c r="L2">
        <f>(K2+K3+K4)/3</f>
        <v>647.11416525373033</v>
      </c>
      <c r="M2">
        <f t="shared" ref="M2:M28" si="3">K2/(B2/100)</f>
        <v>9634.7618610626778</v>
      </c>
      <c r="N2">
        <f>AVERAGE(M2:M4)</f>
        <v>10151.30051337423</v>
      </c>
    </row>
    <row r="3" spans="1:14" x14ac:dyDescent="0.3">
      <c r="A3">
        <v>5013</v>
      </c>
      <c r="B3">
        <v>6.35</v>
      </c>
      <c r="D3">
        <v>1244.7</v>
      </c>
      <c r="E3">
        <v>60</v>
      </c>
      <c r="F3">
        <f t="shared" si="0"/>
        <v>74682</v>
      </c>
      <c r="G3">
        <v>97</v>
      </c>
      <c r="H3">
        <v>110</v>
      </c>
      <c r="J3">
        <f t="shared" si="1"/>
        <v>97</v>
      </c>
      <c r="K3">
        <f t="shared" si="2"/>
        <v>769.91752577319585</v>
      </c>
      <c r="M3">
        <f t="shared" si="3"/>
        <v>12124.685445247178</v>
      </c>
    </row>
    <row r="4" spans="1:14" x14ac:dyDescent="0.3">
      <c r="A4">
        <v>5014</v>
      </c>
      <c r="B4">
        <v>6.37</v>
      </c>
      <c r="D4">
        <v>904.6</v>
      </c>
      <c r="E4">
        <v>60</v>
      </c>
      <c r="F4">
        <f t="shared" si="0"/>
        <v>54276</v>
      </c>
      <c r="G4">
        <v>98</v>
      </c>
      <c r="H4">
        <v>104</v>
      </c>
      <c r="J4">
        <f t="shared" si="1"/>
        <v>98</v>
      </c>
      <c r="K4">
        <f t="shared" si="2"/>
        <v>553.83673469387759</v>
      </c>
      <c r="M4">
        <f t="shared" si="3"/>
        <v>8694.454233812834</v>
      </c>
    </row>
    <row r="5" spans="1:14" x14ac:dyDescent="0.3">
      <c r="A5">
        <v>5021</v>
      </c>
      <c r="C5">
        <v>2</v>
      </c>
      <c r="D5">
        <v>1264.3</v>
      </c>
      <c r="E5" s="1">
        <v>30</v>
      </c>
      <c r="F5">
        <f t="shared" si="0"/>
        <v>37929</v>
      </c>
      <c r="G5">
        <v>100</v>
      </c>
      <c r="H5">
        <v>103</v>
      </c>
      <c r="J5">
        <f t="shared" si="1"/>
        <v>100</v>
      </c>
      <c r="K5">
        <f t="shared" si="2"/>
        <v>379.29</v>
      </c>
      <c r="L5">
        <f>(K5+K6+K7)/3</f>
        <v>336.89909090909094</v>
      </c>
      <c r="M5" t="e">
        <f t="shared" si="3"/>
        <v>#DIV/0!</v>
      </c>
      <c r="N5">
        <f>AVERAGE(M6:M7)</f>
        <v>5254.9698011686905</v>
      </c>
    </row>
    <row r="6" spans="1:14" x14ac:dyDescent="0.3">
      <c r="A6">
        <v>5022</v>
      </c>
      <c r="B6">
        <v>5.99</v>
      </c>
      <c r="D6">
        <v>1157.4000000000001</v>
      </c>
      <c r="E6" s="1">
        <v>30</v>
      </c>
      <c r="F6">
        <f t="shared" si="0"/>
        <v>34722</v>
      </c>
      <c r="G6">
        <v>99</v>
      </c>
      <c r="H6">
        <v>97</v>
      </c>
      <c r="J6">
        <f t="shared" si="1"/>
        <v>99</v>
      </c>
      <c r="K6">
        <f t="shared" si="2"/>
        <v>350.72727272727275</v>
      </c>
      <c r="M6">
        <f t="shared" si="3"/>
        <v>5855.2132341781762</v>
      </c>
    </row>
    <row r="7" spans="1:14" x14ac:dyDescent="0.3">
      <c r="A7">
        <v>5024</v>
      </c>
      <c r="B7">
        <v>6.03</v>
      </c>
      <c r="D7">
        <v>935.6</v>
      </c>
      <c r="E7" s="1">
        <v>30</v>
      </c>
      <c r="F7">
        <f t="shared" si="0"/>
        <v>28068</v>
      </c>
      <c r="G7">
        <v>100</v>
      </c>
      <c r="H7">
        <v>98</v>
      </c>
      <c r="J7">
        <f t="shared" si="1"/>
        <v>100</v>
      </c>
      <c r="K7">
        <f t="shared" si="2"/>
        <v>280.68</v>
      </c>
      <c r="M7">
        <f t="shared" si="3"/>
        <v>4654.726368159204</v>
      </c>
    </row>
    <row r="8" spans="1:14" x14ac:dyDescent="0.3">
      <c r="A8">
        <v>5033</v>
      </c>
      <c r="B8">
        <v>4.5199999999999996</v>
      </c>
      <c r="C8">
        <v>5</v>
      </c>
      <c r="D8">
        <v>489.1</v>
      </c>
      <c r="E8" s="1">
        <v>30</v>
      </c>
      <c r="F8">
        <f t="shared" si="0"/>
        <v>14673</v>
      </c>
      <c r="G8">
        <v>112</v>
      </c>
      <c r="H8">
        <v>102</v>
      </c>
      <c r="J8">
        <f t="shared" si="1"/>
        <v>112</v>
      </c>
      <c r="K8">
        <f t="shared" si="2"/>
        <v>131.00892857142858</v>
      </c>
      <c r="L8">
        <f>(K8+K9+K10)/3</f>
        <v>168.70179534077784</v>
      </c>
      <c r="M8">
        <f t="shared" si="3"/>
        <v>2898.4276232616944</v>
      </c>
      <c r="N8">
        <f>AVERAGE(M8:M10)</f>
        <v>3584.1060000557245</v>
      </c>
    </row>
    <row r="9" spans="1:14" x14ac:dyDescent="0.3">
      <c r="A9">
        <v>5034</v>
      </c>
      <c r="B9">
        <v>4.8</v>
      </c>
      <c r="D9">
        <v>490.5</v>
      </c>
      <c r="E9" s="1">
        <v>30</v>
      </c>
      <c r="F9">
        <f t="shared" si="0"/>
        <v>14715</v>
      </c>
      <c r="G9">
        <v>98</v>
      </c>
      <c r="H9">
        <v>107</v>
      </c>
      <c r="J9">
        <f t="shared" si="1"/>
        <v>98</v>
      </c>
      <c r="K9">
        <f t="shared" si="2"/>
        <v>150.15306122448979</v>
      </c>
      <c r="M9">
        <f t="shared" si="3"/>
        <v>3128.1887755102039</v>
      </c>
    </row>
    <row r="10" spans="1:14" x14ac:dyDescent="0.3">
      <c r="A10">
        <v>5035</v>
      </c>
      <c r="B10">
        <v>4.76</v>
      </c>
      <c r="D10">
        <v>794.8</v>
      </c>
      <c r="E10" s="1">
        <v>30</v>
      </c>
      <c r="F10">
        <f t="shared" si="0"/>
        <v>23844</v>
      </c>
      <c r="G10">
        <v>106</v>
      </c>
      <c r="H10">
        <v>98</v>
      </c>
      <c r="J10">
        <f t="shared" si="1"/>
        <v>106</v>
      </c>
      <c r="K10">
        <f t="shared" si="2"/>
        <v>224.9433962264151</v>
      </c>
      <c r="M10">
        <f t="shared" si="3"/>
        <v>4725.7016013952752</v>
      </c>
    </row>
    <row r="11" spans="1:14" x14ac:dyDescent="0.3">
      <c r="A11">
        <v>5042</v>
      </c>
      <c r="B11">
        <v>4.05</v>
      </c>
      <c r="C11">
        <v>8</v>
      </c>
      <c r="D11">
        <v>251.7</v>
      </c>
      <c r="E11" s="1">
        <v>30</v>
      </c>
      <c r="F11">
        <f t="shared" si="0"/>
        <v>7551</v>
      </c>
      <c r="G11">
        <v>108</v>
      </c>
      <c r="H11">
        <v>104</v>
      </c>
      <c r="J11">
        <f t="shared" si="1"/>
        <v>108</v>
      </c>
      <c r="K11">
        <f t="shared" si="2"/>
        <v>69.916666666666671</v>
      </c>
      <c r="L11">
        <f>(K11+K12+K13)/3</f>
        <v>97.078534514581023</v>
      </c>
      <c r="M11">
        <f t="shared" si="3"/>
        <v>1726.3374485596707</v>
      </c>
      <c r="N11">
        <f>AVERAGE(M11:M13)</f>
        <v>2317.9175568926717</v>
      </c>
    </row>
    <row r="12" spans="1:14" x14ac:dyDescent="0.3">
      <c r="A12">
        <v>5044</v>
      </c>
      <c r="B12">
        <v>4.6100000000000003</v>
      </c>
      <c r="D12">
        <v>355.3</v>
      </c>
      <c r="E12" s="1">
        <v>30</v>
      </c>
      <c r="F12">
        <f t="shared" si="0"/>
        <v>10659</v>
      </c>
      <c r="G12">
        <v>105</v>
      </c>
      <c r="H12">
        <v>102</v>
      </c>
      <c r="J12">
        <f t="shared" si="1"/>
        <v>105</v>
      </c>
      <c r="K12">
        <f t="shared" si="2"/>
        <v>101.51428571428572</v>
      </c>
      <c r="M12">
        <f t="shared" si="3"/>
        <v>2202.0452432599936</v>
      </c>
    </row>
    <row r="13" spans="1:14" x14ac:dyDescent="0.3">
      <c r="A13">
        <v>5045</v>
      </c>
      <c r="B13">
        <v>3.96</v>
      </c>
      <c r="D13">
        <v>429.3</v>
      </c>
      <c r="E13">
        <v>60</v>
      </c>
      <c r="F13">
        <f t="shared" si="0"/>
        <v>25758</v>
      </c>
      <c r="G13">
        <v>108</v>
      </c>
      <c r="H13">
        <v>107</v>
      </c>
      <c r="J13">
        <f t="shared" ref="J13:J28" si="4">G13+H13+I13</f>
        <v>215</v>
      </c>
      <c r="K13">
        <f t="shared" si="2"/>
        <v>119.80465116279069</v>
      </c>
      <c r="M13">
        <f t="shared" si="3"/>
        <v>3025.3699788583513</v>
      </c>
    </row>
    <row r="14" spans="1:14" x14ac:dyDescent="0.3">
      <c r="A14">
        <v>5051</v>
      </c>
      <c r="B14">
        <v>3.81</v>
      </c>
      <c r="C14">
        <v>12</v>
      </c>
      <c r="D14">
        <v>433.6</v>
      </c>
      <c r="E14">
        <v>60</v>
      </c>
      <c r="F14">
        <f t="shared" si="0"/>
        <v>26016</v>
      </c>
      <c r="G14">
        <v>97</v>
      </c>
      <c r="H14">
        <v>108</v>
      </c>
      <c r="I14">
        <v>106</v>
      </c>
      <c r="J14">
        <f t="shared" si="4"/>
        <v>311</v>
      </c>
      <c r="K14">
        <f t="shared" si="2"/>
        <v>83.652733118971057</v>
      </c>
      <c r="L14">
        <f>(K14+K15+K16)/3</f>
        <v>90.67309036183633</v>
      </c>
      <c r="M14">
        <f t="shared" si="3"/>
        <v>2195.6097931488466</v>
      </c>
      <c r="N14">
        <f>AVERAGE(M14:M16)</f>
        <v>2310.1947194807872</v>
      </c>
    </row>
    <row r="15" spans="1:14" x14ac:dyDescent="0.3">
      <c r="A15">
        <v>5053</v>
      </c>
      <c r="B15">
        <v>3.76</v>
      </c>
      <c r="D15">
        <v>449.1</v>
      </c>
      <c r="E15">
        <v>60</v>
      </c>
      <c r="F15">
        <f t="shared" si="0"/>
        <v>26946</v>
      </c>
      <c r="G15">
        <v>111</v>
      </c>
      <c r="H15">
        <v>107</v>
      </c>
      <c r="I15">
        <v>115</v>
      </c>
      <c r="J15">
        <f t="shared" si="4"/>
        <v>333</v>
      </c>
      <c r="K15">
        <f t="shared" si="2"/>
        <v>80.918918918918919</v>
      </c>
      <c r="M15">
        <f t="shared" si="3"/>
        <v>2152.0989074180566</v>
      </c>
    </row>
    <row r="16" spans="1:14" x14ac:dyDescent="0.3">
      <c r="A16">
        <v>5054</v>
      </c>
      <c r="B16">
        <v>4.16</v>
      </c>
      <c r="D16">
        <v>564.1</v>
      </c>
      <c r="E16">
        <v>60</v>
      </c>
      <c r="F16">
        <f t="shared" si="0"/>
        <v>33846</v>
      </c>
      <c r="G16">
        <v>100</v>
      </c>
      <c r="H16">
        <v>107</v>
      </c>
      <c r="I16">
        <v>108</v>
      </c>
      <c r="J16">
        <f t="shared" si="4"/>
        <v>315</v>
      </c>
      <c r="K16">
        <f t="shared" si="2"/>
        <v>107.44761904761904</v>
      </c>
      <c r="M16">
        <f t="shared" si="3"/>
        <v>2582.8754578754579</v>
      </c>
    </row>
    <row r="17" spans="1:21" x14ac:dyDescent="0.3">
      <c r="A17">
        <v>5062</v>
      </c>
      <c r="B17">
        <v>3.8</v>
      </c>
      <c r="C17">
        <v>14</v>
      </c>
      <c r="D17">
        <v>392.1</v>
      </c>
      <c r="E17">
        <v>60</v>
      </c>
      <c r="F17">
        <f t="shared" si="0"/>
        <v>23526</v>
      </c>
      <c r="G17">
        <v>103</v>
      </c>
      <c r="H17">
        <v>99</v>
      </c>
      <c r="I17">
        <v>99</v>
      </c>
      <c r="J17">
        <f t="shared" si="4"/>
        <v>301</v>
      </c>
      <c r="K17">
        <f t="shared" si="2"/>
        <v>78.159468438538212</v>
      </c>
      <c r="L17">
        <f>(K17+K18+K19)/3</f>
        <v>70.0644144765552</v>
      </c>
      <c r="M17">
        <f t="shared" si="3"/>
        <v>2056.8281168036374</v>
      </c>
      <c r="N17">
        <f>AVERAGE(M17:M19)</f>
        <v>1853.8012777298884</v>
      </c>
    </row>
    <row r="18" spans="1:21" x14ac:dyDescent="0.3">
      <c r="A18">
        <v>5063</v>
      </c>
      <c r="B18">
        <v>3.74</v>
      </c>
      <c r="D18">
        <v>316</v>
      </c>
      <c r="E18">
        <v>60</v>
      </c>
      <c r="F18">
        <f t="shared" si="0"/>
        <v>18960</v>
      </c>
      <c r="G18">
        <v>105</v>
      </c>
      <c r="H18">
        <v>112</v>
      </c>
      <c r="I18">
        <v>104</v>
      </c>
      <c r="J18">
        <f t="shared" si="4"/>
        <v>321</v>
      </c>
      <c r="K18">
        <f t="shared" si="2"/>
        <v>59.065420560747661</v>
      </c>
      <c r="M18">
        <f t="shared" si="3"/>
        <v>1579.2893198060872</v>
      </c>
    </row>
    <row r="19" spans="1:21" x14ac:dyDescent="0.3">
      <c r="A19">
        <v>5065</v>
      </c>
      <c r="B19">
        <v>3.79</v>
      </c>
      <c r="D19">
        <v>768.6</v>
      </c>
      <c r="E19">
        <v>30</v>
      </c>
      <c r="F19">
        <f t="shared" si="0"/>
        <v>23058</v>
      </c>
      <c r="G19">
        <v>101</v>
      </c>
      <c r="H19">
        <v>115</v>
      </c>
      <c r="I19">
        <v>100</v>
      </c>
      <c r="J19">
        <f t="shared" si="4"/>
        <v>316</v>
      </c>
      <c r="K19">
        <f t="shared" si="2"/>
        <v>72.968354430379748</v>
      </c>
      <c r="M19">
        <f t="shared" si="3"/>
        <v>1925.2863965799404</v>
      </c>
    </row>
    <row r="20" spans="1:21" x14ac:dyDescent="0.3">
      <c r="A20">
        <v>5072</v>
      </c>
      <c r="B20">
        <v>3.22</v>
      </c>
      <c r="C20">
        <v>18</v>
      </c>
      <c r="D20">
        <v>214</v>
      </c>
      <c r="E20">
        <v>40</v>
      </c>
      <c r="F20">
        <f t="shared" si="0"/>
        <v>8560</v>
      </c>
      <c r="G20">
        <v>82.5</v>
      </c>
      <c r="H20">
        <v>85.8</v>
      </c>
      <c r="I20">
        <v>88.2</v>
      </c>
      <c r="J20">
        <f t="shared" si="4"/>
        <v>256.5</v>
      </c>
      <c r="K20">
        <f t="shared" si="2"/>
        <v>33.372319688109165</v>
      </c>
      <c r="L20">
        <f>(K20+K21+K22)/3</f>
        <v>36.0060308578148</v>
      </c>
      <c r="M20">
        <f t="shared" si="3"/>
        <v>1036.4074437300983</v>
      </c>
      <c r="N20">
        <f>AVERAGE(M20:M22)</f>
        <v>1128.4367760344724</v>
      </c>
      <c r="P20" t="s">
        <v>14</v>
      </c>
      <c r="Q20" t="s">
        <v>14</v>
      </c>
      <c r="T20" t="s">
        <v>15</v>
      </c>
      <c r="U20" t="s">
        <v>15</v>
      </c>
    </row>
    <row r="21" spans="1:21" x14ac:dyDescent="0.3">
      <c r="A21">
        <v>5073</v>
      </c>
      <c r="B21">
        <v>3.23</v>
      </c>
      <c r="D21">
        <v>362.2</v>
      </c>
      <c r="E21">
        <v>30</v>
      </c>
      <c r="F21">
        <f t="shared" si="0"/>
        <v>10866</v>
      </c>
      <c r="G21">
        <v>98</v>
      </c>
      <c r="H21">
        <v>98</v>
      </c>
      <c r="I21">
        <v>103</v>
      </c>
      <c r="J21">
        <f t="shared" si="4"/>
        <v>299</v>
      </c>
      <c r="K21">
        <f t="shared" si="2"/>
        <v>36.341137123745817</v>
      </c>
      <c r="M21">
        <f t="shared" si="3"/>
        <v>1125.1126044503349</v>
      </c>
      <c r="P21" t="s">
        <v>16</v>
      </c>
      <c r="Q21" t="s">
        <v>17</v>
      </c>
      <c r="T21" t="s">
        <v>16</v>
      </c>
      <c r="U21" t="s">
        <v>17</v>
      </c>
    </row>
    <row r="22" spans="1:21" x14ac:dyDescent="0.3">
      <c r="A22">
        <v>5075</v>
      </c>
      <c r="B22">
        <v>3.13</v>
      </c>
      <c r="D22">
        <v>385.6</v>
      </c>
      <c r="E22">
        <v>30</v>
      </c>
      <c r="F22">
        <f t="shared" si="0"/>
        <v>11568</v>
      </c>
      <c r="G22">
        <v>99</v>
      </c>
      <c r="H22">
        <v>101</v>
      </c>
      <c r="I22">
        <v>102</v>
      </c>
      <c r="J22">
        <f t="shared" si="4"/>
        <v>302</v>
      </c>
      <c r="K22">
        <f t="shared" si="2"/>
        <v>38.304635761589402</v>
      </c>
      <c r="M22">
        <f t="shared" si="3"/>
        <v>1223.7902799229842</v>
      </c>
      <c r="O22">
        <v>1</v>
      </c>
      <c r="P22">
        <v>647.11416525372999</v>
      </c>
      <c r="Q22">
        <v>377.20247863247903</v>
      </c>
      <c r="S22">
        <v>1</v>
      </c>
      <c r="T22">
        <v>10151.300513374201</v>
      </c>
      <c r="U22">
        <v>2626.4953332166201</v>
      </c>
    </row>
    <row r="23" spans="1:21" x14ac:dyDescent="0.3">
      <c r="A23">
        <v>5083</v>
      </c>
      <c r="B23">
        <v>2.75</v>
      </c>
      <c r="C23">
        <v>25</v>
      </c>
      <c r="D23">
        <v>283.10000000000002</v>
      </c>
      <c r="E23">
        <v>30</v>
      </c>
      <c r="F23">
        <f t="shared" si="0"/>
        <v>8493</v>
      </c>
      <c r="G23">
        <v>104</v>
      </c>
      <c r="H23">
        <v>100</v>
      </c>
      <c r="I23">
        <v>105</v>
      </c>
      <c r="J23">
        <f t="shared" si="4"/>
        <v>309</v>
      </c>
      <c r="K23">
        <f t="shared" si="2"/>
        <v>27.485436893203882</v>
      </c>
      <c r="L23">
        <f>(K23+K24+K25)/3</f>
        <v>29.149057979706473</v>
      </c>
      <c r="M23">
        <f t="shared" si="3"/>
        <v>999.4704324801412</v>
      </c>
      <c r="N23">
        <f>AVERAGE(M23:M25)</f>
        <v>998.38338611053132</v>
      </c>
      <c r="O23">
        <v>2</v>
      </c>
      <c r="P23">
        <v>336.899090909091</v>
      </c>
      <c r="Q23">
        <v>327.97236639071099</v>
      </c>
      <c r="S23">
        <v>2</v>
      </c>
      <c r="T23">
        <v>5254.9698011686896</v>
      </c>
      <c r="U23">
        <v>3114.4597133273601</v>
      </c>
    </row>
    <row r="24" spans="1:21" x14ac:dyDescent="0.3">
      <c r="A24">
        <v>5084</v>
      </c>
      <c r="B24">
        <v>3.02</v>
      </c>
      <c r="D24">
        <v>311.39999999999998</v>
      </c>
      <c r="E24">
        <v>30</v>
      </c>
      <c r="F24">
        <f t="shared" si="0"/>
        <v>9342</v>
      </c>
      <c r="G24">
        <v>107</v>
      </c>
      <c r="H24">
        <v>106</v>
      </c>
      <c r="I24">
        <v>106</v>
      </c>
      <c r="J24">
        <f t="shared" si="4"/>
        <v>319</v>
      </c>
      <c r="K24">
        <f t="shared" si="2"/>
        <v>29.285266457680251</v>
      </c>
      <c r="M24">
        <f t="shared" si="3"/>
        <v>969.71080985696187</v>
      </c>
      <c r="O24">
        <v>3</v>
      </c>
      <c r="P24">
        <v>168.70179534077801</v>
      </c>
      <c r="Q24">
        <v>101.285371629461</v>
      </c>
      <c r="S24">
        <v>3</v>
      </c>
      <c r="T24">
        <v>3584.10600005572</v>
      </c>
      <c r="U24">
        <v>1323.48419569413</v>
      </c>
    </row>
    <row r="25" spans="1:21" x14ac:dyDescent="0.3">
      <c r="A25">
        <v>5085</v>
      </c>
      <c r="B25">
        <v>2.99</v>
      </c>
      <c r="D25">
        <v>312.89999999999998</v>
      </c>
      <c r="E25">
        <v>30</v>
      </c>
      <c r="F25">
        <f t="shared" si="0"/>
        <v>9387</v>
      </c>
      <c r="G25">
        <v>105</v>
      </c>
      <c r="H25">
        <v>99</v>
      </c>
      <c r="I25">
        <v>102</v>
      </c>
      <c r="J25">
        <f t="shared" si="4"/>
        <v>306</v>
      </c>
      <c r="K25">
        <f t="shared" si="2"/>
        <v>30.676470588235293</v>
      </c>
      <c r="M25">
        <f t="shared" si="3"/>
        <v>1025.9689159944912</v>
      </c>
      <c r="O25">
        <v>4</v>
      </c>
      <c r="P25">
        <v>97.078534514580994</v>
      </c>
      <c r="Q25">
        <v>35.198315999318098</v>
      </c>
      <c r="S25">
        <v>4</v>
      </c>
      <c r="T25">
        <v>2317.9175568926698</v>
      </c>
      <c r="U25">
        <v>508.533959076538</v>
      </c>
    </row>
    <row r="26" spans="1:21" x14ac:dyDescent="0.3">
      <c r="A26">
        <v>5091</v>
      </c>
      <c r="B26">
        <v>3.2</v>
      </c>
      <c r="C26">
        <v>29</v>
      </c>
      <c r="D26">
        <v>313.8</v>
      </c>
      <c r="E26">
        <v>30</v>
      </c>
      <c r="F26">
        <f t="shared" si="0"/>
        <v>9414</v>
      </c>
      <c r="G26">
        <v>102</v>
      </c>
      <c r="H26">
        <v>99</v>
      </c>
      <c r="I26">
        <v>100</v>
      </c>
      <c r="J26">
        <f t="shared" si="4"/>
        <v>301</v>
      </c>
      <c r="K26">
        <f t="shared" si="2"/>
        <v>31.275747508305649</v>
      </c>
      <c r="L26">
        <f>(K26+K27+K28)/3</f>
        <v>30.864692404628254</v>
      </c>
      <c r="M26">
        <f t="shared" si="3"/>
        <v>977.36710963455153</v>
      </c>
      <c r="N26">
        <f>AVERAGE(M26:M27)</f>
        <v>1030.7168485152542</v>
      </c>
      <c r="O26">
        <v>5</v>
      </c>
      <c r="P26">
        <v>90.673090361836302</v>
      </c>
      <c r="Q26">
        <v>29.860316889129098</v>
      </c>
      <c r="S26">
        <v>5</v>
      </c>
      <c r="T26">
        <v>2310.1947194807899</v>
      </c>
      <c r="U26">
        <v>385.44681221530999</v>
      </c>
    </row>
    <row r="27" spans="1:21" x14ac:dyDescent="0.3">
      <c r="A27">
        <v>5094</v>
      </c>
      <c r="B27">
        <v>2.9</v>
      </c>
      <c r="D27">
        <v>303.89999999999998</v>
      </c>
      <c r="E27">
        <v>30</v>
      </c>
      <c r="F27">
        <f t="shared" si="0"/>
        <v>9117</v>
      </c>
      <c r="G27">
        <v>96</v>
      </c>
      <c r="H27">
        <v>96</v>
      </c>
      <c r="I27">
        <v>98</v>
      </c>
      <c r="J27">
        <f t="shared" si="4"/>
        <v>290</v>
      </c>
      <c r="K27">
        <f t="shared" si="2"/>
        <v>31.437931034482759</v>
      </c>
      <c r="M27">
        <f t="shared" si="3"/>
        <v>1084.0665873959572</v>
      </c>
      <c r="O27">
        <v>6</v>
      </c>
      <c r="P27">
        <v>70.0644144765552</v>
      </c>
      <c r="Q27">
        <v>28.526239352045799</v>
      </c>
      <c r="S27">
        <v>6</v>
      </c>
      <c r="T27">
        <v>1853.80127772989</v>
      </c>
      <c r="U27">
        <v>277.55271761743501</v>
      </c>
    </row>
    <row r="28" spans="1:21" x14ac:dyDescent="0.3">
      <c r="A28">
        <v>5095</v>
      </c>
      <c r="D28">
        <v>299.8</v>
      </c>
      <c r="E28">
        <v>30</v>
      </c>
      <c r="F28">
        <f t="shared" si="0"/>
        <v>8994</v>
      </c>
      <c r="G28">
        <v>103</v>
      </c>
      <c r="H28">
        <v>97</v>
      </c>
      <c r="I28">
        <v>101</v>
      </c>
      <c r="J28">
        <f t="shared" si="4"/>
        <v>301</v>
      </c>
      <c r="K28">
        <f t="shared" si="2"/>
        <v>29.880398671096344</v>
      </c>
      <c r="M28" t="e">
        <f t="shared" si="3"/>
        <v>#DIV/0!</v>
      </c>
      <c r="O28">
        <v>7</v>
      </c>
      <c r="P28">
        <v>35.604897268084699</v>
      </c>
      <c r="Q28">
        <v>26.941786602289699</v>
      </c>
      <c r="S28">
        <v>7</v>
      </c>
      <c r="T28">
        <v>1115.97921113602</v>
      </c>
      <c r="U28">
        <v>186.67389491640401</v>
      </c>
    </row>
    <row r="29" spans="1:21" x14ac:dyDescent="0.3">
      <c r="O29">
        <v>8</v>
      </c>
      <c r="P29">
        <v>29.149057979706502</v>
      </c>
      <c r="Q29">
        <v>18.230575271291499</v>
      </c>
      <c r="S29">
        <v>8</v>
      </c>
      <c r="T29">
        <v>998.38338611053098</v>
      </c>
      <c r="U29">
        <v>116.404544661234</v>
      </c>
    </row>
    <row r="30" spans="1:21" x14ac:dyDescent="0.3">
      <c r="O30">
        <v>9</v>
      </c>
      <c r="P30">
        <v>30.8646924046283</v>
      </c>
      <c r="Q30">
        <v>36.262962016678799</v>
      </c>
      <c r="S30">
        <v>9</v>
      </c>
      <c r="T30">
        <v>1030.7168485152499</v>
      </c>
      <c r="U30">
        <v>228.15080862865099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Normal="100" workbookViewId="0">
      <selection activeCell="J1" sqref="J1"/>
    </sheetView>
  </sheetViews>
  <sheetFormatPr baseColWidth="10" defaultColWidth="8.88671875" defaultRowHeight="14.4" x14ac:dyDescent="0.3"/>
  <cols>
    <col min="1" max="1025" width="9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18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5012</v>
      </c>
      <c r="B2">
        <v>6.41</v>
      </c>
      <c r="C2">
        <v>0</v>
      </c>
      <c r="D2">
        <v>1049.9000000000001</v>
      </c>
      <c r="E2">
        <v>60</v>
      </c>
      <c r="F2">
        <f t="shared" ref="F2:F28" si="0">D2*E2</f>
        <v>62994.000000000007</v>
      </c>
      <c r="G2">
        <v>102</v>
      </c>
      <c r="H2">
        <v>108</v>
      </c>
      <c r="J2">
        <f t="shared" ref="J2:J12" si="1">G2</f>
        <v>102</v>
      </c>
      <c r="K2" t="s">
        <v>19</v>
      </c>
      <c r="L2">
        <f t="shared" ref="L2:L28" si="2">F2/J2</f>
        <v>617.58823529411768</v>
      </c>
      <c r="M2">
        <f>(L2+L3+L4)/3</f>
        <v>647.11416525373033</v>
      </c>
      <c r="N2">
        <f t="shared" ref="N2:N28" si="3">L2/(B2/100)</f>
        <v>9634.7618610626778</v>
      </c>
      <c r="O2">
        <f>AVERAGE(N2:N4)</f>
        <v>10151.30051337423</v>
      </c>
    </row>
    <row r="3" spans="1:15" x14ac:dyDescent="0.3">
      <c r="A3">
        <v>5013</v>
      </c>
      <c r="B3">
        <v>6.35</v>
      </c>
      <c r="D3">
        <v>1244.7</v>
      </c>
      <c r="E3">
        <v>60</v>
      </c>
      <c r="F3">
        <f t="shared" si="0"/>
        <v>74682</v>
      </c>
      <c r="G3">
        <v>97</v>
      </c>
      <c r="H3">
        <v>110</v>
      </c>
      <c r="J3">
        <f t="shared" si="1"/>
        <v>97</v>
      </c>
      <c r="K3" t="s">
        <v>19</v>
      </c>
      <c r="L3">
        <f t="shared" si="2"/>
        <v>769.91752577319585</v>
      </c>
      <c r="N3">
        <f t="shared" si="3"/>
        <v>12124.685445247178</v>
      </c>
    </row>
    <row r="4" spans="1:15" x14ac:dyDescent="0.3">
      <c r="A4">
        <v>5014</v>
      </c>
      <c r="B4">
        <v>6.37</v>
      </c>
      <c r="D4">
        <v>904.6</v>
      </c>
      <c r="E4">
        <v>60</v>
      </c>
      <c r="F4">
        <f t="shared" si="0"/>
        <v>54276</v>
      </c>
      <c r="G4">
        <v>98</v>
      </c>
      <c r="H4">
        <v>104</v>
      </c>
      <c r="J4">
        <f t="shared" si="1"/>
        <v>98</v>
      </c>
      <c r="K4" t="s">
        <v>19</v>
      </c>
      <c r="L4">
        <f t="shared" si="2"/>
        <v>553.83673469387759</v>
      </c>
      <c r="N4">
        <f t="shared" si="3"/>
        <v>8694.454233812834</v>
      </c>
    </row>
    <row r="5" spans="1:15" x14ac:dyDescent="0.3">
      <c r="A5">
        <v>5021</v>
      </c>
      <c r="C5">
        <v>2</v>
      </c>
      <c r="D5">
        <v>1264.3</v>
      </c>
      <c r="E5" s="1">
        <v>30</v>
      </c>
      <c r="F5">
        <f t="shared" si="0"/>
        <v>37929</v>
      </c>
      <c r="G5">
        <v>100</v>
      </c>
      <c r="H5">
        <v>103</v>
      </c>
      <c r="J5">
        <f t="shared" si="1"/>
        <v>100</v>
      </c>
      <c r="K5" t="s">
        <v>19</v>
      </c>
      <c r="L5">
        <f t="shared" si="2"/>
        <v>379.29</v>
      </c>
      <c r="M5">
        <f>(L5+L6+L7)/3</f>
        <v>336.89909090909094</v>
      </c>
      <c r="N5" t="e">
        <f t="shared" si="3"/>
        <v>#DIV/0!</v>
      </c>
      <c r="O5">
        <f>AVERAGE(N6:N7)</f>
        <v>5254.9698011686905</v>
      </c>
    </row>
    <row r="6" spans="1:15" x14ac:dyDescent="0.3">
      <c r="A6">
        <v>5022</v>
      </c>
      <c r="B6">
        <v>5.99</v>
      </c>
      <c r="D6">
        <v>1157.4000000000001</v>
      </c>
      <c r="E6" s="1">
        <v>30</v>
      </c>
      <c r="F6">
        <f t="shared" si="0"/>
        <v>34722</v>
      </c>
      <c r="G6">
        <v>99</v>
      </c>
      <c r="H6">
        <v>97</v>
      </c>
      <c r="J6">
        <f t="shared" si="1"/>
        <v>99</v>
      </c>
      <c r="K6" t="s">
        <v>19</v>
      </c>
      <c r="L6">
        <f t="shared" si="2"/>
        <v>350.72727272727275</v>
      </c>
      <c r="N6">
        <f t="shared" si="3"/>
        <v>5855.2132341781762</v>
      </c>
    </row>
    <row r="7" spans="1:15" x14ac:dyDescent="0.3">
      <c r="A7">
        <v>5024</v>
      </c>
      <c r="B7">
        <v>6.03</v>
      </c>
      <c r="D7">
        <v>935.6</v>
      </c>
      <c r="E7" s="1">
        <v>30</v>
      </c>
      <c r="F7">
        <f t="shared" si="0"/>
        <v>28068</v>
      </c>
      <c r="G7">
        <v>100</v>
      </c>
      <c r="H7">
        <v>98</v>
      </c>
      <c r="J7">
        <f t="shared" si="1"/>
        <v>100</v>
      </c>
      <c r="K7" t="s">
        <v>19</v>
      </c>
      <c r="L7">
        <f t="shared" si="2"/>
        <v>280.68</v>
      </c>
      <c r="N7">
        <f t="shared" si="3"/>
        <v>4654.726368159204</v>
      </c>
    </row>
    <row r="8" spans="1:15" x14ac:dyDescent="0.3">
      <c r="A8">
        <v>5033</v>
      </c>
      <c r="B8">
        <v>4.5199999999999996</v>
      </c>
      <c r="C8">
        <v>5</v>
      </c>
      <c r="D8">
        <v>489.1</v>
      </c>
      <c r="E8" s="1">
        <v>30</v>
      </c>
      <c r="F8">
        <f t="shared" si="0"/>
        <v>14673</v>
      </c>
      <c r="G8">
        <v>112</v>
      </c>
      <c r="H8">
        <v>102</v>
      </c>
      <c r="J8">
        <f t="shared" si="1"/>
        <v>112</v>
      </c>
      <c r="K8" t="s">
        <v>19</v>
      </c>
      <c r="L8">
        <f t="shared" si="2"/>
        <v>131.00892857142858</v>
      </c>
      <c r="M8">
        <f>(L8+L9+L10)/3</f>
        <v>168.70179534077784</v>
      </c>
      <c r="N8">
        <f t="shared" si="3"/>
        <v>2898.4276232616944</v>
      </c>
      <c r="O8">
        <f>AVERAGE(N8:N10)</f>
        <v>3584.1060000557245</v>
      </c>
    </row>
    <row r="9" spans="1:15" x14ac:dyDescent="0.3">
      <c r="A9">
        <v>5034</v>
      </c>
      <c r="B9">
        <v>4.8</v>
      </c>
      <c r="D9">
        <v>490.5</v>
      </c>
      <c r="E9" s="1">
        <v>30</v>
      </c>
      <c r="F9">
        <f t="shared" si="0"/>
        <v>14715</v>
      </c>
      <c r="G9">
        <v>98</v>
      </c>
      <c r="H9">
        <v>107</v>
      </c>
      <c r="J9">
        <f t="shared" si="1"/>
        <v>98</v>
      </c>
      <c r="K9" t="s">
        <v>19</v>
      </c>
      <c r="L9">
        <f t="shared" si="2"/>
        <v>150.15306122448979</v>
      </c>
      <c r="N9">
        <f t="shared" si="3"/>
        <v>3128.1887755102039</v>
      </c>
    </row>
    <row r="10" spans="1:15" x14ac:dyDescent="0.3">
      <c r="A10">
        <v>5035</v>
      </c>
      <c r="B10">
        <v>4.76</v>
      </c>
      <c r="D10">
        <v>794.8</v>
      </c>
      <c r="E10" s="1">
        <v>30</v>
      </c>
      <c r="F10">
        <f t="shared" si="0"/>
        <v>23844</v>
      </c>
      <c r="G10">
        <v>106</v>
      </c>
      <c r="H10">
        <v>98</v>
      </c>
      <c r="J10">
        <f t="shared" si="1"/>
        <v>106</v>
      </c>
      <c r="K10" t="s">
        <v>19</v>
      </c>
      <c r="L10">
        <f t="shared" si="2"/>
        <v>224.9433962264151</v>
      </c>
      <c r="N10">
        <f t="shared" si="3"/>
        <v>4725.7016013952752</v>
      </c>
    </row>
    <row r="11" spans="1:15" x14ac:dyDescent="0.3">
      <c r="A11">
        <v>5042</v>
      </c>
      <c r="B11">
        <v>4.05</v>
      </c>
      <c r="C11">
        <v>8</v>
      </c>
      <c r="D11">
        <v>251.7</v>
      </c>
      <c r="E11" s="1">
        <v>30</v>
      </c>
      <c r="F11">
        <f t="shared" si="0"/>
        <v>7551</v>
      </c>
      <c r="G11">
        <v>108</v>
      </c>
      <c r="H11">
        <v>104</v>
      </c>
      <c r="J11">
        <f t="shared" si="1"/>
        <v>108</v>
      </c>
      <c r="K11" t="s">
        <v>19</v>
      </c>
      <c r="L11">
        <f t="shared" si="2"/>
        <v>69.916666666666671</v>
      </c>
      <c r="M11">
        <f>(L11+L12+L13)/3</f>
        <v>97.078534514581023</v>
      </c>
      <c r="N11">
        <f t="shared" si="3"/>
        <v>1726.3374485596707</v>
      </c>
      <c r="O11">
        <f>AVERAGE(N11:N13)</f>
        <v>2317.9175568926717</v>
      </c>
    </row>
    <row r="12" spans="1:15" x14ac:dyDescent="0.3">
      <c r="A12">
        <v>5044</v>
      </c>
      <c r="B12">
        <v>4.6100000000000003</v>
      </c>
      <c r="D12">
        <v>355.3</v>
      </c>
      <c r="E12" s="1">
        <v>30</v>
      </c>
      <c r="F12">
        <f t="shared" si="0"/>
        <v>10659</v>
      </c>
      <c r="G12">
        <v>105</v>
      </c>
      <c r="H12">
        <v>102</v>
      </c>
      <c r="J12">
        <f t="shared" si="1"/>
        <v>105</v>
      </c>
      <c r="K12" t="s">
        <v>19</v>
      </c>
      <c r="L12">
        <f t="shared" si="2"/>
        <v>101.51428571428572</v>
      </c>
      <c r="N12">
        <f t="shared" si="3"/>
        <v>2202.0452432599936</v>
      </c>
    </row>
    <row r="13" spans="1:15" x14ac:dyDescent="0.3">
      <c r="A13">
        <v>5045</v>
      </c>
      <c r="B13">
        <v>3.96</v>
      </c>
      <c r="D13">
        <v>429.3</v>
      </c>
      <c r="E13">
        <v>60</v>
      </c>
      <c r="F13">
        <f t="shared" si="0"/>
        <v>25758</v>
      </c>
      <c r="G13">
        <v>108</v>
      </c>
      <c r="H13">
        <v>107</v>
      </c>
      <c r="J13">
        <f t="shared" ref="J13:J28" si="4">G13+H13+I13</f>
        <v>215</v>
      </c>
      <c r="K13" t="s">
        <v>19</v>
      </c>
      <c r="L13">
        <f t="shared" si="2"/>
        <v>119.80465116279069</v>
      </c>
      <c r="N13">
        <f t="shared" si="3"/>
        <v>3025.3699788583513</v>
      </c>
    </row>
    <row r="14" spans="1:15" x14ac:dyDescent="0.3">
      <c r="A14">
        <v>5051</v>
      </c>
      <c r="B14">
        <v>3.81</v>
      </c>
      <c r="C14">
        <v>12</v>
      </c>
      <c r="D14">
        <v>433.6</v>
      </c>
      <c r="E14">
        <v>60</v>
      </c>
      <c r="F14">
        <f t="shared" si="0"/>
        <v>26016</v>
      </c>
      <c r="G14">
        <v>97</v>
      </c>
      <c r="H14">
        <v>108</v>
      </c>
      <c r="I14">
        <v>106</v>
      </c>
      <c r="J14">
        <f t="shared" si="4"/>
        <v>311</v>
      </c>
      <c r="K14" t="s">
        <v>19</v>
      </c>
      <c r="L14">
        <f t="shared" si="2"/>
        <v>83.652733118971057</v>
      </c>
      <c r="M14">
        <f>(L14+L15+L16)/3</f>
        <v>90.67309036183633</v>
      </c>
      <c r="N14">
        <f t="shared" si="3"/>
        <v>2195.6097931488466</v>
      </c>
      <c r="O14">
        <f>AVERAGE(N14:N16)</f>
        <v>2310.1947194807872</v>
      </c>
    </row>
    <row r="15" spans="1:15" x14ac:dyDescent="0.3">
      <c r="A15">
        <v>5053</v>
      </c>
      <c r="B15">
        <v>3.76</v>
      </c>
      <c r="D15">
        <v>449.1</v>
      </c>
      <c r="E15">
        <v>60</v>
      </c>
      <c r="F15">
        <f t="shared" si="0"/>
        <v>26946</v>
      </c>
      <c r="G15">
        <v>111</v>
      </c>
      <c r="H15">
        <v>107</v>
      </c>
      <c r="I15">
        <v>115</v>
      </c>
      <c r="J15">
        <f t="shared" si="4"/>
        <v>333</v>
      </c>
      <c r="K15" t="s">
        <v>19</v>
      </c>
      <c r="L15">
        <f t="shared" si="2"/>
        <v>80.918918918918919</v>
      </c>
      <c r="N15">
        <f t="shared" si="3"/>
        <v>2152.0989074180566</v>
      </c>
    </row>
    <row r="16" spans="1:15" x14ac:dyDescent="0.3">
      <c r="A16">
        <v>5054</v>
      </c>
      <c r="B16">
        <v>4.16</v>
      </c>
      <c r="D16">
        <v>564.1</v>
      </c>
      <c r="E16">
        <v>60</v>
      </c>
      <c r="F16">
        <f t="shared" si="0"/>
        <v>33846</v>
      </c>
      <c r="G16">
        <v>100</v>
      </c>
      <c r="H16">
        <v>107</v>
      </c>
      <c r="I16">
        <v>108</v>
      </c>
      <c r="J16">
        <f t="shared" si="4"/>
        <v>315</v>
      </c>
      <c r="K16" t="s">
        <v>19</v>
      </c>
      <c r="L16">
        <f t="shared" si="2"/>
        <v>107.44761904761904</v>
      </c>
      <c r="N16">
        <f t="shared" si="3"/>
        <v>2582.8754578754579</v>
      </c>
    </row>
    <row r="17" spans="1:22" x14ac:dyDescent="0.3">
      <c r="A17">
        <v>5062</v>
      </c>
      <c r="B17">
        <v>3.8</v>
      </c>
      <c r="C17">
        <v>14</v>
      </c>
      <c r="D17">
        <v>392.1</v>
      </c>
      <c r="E17">
        <v>60</v>
      </c>
      <c r="F17">
        <f t="shared" si="0"/>
        <v>23526</v>
      </c>
      <c r="G17">
        <v>103</v>
      </c>
      <c r="H17">
        <v>99</v>
      </c>
      <c r="I17">
        <v>99</v>
      </c>
      <c r="J17">
        <f t="shared" si="4"/>
        <v>301</v>
      </c>
      <c r="K17" t="s">
        <v>19</v>
      </c>
      <c r="L17">
        <f t="shared" si="2"/>
        <v>78.159468438538212</v>
      </c>
      <c r="M17">
        <f>(L17+L18+L19)/3</f>
        <v>70.0644144765552</v>
      </c>
      <c r="N17">
        <f t="shared" si="3"/>
        <v>2056.8281168036374</v>
      </c>
      <c r="O17">
        <f>AVERAGE(N17:N19)</f>
        <v>1853.8012777298884</v>
      </c>
    </row>
    <row r="18" spans="1:22" x14ac:dyDescent="0.3">
      <c r="A18">
        <v>5063</v>
      </c>
      <c r="B18">
        <v>3.74</v>
      </c>
      <c r="D18">
        <v>316</v>
      </c>
      <c r="E18">
        <v>60</v>
      </c>
      <c r="F18">
        <f t="shared" si="0"/>
        <v>18960</v>
      </c>
      <c r="G18">
        <v>105</v>
      </c>
      <c r="H18">
        <v>112</v>
      </c>
      <c r="I18">
        <v>104</v>
      </c>
      <c r="J18">
        <f t="shared" si="4"/>
        <v>321</v>
      </c>
      <c r="K18" t="s">
        <v>19</v>
      </c>
      <c r="L18">
        <f t="shared" si="2"/>
        <v>59.065420560747661</v>
      </c>
      <c r="N18">
        <f t="shared" si="3"/>
        <v>1579.2893198060872</v>
      </c>
    </row>
    <row r="19" spans="1:22" x14ac:dyDescent="0.3">
      <c r="A19">
        <v>5065</v>
      </c>
      <c r="B19">
        <v>3.79</v>
      </c>
      <c r="D19">
        <v>768.6</v>
      </c>
      <c r="E19">
        <v>30</v>
      </c>
      <c r="F19">
        <f t="shared" si="0"/>
        <v>23058</v>
      </c>
      <c r="G19">
        <v>101</v>
      </c>
      <c r="H19">
        <v>115</v>
      </c>
      <c r="I19">
        <v>100</v>
      </c>
      <c r="J19">
        <f t="shared" si="4"/>
        <v>316</v>
      </c>
      <c r="K19" t="s">
        <v>19</v>
      </c>
      <c r="L19">
        <f t="shared" si="2"/>
        <v>72.968354430379748</v>
      </c>
      <c r="N19">
        <f t="shared" si="3"/>
        <v>1925.2863965799404</v>
      </c>
    </row>
    <row r="20" spans="1:22" x14ac:dyDescent="0.3">
      <c r="A20">
        <v>5072</v>
      </c>
      <c r="B20">
        <v>3.22</v>
      </c>
      <c r="C20">
        <v>18</v>
      </c>
      <c r="D20">
        <v>214</v>
      </c>
      <c r="E20">
        <v>40</v>
      </c>
      <c r="F20">
        <f t="shared" si="0"/>
        <v>8560</v>
      </c>
      <c r="G20">
        <v>82.5</v>
      </c>
      <c r="H20">
        <v>85.8</v>
      </c>
      <c r="I20">
        <v>88.2</v>
      </c>
      <c r="J20">
        <f t="shared" si="4"/>
        <v>256.5</v>
      </c>
      <c r="K20" t="s">
        <v>20</v>
      </c>
      <c r="L20">
        <f t="shared" si="2"/>
        <v>33.372319688109165</v>
      </c>
      <c r="M20">
        <f>(L20+L21+L22)/3</f>
        <v>36.0060308578148</v>
      </c>
      <c r="N20">
        <f t="shared" si="3"/>
        <v>1036.4074437300983</v>
      </c>
      <c r="O20">
        <f>AVERAGE(N20:N22)</f>
        <v>1128.4367760344724</v>
      </c>
      <c r="Q20" t="s">
        <v>14</v>
      </c>
      <c r="R20" t="s">
        <v>14</v>
      </c>
      <c r="U20" t="s">
        <v>15</v>
      </c>
      <c r="V20" t="s">
        <v>15</v>
      </c>
    </row>
    <row r="21" spans="1:22" x14ac:dyDescent="0.3">
      <c r="A21">
        <v>5073</v>
      </c>
      <c r="B21">
        <v>3.23</v>
      </c>
      <c r="D21">
        <v>362.2</v>
      </c>
      <c r="E21">
        <v>30</v>
      </c>
      <c r="F21">
        <f t="shared" si="0"/>
        <v>10866</v>
      </c>
      <c r="G21">
        <v>98</v>
      </c>
      <c r="H21">
        <v>98</v>
      </c>
      <c r="I21">
        <v>103</v>
      </c>
      <c r="J21">
        <f t="shared" si="4"/>
        <v>299</v>
      </c>
      <c r="K21" t="s">
        <v>19</v>
      </c>
      <c r="L21">
        <f t="shared" si="2"/>
        <v>36.341137123745817</v>
      </c>
      <c r="N21">
        <f t="shared" si="3"/>
        <v>1125.1126044503349</v>
      </c>
      <c r="Q21" t="s">
        <v>16</v>
      </c>
      <c r="R21" t="s">
        <v>17</v>
      </c>
      <c r="U21" t="s">
        <v>16</v>
      </c>
      <c r="V21" t="s">
        <v>17</v>
      </c>
    </row>
    <row r="22" spans="1:22" x14ac:dyDescent="0.3">
      <c r="A22">
        <v>5075</v>
      </c>
      <c r="B22">
        <v>3.13</v>
      </c>
      <c r="D22">
        <v>385.6</v>
      </c>
      <c r="E22">
        <v>30</v>
      </c>
      <c r="F22">
        <f t="shared" si="0"/>
        <v>11568</v>
      </c>
      <c r="G22">
        <v>99</v>
      </c>
      <c r="H22">
        <v>101</v>
      </c>
      <c r="I22">
        <v>102</v>
      </c>
      <c r="J22">
        <f t="shared" si="4"/>
        <v>302</v>
      </c>
      <c r="K22" t="s">
        <v>19</v>
      </c>
      <c r="L22">
        <f t="shared" si="2"/>
        <v>38.304635761589402</v>
      </c>
      <c r="N22">
        <f t="shared" si="3"/>
        <v>1223.7902799229842</v>
      </c>
      <c r="P22">
        <v>1</v>
      </c>
      <c r="Q22">
        <v>647.11416525372999</v>
      </c>
      <c r="R22">
        <v>377.20247863247903</v>
      </c>
      <c r="T22">
        <v>1</v>
      </c>
      <c r="U22">
        <v>10151.300513374201</v>
      </c>
      <c r="V22">
        <v>2626.4953332166201</v>
      </c>
    </row>
    <row r="23" spans="1:22" x14ac:dyDescent="0.3">
      <c r="A23">
        <v>5083</v>
      </c>
      <c r="B23">
        <v>2.75</v>
      </c>
      <c r="C23">
        <v>25</v>
      </c>
      <c r="D23">
        <v>283.10000000000002</v>
      </c>
      <c r="E23">
        <v>30</v>
      </c>
      <c r="F23">
        <f t="shared" si="0"/>
        <v>8493</v>
      </c>
      <c r="G23">
        <v>104</v>
      </c>
      <c r="H23">
        <v>100</v>
      </c>
      <c r="I23">
        <v>105</v>
      </c>
      <c r="J23">
        <f t="shared" si="4"/>
        <v>309</v>
      </c>
      <c r="K23" t="s">
        <v>19</v>
      </c>
      <c r="L23">
        <f t="shared" si="2"/>
        <v>27.485436893203882</v>
      </c>
      <c r="M23">
        <f>(L23+L24+L25)/3</f>
        <v>29.149057979706473</v>
      </c>
      <c r="N23">
        <f t="shared" si="3"/>
        <v>999.4704324801412</v>
      </c>
      <c r="O23">
        <f>AVERAGE(N23:N25)</f>
        <v>998.38338611053132</v>
      </c>
      <c r="P23">
        <v>2</v>
      </c>
      <c r="Q23">
        <v>336.899090909091</v>
      </c>
      <c r="R23">
        <v>327.97236639071099</v>
      </c>
      <c r="T23">
        <v>2</v>
      </c>
      <c r="U23">
        <v>5254.9698011686896</v>
      </c>
      <c r="V23">
        <v>3114.4597133273601</v>
      </c>
    </row>
    <row r="24" spans="1:22" x14ac:dyDescent="0.3">
      <c r="A24">
        <v>5084</v>
      </c>
      <c r="B24">
        <v>3.02</v>
      </c>
      <c r="D24">
        <v>311.39999999999998</v>
      </c>
      <c r="E24">
        <v>30</v>
      </c>
      <c r="F24">
        <f t="shared" si="0"/>
        <v>9342</v>
      </c>
      <c r="G24">
        <v>107</v>
      </c>
      <c r="H24">
        <v>106</v>
      </c>
      <c r="I24">
        <v>106</v>
      </c>
      <c r="J24">
        <f t="shared" si="4"/>
        <v>319</v>
      </c>
      <c r="K24" t="s">
        <v>19</v>
      </c>
      <c r="L24">
        <f t="shared" si="2"/>
        <v>29.285266457680251</v>
      </c>
      <c r="N24">
        <f t="shared" si="3"/>
        <v>969.71080985696187</v>
      </c>
      <c r="P24">
        <v>3</v>
      </c>
      <c r="Q24">
        <v>168.70179534077801</v>
      </c>
      <c r="R24">
        <v>101.285371629461</v>
      </c>
      <c r="T24">
        <v>3</v>
      </c>
      <c r="U24">
        <v>3584.10600005572</v>
      </c>
      <c r="V24">
        <v>1323.48419569413</v>
      </c>
    </row>
    <row r="25" spans="1:22" x14ac:dyDescent="0.3">
      <c r="A25">
        <v>5085</v>
      </c>
      <c r="B25">
        <v>2.99</v>
      </c>
      <c r="D25">
        <v>312.89999999999998</v>
      </c>
      <c r="E25">
        <v>30</v>
      </c>
      <c r="F25">
        <f t="shared" si="0"/>
        <v>9387</v>
      </c>
      <c r="G25">
        <v>105</v>
      </c>
      <c r="H25">
        <v>99</v>
      </c>
      <c r="I25">
        <v>102</v>
      </c>
      <c r="J25">
        <f t="shared" si="4"/>
        <v>306</v>
      </c>
      <c r="K25" t="s">
        <v>19</v>
      </c>
      <c r="L25">
        <f t="shared" si="2"/>
        <v>30.676470588235293</v>
      </c>
      <c r="N25">
        <f t="shared" si="3"/>
        <v>1025.9689159944912</v>
      </c>
      <c r="P25">
        <v>4</v>
      </c>
      <c r="Q25">
        <v>97.078534514580994</v>
      </c>
      <c r="R25">
        <v>35.198315999318098</v>
      </c>
      <c r="T25">
        <v>4</v>
      </c>
      <c r="U25">
        <v>2317.9175568926698</v>
      </c>
      <c r="V25">
        <v>508.533959076538</v>
      </c>
    </row>
    <row r="26" spans="1:22" x14ac:dyDescent="0.3">
      <c r="A26">
        <v>5091</v>
      </c>
      <c r="B26">
        <v>3.2</v>
      </c>
      <c r="C26">
        <v>29</v>
      </c>
      <c r="D26">
        <v>313.8</v>
      </c>
      <c r="E26">
        <v>30</v>
      </c>
      <c r="F26">
        <f t="shared" si="0"/>
        <v>9414</v>
      </c>
      <c r="G26">
        <v>102</v>
      </c>
      <c r="H26">
        <v>99</v>
      </c>
      <c r="I26">
        <v>100</v>
      </c>
      <c r="J26">
        <f t="shared" si="4"/>
        <v>301</v>
      </c>
      <c r="K26" t="s">
        <v>19</v>
      </c>
      <c r="L26">
        <f t="shared" si="2"/>
        <v>31.275747508305649</v>
      </c>
      <c r="M26">
        <f>(L26+L27+L28)/3</f>
        <v>30.864692404628254</v>
      </c>
      <c r="N26">
        <f t="shared" si="3"/>
        <v>977.36710963455153</v>
      </c>
      <c r="O26">
        <f>AVERAGE(N26:N27)</f>
        <v>1030.7168485152542</v>
      </c>
      <c r="P26">
        <v>5</v>
      </c>
      <c r="Q26">
        <v>90.673090361836302</v>
      </c>
      <c r="R26">
        <v>29.860316889129098</v>
      </c>
      <c r="T26">
        <v>5</v>
      </c>
      <c r="U26">
        <v>2310.1947194807899</v>
      </c>
      <c r="V26">
        <v>385.44681221530999</v>
      </c>
    </row>
    <row r="27" spans="1:22" x14ac:dyDescent="0.3">
      <c r="A27">
        <v>5094</v>
      </c>
      <c r="B27">
        <v>2.9</v>
      </c>
      <c r="D27">
        <v>303.89999999999998</v>
      </c>
      <c r="E27">
        <v>30</v>
      </c>
      <c r="F27">
        <f t="shared" si="0"/>
        <v>9117</v>
      </c>
      <c r="G27">
        <v>96</v>
      </c>
      <c r="H27">
        <v>96</v>
      </c>
      <c r="I27">
        <v>98</v>
      </c>
      <c r="J27">
        <f t="shared" si="4"/>
        <v>290</v>
      </c>
      <c r="K27" t="s">
        <v>19</v>
      </c>
      <c r="L27">
        <f t="shared" si="2"/>
        <v>31.437931034482759</v>
      </c>
      <c r="N27">
        <f t="shared" si="3"/>
        <v>1084.0665873959572</v>
      </c>
      <c r="P27">
        <v>6</v>
      </c>
      <c r="Q27">
        <v>70.0644144765552</v>
      </c>
      <c r="R27">
        <v>28.526239352045799</v>
      </c>
      <c r="T27">
        <v>6</v>
      </c>
      <c r="U27">
        <v>1853.80127772989</v>
      </c>
      <c r="V27">
        <v>277.55271761743501</v>
      </c>
    </row>
    <row r="28" spans="1:22" x14ac:dyDescent="0.3">
      <c r="A28">
        <v>5095</v>
      </c>
      <c r="D28">
        <v>299.8</v>
      </c>
      <c r="E28">
        <v>30</v>
      </c>
      <c r="F28">
        <f t="shared" si="0"/>
        <v>8994</v>
      </c>
      <c r="G28">
        <v>103</v>
      </c>
      <c r="H28">
        <v>97</v>
      </c>
      <c r="I28">
        <v>101</v>
      </c>
      <c r="J28">
        <f t="shared" si="4"/>
        <v>301</v>
      </c>
      <c r="K28" t="s">
        <v>19</v>
      </c>
      <c r="L28">
        <f t="shared" si="2"/>
        <v>29.880398671096344</v>
      </c>
      <c r="N28" t="e">
        <f t="shared" si="3"/>
        <v>#DIV/0!</v>
      </c>
      <c r="P28">
        <v>7</v>
      </c>
      <c r="Q28">
        <v>36.0060308578148</v>
      </c>
      <c r="R28">
        <v>26.941786602289699</v>
      </c>
      <c r="T28">
        <v>7</v>
      </c>
      <c r="U28">
        <v>1128.4367760344701</v>
      </c>
      <c r="V28">
        <v>186.67389491640401</v>
      </c>
    </row>
    <row r="29" spans="1:22" x14ac:dyDescent="0.3">
      <c r="P29">
        <v>8</v>
      </c>
      <c r="Q29">
        <v>29.149057979706502</v>
      </c>
      <c r="R29">
        <v>18.230575271291499</v>
      </c>
      <c r="T29">
        <v>8</v>
      </c>
      <c r="U29">
        <v>998.38338611053098</v>
      </c>
      <c r="V29">
        <v>116.404544661234</v>
      </c>
    </row>
    <row r="30" spans="1:22" x14ac:dyDescent="0.3">
      <c r="P30">
        <v>9</v>
      </c>
      <c r="Q30">
        <v>30.8646924046283</v>
      </c>
      <c r="R30">
        <v>36.262962016678799</v>
      </c>
      <c r="T30">
        <v>9</v>
      </c>
      <c r="U30">
        <v>1030.7168485152499</v>
      </c>
      <c r="V30">
        <v>228.15080862865099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J7" sqref="J7"/>
    </sheetView>
  </sheetViews>
  <sheetFormatPr baseColWidth="10" defaultColWidth="8.88671875" defaultRowHeight="14.4" x14ac:dyDescent="0.3"/>
  <cols>
    <col min="1" max="1025" width="9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6</v>
      </c>
      <c r="H1" t="s">
        <v>23</v>
      </c>
      <c r="I1" t="s">
        <v>8</v>
      </c>
      <c r="J1" t="s">
        <v>24</v>
      </c>
      <c r="K1" t="s">
        <v>18</v>
      </c>
      <c r="L1" t="s">
        <v>10</v>
      </c>
      <c r="M1" t="s">
        <v>13</v>
      </c>
      <c r="N1" t="s">
        <v>25</v>
      </c>
      <c r="O1" t="s">
        <v>13</v>
      </c>
    </row>
    <row r="2" spans="1:15" x14ac:dyDescent="0.3">
      <c r="A2">
        <v>4011</v>
      </c>
      <c r="B2">
        <v>13.98</v>
      </c>
      <c r="C2">
        <v>0</v>
      </c>
      <c r="D2">
        <v>1071.4000000000001</v>
      </c>
      <c r="E2">
        <v>40</v>
      </c>
      <c r="F2">
        <f t="shared" ref="F2:F28" si="0">D2*E2</f>
        <v>42856</v>
      </c>
      <c r="G2">
        <v>96</v>
      </c>
      <c r="H2">
        <v>103</v>
      </c>
      <c r="J2">
        <f>G2</f>
        <v>96</v>
      </c>
      <c r="K2" t="s">
        <v>26</v>
      </c>
      <c r="L2">
        <f t="shared" ref="L2:L28" si="1">F2/J2</f>
        <v>446.41666666666669</v>
      </c>
      <c r="M2">
        <f>(L2+L3+L4)/3</f>
        <v>377.20247863247863</v>
      </c>
      <c r="N2">
        <f t="shared" ref="N2:N28" si="2">L2/(B2/100)</f>
        <v>3193.2522651406771</v>
      </c>
      <c r="O2">
        <f>AVERAGE(N2:N4)</f>
        <v>2626.4953332166224</v>
      </c>
    </row>
    <row r="3" spans="1:15" x14ac:dyDescent="0.3">
      <c r="A3">
        <v>4012</v>
      </c>
      <c r="B3">
        <v>14.91</v>
      </c>
      <c r="D3">
        <v>845.6</v>
      </c>
      <c r="E3">
        <v>40</v>
      </c>
      <c r="F3">
        <f t="shared" si="0"/>
        <v>33824</v>
      </c>
      <c r="G3">
        <v>104</v>
      </c>
      <c r="H3">
        <v>105</v>
      </c>
      <c r="J3">
        <f>G3</f>
        <v>104</v>
      </c>
      <c r="K3" t="s">
        <v>26</v>
      </c>
      <c r="L3">
        <f t="shared" si="1"/>
        <v>325.23076923076923</v>
      </c>
      <c r="N3">
        <f t="shared" si="2"/>
        <v>2181.2928855182377</v>
      </c>
    </row>
    <row r="4" spans="1:15" x14ac:dyDescent="0.3">
      <c r="A4">
        <v>4013</v>
      </c>
      <c r="B4">
        <v>14.37</v>
      </c>
      <c r="D4">
        <v>899.9</v>
      </c>
      <c r="E4">
        <v>40</v>
      </c>
      <c r="F4">
        <f t="shared" si="0"/>
        <v>35996</v>
      </c>
      <c r="G4">
        <v>100</v>
      </c>
      <c r="H4">
        <v>98</v>
      </c>
      <c r="J4">
        <f>G4</f>
        <v>100</v>
      </c>
      <c r="K4" t="s">
        <v>26</v>
      </c>
      <c r="L4">
        <f t="shared" si="1"/>
        <v>359.96</v>
      </c>
      <c r="N4">
        <f t="shared" si="2"/>
        <v>2504.9408489909533</v>
      </c>
    </row>
    <row r="5" spans="1:15" x14ac:dyDescent="0.3">
      <c r="A5">
        <v>4021</v>
      </c>
      <c r="B5">
        <v>10.6</v>
      </c>
      <c r="C5">
        <v>13</v>
      </c>
      <c r="D5">
        <v>1885.1</v>
      </c>
      <c r="E5">
        <v>40</v>
      </c>
      <c r="F5">
        <f t="shared" si="0"/>
        <v>75404</v>
      </c>
      <c r="G5">
        <v>98</v>
      </c>
      <c r="H5">
        <v>107</v>
      </c>
      <c r="J5">
        <f t="shared" ref="J5:J13" si="3">G5+H5</f>
        <v>205</v>
      </c>
      <c r="K5" t="s">
        <v>26</v>
      </c>
      <c r="L5">
        <f t="shared" si="1"/>
        <v>367.82439024390243</v>
      </c>
      <c r="M5">
        <f>(L5+L6+L7)/3</f>
        <v>327.97236639071133</v>
      </c>
      <c r="N5">
        <f t="shared" si="2"/>
        <v>3470.0414173953059</v>
      </c>
      <c r="O5">
        <f>AVERAGE(N5:N7)</f>
        <v>3114.4597133273596</v>
      </c>
    </row>
    <row r="6" spans="1:15" x14ac:dyDescent="0.3">
      <c r="A6">
        <v>4022</v>
      </c>
      <c r="B6">
        <v>10.53</v>
      </c>
      <c r="D6">
        <v>1578.7</v>
      </c>
      <c r="E6">
        <v>40</v>
      </c>
      <c r="F6">
        <f t="shared" si="0"/>
        <v>63148</v>
      </c>
      <c r="G6">
        <v>102</v>
      </c>
      <c r="H6">
        <v>104</v>
      </c>
      <c r="J6">
        <f t="shared" si="3"/>
        <v>206</v>
      </c>
      <c r="K6" t="s">
        <v>26</v>
      </c>
      <c r="L6">
        <f t="shared" si="1"/>
        <v>306.54368932038835</v>
      </c>
      <c r="N6">
        <f t="shared" si="2"/>
        <v>2911.1461473921022</v>
      </c>
    </row>
    <row r="7" spans="1:15" x14ac:dyDescent="0.3">
      <c r="A7">
        <v>4024</v>
      </c>
      <c r="B7">
        <v>10.45</v>
      </c>
      <c r="D7">
        <v>1578.7</v>
      </c>
      <c r="E7">
        <v>40</v>
      </c>
      <c r="F7">
        <f t="shared" si="0"/>
        <v>63148</v>
      </c>
      <c r="G7">
        <v>106</v>
      </c>
      <c r="H7">
        <v>98</v>
      </c>
      <c r="J7">
        <f t="shared" si="3"/>
        <v>204</v>
      </c>
      <c r="K7" t="s">
        <v>26</v>
      </c>
      <c r="L7">
        <f t="shared" si="1"/>
        <v>309.54901960784315</v>
      </c>
      <c r="N7">
        <f t="shared" si="2"/>
        <v>2962.1915751946713</v>
      </c>
    </row>
    <row r="8" spans="1:15" x14ac:dyDescent="0.3">
      <c r="A8">
        <v>4032</v>
      </c>
      <c r="B8">
        <v>7.52</v>
      </c>
      <c r="C8">
        <v>26</v>
      </c>
      <c r="D8">
        <v>371.4</v>
      </c>
      <c r="E8">
        <v>40</v>
      </c>
      <c r="F8">
        <f t="shared" si="0"/>
        <v>14856</v>
      </c>
      <c r="G8">
        <v>104</v>
      </c>
      <c r="H8">
        <v>106</v>
      </c>
      <c r="J8">
        <f t="shared" si="3"/>
        <v>210</v>
      </c>
      <c r="K8" t="s">
        <v>26</v>
      </c>
      <c r="L8">
        <f t="shared" si="1"/>
        <v>70.742857142857147</v>
      </c>
      <c r="M8">
        <f>(L8+L9+L10)/3</f>
        <v>101.28537162946081</v>
      </c>
      <c r="N8">
        <f t="shared" si="2"/>
        <v>940.72948328267501</v>
      </c>
      <c r="O8">
        <f>AVERAGE(N8:N10)</f>
        <v>1323.4841956941336</v>
      </c>
    </row>
    <row r="9" spans="1:15" x14ac:dyDescent="0.3">
      <c r="A9">
        <v>4033</v>
      </c>
      <c r="B9">
        <v>7.64</v>
      </c>
      <c r="D9">
        <v>559.1</v>
      </c>
      <c r="E9">
        <v>40</v>
      </c>
      <c r="F9">
        <f t="shared" si="0"/>
        <v>22364</v>
      </c>
      <c r="G9">
        <v>112</v>
      </c>
      <c r="H9">
        <v>99</v>
      </c>
      <c r="J9">
        <f t="shared" si="3"/>
        <v>211</v>
      </c>
      <c r="K9" t="s">
        <v>26</v>
      </c>
      <c r="L9">
        <f t="shared" si="1"/>
        <v>105.99052132701422</v>
      </c>
      <c r="N9">
        <f t="shared" si="2"/>
        <v>1387.3104885734847</v>
      </c>
    </row>
    <row r="10" spans="1:15" x14ac:dyDescent="0.3">
      <c r="A10">
        <v>4034</v>
      </c>
      <c r="B10">
        <v>7.74</v>
      </c>
      <c r="D10">
        <v>315.89999999999998</v>
      </c>
      <c r="E10">
        <v>80</v>
      </c>
      <c r="F10">
        <f t="shared" si="0"/>
        <v>25272</v>
      </c>
      <c r="G10">
        <v>95</v>
      </c>
      <c r="H10">
        <v>103.8</v>
      </c>
      <c r="J10">
        <f t="shared" si="3"/>
        <v>198.8</v>
      </c>
      <c r="K10" t="s">
        <v>27</v>
      </c>
      <c r="L10">
        <f t="shared" si="1"/>
        <v>127.12273641851105</v>
      </c>
      <c r="N10">
        <f t="shared" si="2"/>
        <v>1642.4126152262411</v>
      </c>
    </row>
    <row r="11" spans="1:15" x14ac:dyDescent="0.3">
      <c r="A11">
        <v>4041</v>
      </c>
      <c r="B11">
        <v>7</v>
      </c>
      <c r="C11">
        <v>39</v>
      </c>
      <c r="D11">
        <v>231.2</v>
      </c>
      <c r="E11">
        <v>30</v>
      </c>
      <c r="F11">
        <f t="shared" si="0"/>
        <v>6936</v>
      </c>
      <c r="G11">
        <v>100</v>
      </c>
      <c r="H11">
        <v>99</v>
      </c>
      <c r="J11">
        <f t="shared" si="3"/>
        <v>199</v>
      </c>
      <c r="K11" s="1" t="s">
        <v>20</v>
      </c>
      <c r="L11">
        <f t="shared" si="1"/>
        <v>34.854271356783919</v>
      </c>
      <c r="M11">
        <f>(L11+L12+L13)/3</f>
        <v>35.198315999318076</v>
      </c>
      <c r="N11">
        <f t="shared" si="2"/>
        <v>497.9181622397702</v>
      </c>
      <c r="O11">
        <f>AVERAGE(N11:N13)</f>
        <v>508.53395907653766</v>
      </c>
    </row>
    <row r="12" spans="1:15" x14ac:dyDescent="0.3">
      <c r="A12">
        <v>4044</v>
      </c>
      <c r="B12">
        <v>6.86</v>
      </c>
      <c r="D12">
        <v>79.8</v>
      </c>
      <c r="E12">
        <v>80</v>
      </c>
      <c r="F12">
        <f t="shared" si="0"/>
        <v>6384</v>
      </c>
      <c r="G12">
        <v>99.7</v>
      </c>
      <c r="H12">
        <v>71.2</v>
      </c>
      <c r="J12">
        <f t="shared" si="3"/>
        <v>170.9</v>
      </c>
      <c r="K12" t="s">
        <v>27</v>
      </c>
      <c r="L12">
        <f t="shared" si="1"/>
        <v>37.355178466939726</v>
      </c>
      <c r="N12">
        <f t="shared" si="2"/>
        <v>544.53612925568109</v>
      </c>
    </row>
    <row r="13" spans="1:15" x14ac:dyDescent="0.3">
      <c r="A13">
        <v>4045</v>
      </c>
      <c r="B13">
        <v>6.91</v>
      </c>
      <c r="D13">
        <v>80</v>
      </c>
      <c r="E13">
        <v>80</v>
      </c>
      <c r="F13">
        <f t="shared" si="0"/>
        <v>6400</v>
      </c>
      <c r="G13">
        <v>93.7</v>
      </c>
      <c r="H13">
        <v>98</v>
      </c>
      <c r="J13">
        <f t="shared" si="3"/>
        <v>191.7</v>
      </c>
      <c r="K13" t="s">
        <v>27</v>
      </c>
      <c r="L13">
        <f t="shared" si="1"/>
        <v>33.38549817423057</v>
      </c>
      <c r="N13">
        <f t="shared" si="2"/>
        <v>483.14758573416168</v>
      </c>
    </row>
    <row r="14" spans="1:15" x14ac:dyDescent="0.3">
      <c r="A14">
        <v>4051</v>
      </c>
      <c r="B14">
        <v>8.02</v>
      </c>
      <c r="C14">
        <v>55</v>
      </c>
      <c r="D14">
        <v>450.6</v>
      </c>
      <c r="E14">
        <v>30</v>
      </c>
      <c r="F14">
        <f t="shared" si="0"/>
        <v>13518</v>
      </c>
      <c r="G14">
        <v>110</v>
      </c>
      <c r="H14">
        <v>98</v>
      </c>
      <c r="I14">
        <v>103</v>
      </c>
      <c r="J14">
        <f t="shared" ref="J14:J28" si="4">G14+H14+I14</f>
        <v>311</v>
      </c>
      <c r="K14" s="1" t="s">
        <v>27</v>
      </c>
      <c r="L14">
        <f t="shared" si="1"/>
        <v>43.466237942122184</v>
      </c>
      <c r="M14">
        <f>(L14+L15+L16)/3</f>
        <v>29.860316889129127</v>
      </c>
      <c r="N14">
        <f t="shared" si="2"/>
        <v>541.97304167234643</v>
      </c>
      <c r="O14">
        <f>AVERAGE(N14:N16)</f>
        <v>385.44681221531022</v>
      </c>
    </row>
    <row r="15" spans="1:15" x14ac:dyDescent="0.3">
      <c r="A15">
        <v>4053</v>
      </c>
      <c r="B15">
        <v>7.61</v>
      </c>
      <c r="D15">
        <v>143.5</v>
      </c>
      <c r="E15">
        <v>40</v>
      </c>
      <c r="F15">
        <f t="shared" si="0"/>
        <v>5740</v>
      </c>
      <c r="G15">
        <v>102</v>
      </c>
      <c r="H15">
        <v>107</v>
      </c>
      <c r="I15">
        <v>107</v>
      </c>
      <c r="J15">
        <f t="shared" si="4"/>
        <v>316</v>
      </c>
      <c r="K15" t="s">
        <v>26</v>
      </c>
      <c r="L15">
        <f t="shared" si="1"/>
        <v>18.164556962025316</v>
      </c>
      <c r="N15">
        <f t="shared" si="2"/>
        <v>238.69325837089769</v>
      </c>
    </row>
    <row r="16" spans="1:15" x14ac:dyDescent="0.3">
      <c r="A16">
        <v>4054</v>
      </c>
      <c r="B16">
        <v>7.44</v>
      </c>
      <c r="D16">
        <v>224.3</v>
      </c>
      <c r="E16">
        <v>40</v>
      </c>
      <c r="F16">
        <f t="shared" si="0"/>
        <v>8972</v>
      </c>
      <c r="G16">
        <v>110</v>
      </c>
      <c r="H16">
        <v>99</v>
      </c>
      <c r="I16">
        <v>112</v>
      </c>
      <c r="J16">
        <f t="shared" si="4"/>
        <v>321</v>
      </c>
      <c r="K16" t="s">
        <v>26</v>
      </c>
      <c r="L16">
        <f t="shared" si="1"/>
        <v>27.950155763239877</v>
      </c>
      <c r="N16">
        <f t="shared" si="2"/>
        <v>375.67413660268647</v>
      </c>
    </row>
    <row r="17" spans="1:15" x14ac:dyDescent="0.3">
      <c r="A17">
        <v>4061</v>
      </c>
      <c r="B17">
        <v>10.26</v>
      </c>
      <c r="C17">
        <v>76</v>
      </c>
      <c r="D17">
        <v>183.5</v>
      </c>
      <c r="E17">
        <v>40</v>
      </c>
      <c r="F17">
        <f t="shared" si="0"/>
        <v>7340</v>
      </c>
      <c r="G17">
        <v>100</v>
      </c>
      <c r="H17">
        <v>110</v>
      </c>
      <c r="I17">
        <v>100</v>
      </c>
      <c r="J17">
        <f t="shared" si="4"/>
        <v>310</v>
      </c>
      <c r="K17" t="s">
        <v>26</v>
      </c>
      <c r="L17">
        <f t="shared" si="1"/>
        <v>23.677419354838708</v>
      </c>
      <c r="M17">
        <f>(L17+L18+L19)/3</f>
        <v>28.526239352045803</v>
      </c>
      <c r="N17">
        <f t="shared" si="2"/>
        <v>230.77406778595233</v>
      </c>
      <c r="O17">
        <f>AVERAGE(N17:N19)</f>
        <v>277.55271761743478</v>
      </c>
    </row>
    <row r="18" spans="1:15" x14ac:dyDescent="0.3">
      <c r="A18">
        <v>4062</v>
      </c>
      <c r="B18">
        <v>10.29</v>
      </c>
      <c r="D18">
        <v>218.8</v>
      </c>
      <c r="E18">
        <v>40</v>
      </c>
      <c r="F18">
        <f t="shared" si="0"/>
        <v>8752</v>
      </c>
      <c r="G18">
        <v>108</v>
      </c>
      <c r="H18">
        <v>101</v>
      </c>
      <c r="I18">
        <v>99</v>
      </c>
      <c r="J18">
        <f t="shared" si="4"/>
        <v>308</v>
      </c>
      <c r="K18" t="s">
        <v>26</v>
      </c>
      <c r="L18">
        <f t="shared" si="1"/>
        <v>28.415584415584416</v>
      </c>
      <c r="N18">
        <f t="shared" si="2"/>
        <v>276.14756477730242</v>
      </c>
    </row>
    <row r="19" spans="1:15" x14ac:dyDescent="0.3">
      <c r="A19">
        <v>4065</v>
      </c>
      <c r="B19">
        <v>10.28</v>
      </c>
      <c r="D19">
        <v>263.7</v>
      </c>
      <c r="E19">
        <v>40</v>
      </c>
      <c r="F19">
        <f t="shared" si="0"/>
        <v>10548</v>
      </c>
      <c r="G19">
        <v>100</v>
      </c>
      <c r="H19">
        <v>105</v>
      </c>
      <c r="I19">
        <v>110</v>
      </c>
      <c r="J19">
        <f t="shared" si="4"/>
        <v>315</v>
      </c>
      <c r="K19" t="s">
        <v>26</v>
      </c>
      <c r="L19">
        <f t="shared" si="1"/>
        <v>33.485714285714288</v>
      </c>
      <c r="N19">
        <f t="shared" si="2"/>
        <v>325.73652028904951</v>
      </c>
    </row>
    <row r="20" spans="1:15" x14ac:dyDescent="0.3">
      <c r="A20">
        <v>4083</v>
      </c>
      <c r="B20">
        <v>14.67</v>
      </c>
      <c r="C20">
        <v>118</v>
      </c>
      <c r="D20">
        <v>185.3</v>
      </c>
      <c r="E20">
        <v>40</v>
      </c>
      <c r="F20">
        <f t="shared" si="0"/>
        <v>7412</v>
      </c>
      <c r="G20">
        <v>109</v>
      </c>
      <c r="H20">
        <v>105</v>
      </c>
      <c r="I20">
        <v>108</v>
      </c>
      <c r="J20">
        <f t="shared" si="4"/>
        <v>322</v>
      </c>
      <c r="K20" t="s">
        <v>26</v>
      </c>
      <c r="L20">
        <f t="shared" si="1"/>
        <v>23.018633540372672</v>
      </c>
      <c r="M20">
        <f>(L20+L21+L22)/3</f>
        <v>26.941786602289682</v>
      </c>
      <c r="N20">
        <f t="shared" si="2"/>
        <v>156.90956741903662</v>
      </c>
      <c r="O20">
        <f>AVERAGE(N20:N22)</f>
        <v>186.67389491640381</v>
      </c>
    </row>
    <row r="21" spans="1:15" x14ac:dyDescent="0.3">
      <c r="A21">
        <v>4084</v>
      </c>
      <c r="B21">
        <v>14.29</v>
      </c>
      <c r="D21">
        <v>206.8</v>
      </c>
      <c r="E21">
        <v>40</v>
      </c>
      <c r="F21">
        <f t="shared" si="0"/>
        <v>8272</v>
      </c>
      <c r="G21">
        <v>107</v>
      </c>
      <c r="H21">
        <v>113</v>
      </c>
      <c r="I21">
        <v>104</v>
      </c>
      <c r="J21">
        <f t="shared" si="4"/>
        <v>324</v>
      </c>
      <c r="K21" t="s">
        <v>26</v>
      </c>
      <c r="L21">
        <f t="shared" si="1"/>
        <v>25.530864197530864</v>
      </c>
      <c r="N21">
        <f t="shared" si="2"/>
        <v>178.66245064752178</v>
      </c>
    </row>
    <row r="22" spans="1:15" x14ac:dyDescent="0.3">
      <c r="A22">
        <v>4085</v>
      </c>
      <c r="B22">
        <v>14.38</v>
      </c>
      <c r="D22">
        <v>257.39999999999998</v>
      </c>
      <c r="E22">
        <v>40</v>
      </c>
      <c r="F22">
        <f t="shared" si="0"/>
        <v>10296</v>
      </c>
      <c r="G22">
        <v>102</v>
      </c>
      <c r="H22">
        <v>104</v>
      </c>
      <c r="I22">
        <v>113</v>
      </c>
      <c r="J22">
        <f t="shared" si="4"/>
        <v>319</v>
      </c>
      <c r="K22" t="s">
        <v>26</v>
      </c>
      <c r="L22">
        <f t="shared" si="1"/>
        <v>32.275862068965516</v>
      </c>
      <c r="N22">
        <f t="shared" si="2"/>
        <v>224.44966668265309</v>
      </c>
    </row>
    <row r="23" spans="1:15" x14ac:dyDescent="0.3">
      <c r="A23">
        <v>4102</v>
      </c>
      <c r="B23">
        <v>15.24</v>
      </c>
      <c r="C23">
        <v>179</v>
      </c>
      <c r="D23">
        <v>112.6</v>
      </c>
      <c r="E23">
        <v>40</v>
      </c>
      <c r="F23">
        <f t="shared" si="0"/>
        <v>4504</v>
      </c>
      <c r="G23">
        <v>100</v>
      </c>
      <c r="H23">
        <v>102</v>
      </c>
      <c r="I23">
        <v>99</v>
      </c>
      <c r="J23">
        <f t="shared" si="4"/>
        <v>301</v>
      </c>
      <c r="K23" t="s">
        <v>26</v>
      </c>
      <c r="L23">
        <f t="shared" si="1"/>
        <v>14.963455149501661</v>
      </c>
      <c r="M23">
        <f>(L23+L24+L25)/3</f>
        <v>18.230575271291521</v>
      </c>
      <c r="N23">
        <f t="shared" si="2"/>
        <v>98.185401243449206</v>
      </c>
      <c r="O23">
        <f>AVERAGE(N23:N25)</f>
        <v>116.40454466123379</v>
      </c>
    </row>
    <row r="24" spans="1:15" x14ac:dyDescent="0.3">
      <c r="A24">
        <v>4103</v>
      </c>
      <c r="B24">
        <v>15.66</v>
      </c>
      <c r="D24">
        <v>131.30000000000001</v>
      </c>
      <c r="E24">
        <v>40</v>
      </c>
      <c r="F24">
        <f t="shared" si="0"/>
        <v>5252</v>
      </c>
      <c r="G24">
        <v>107</v>
      </c>
      <c r="H24">
        <v>104</v>
      </c>
      <c r="I24">
        <v>102</v>
      </c>
      <c r="J24">
        <f t="shared" si="4"/>
        <v>313</v>
      </c>
      <c r="K24" t="s">
        <v>26</v>
      </c>
      <c r="L24">
        <f t="shared" si="1"/>
        <v>16.779552715654951</v>
      </c>
      <c r="N24">
        <f t="shared" si="2"/>
        <v>107.14912334390135</v>
      </c>
    </row>
    <row r="25" spans="1:15" x14ac:dyDescent="0.3">
      <c r="A25">
        <v>4104</v>
      </c>
      <c r="B25">
        <v>15.95</v>
      </c>
      <c r="D25">
        <v>179</v>
      </c>
      <c r="E25">
        <v>40</v>
      </c>
      <c r="F25">
        <f t="shared" si="0"/>
        <v>7160</v>
      </c>
      <c r="G25">
        <v>100</v>
      </c>
      <c r="H25">
        <v>103</v>
      </c>
      <c r="I25">
        <v>109</v>
      </c>
      <c r="J25">
        <f t="shared" si="4"/>
        <v>312</v>
      </c>
      <c r="K25" t="s">
        <v>26</v>
      </c>
      <c r="L25">
        <f t="shared" si="1"/>
        <v>22.948717948717949</v>
      </c>
      <c r="N25">
        <f t="shared" si="2"/>
        <v>143.87910939635077</v>
      </c>
    </row>
    <row r="26" spans="1:15" x14ac:dyDescent="0.3">
      <c r="A26">
        <v>4132</v>
      </c>
      <c r="B26">
        <v>15.54</v>
      </c>
      <c r="C26">
        <v>222</v>
      </c>
      <c r="D26">
        <v>292.2</v>
      </c>
      <c r="E26">
        <v>30</v>
      </c>
      <c r="F26">
        <f t="shared" si="0"/>
        <v>8766</v>
      </c>
      <c r="H26">
        <v>102</v>
      </c>
      <c r="I26">
        <v>102</v>
      </c>
      <c r="J26">
        <f t="shared" si="4"/>
        <v>204</v>
      </c>
      <c r="K26" t="s">
        <v>20</v>
      </c>
      <c r="L26">
        <f t="shared" si="1"/>
        <v>42.970588235294116</v>
      </c>
      <c r="M26">
        <f>(L26+L27+L28)/3</f>
        <v>40.999877255215182</v>
      </c>
      <c r="N26">
        <f t="shared" si="2"/>
        <v>276.5160118101295</v>
      </c>
      <c r="O26">
        <f>AVERAGE(N26:N28)</f>
        <v>258.63288867071293</v>
      </c>
    </row>
    <row r="27" spans="1:15" x14ac:dyDescent="0.3">
      <c r="A27">
        <v>4134</v>
      </c>
      <c r="B27">
        <v>16.079999999999998</v>
      </c>
      <c r="D27">
        <v>382</v>
      </c>
      <c r="E27">
        <v>30</v>
      </c>
      <c r="F27">
        <f t="shared" si="0"/>
        <v>11460</v>
      </c>
      <c r="G27">
        <v>100</v>
      </c>
      <c r="H27">
        <v>105</v>
      </c>
      <c r="I27">
        <v>108</v>
      </c>
      <c r="J27">
        <f t="shared" si="4"/>
        <v>313</v>
      </c>
      <c r="K27" t="s">
        <v>20</v>
      </c>
      <c r="L27">
        <f t="shared" si="1"/>
        <v>36.613418530351439</v>
      </c>
      <c r="N27">
        <f t="shared" si="2"/>
        <v>227.6953888703448</v>
      </c>
    </row>
    <row r="28" spans="1:15" x14ac:dyDescent="0.3">
      <c r="A28">
        <v>4135</v>
      </c>
      <c r="B28">
        <v>15.98</v>
      </c>
      <c r="D28">
        <v>463.1</v>
      </c>
      <c r="E28">
        <v>30</v>
      </c>
      <c r="F28">
        <f t="shared" si="0"/>
        <v>13893</v>
      </c>
      <c r="G28">
        <v>109</v>
      </c>
      <c r="H28">
        <v>102</v>
      </c>
      <c r="I28">
        <v>109</v>
      </c>
      <c r="J28">
        <f t="shared" si="4"/>
        <v>320</v>
      </c>
      <c r="K28" t="s">
        <v>20</v>
      </c>
      <c r="L28">
        <f t="shared" si="1"/>
        <v>43.415624999999999</v>
      </c>
      <c r="N28">
        <f t="shared" si="2"/>
        <v>271.68726533166455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Normal="100" workbookViewId="0">
      <selection activeCell="I23" sqref="I23"/>
    </sheetView>
  </sheetViews>
  <sheetFormatPr baseColWidth="10" defaultColWidth="8.88671875" defaultRowHeight="14.4" x14ac:dyDescent="0.3"/>
  <cols>
    <col min="1" max="1025" width="10.5546875" customWidth="1"/>
  </cols>
  <sheetData>
    <row r="1" spans="1:17" x14ac:dyDescent="0.3">
      <c r="A1" t="s">
        <v>28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21</v>
      </c>
      <c r="H1" t="s">
        <v>31</v>
      </c>
      <c r="I1" t="s">
        <v>6</v>
      </c>
      <c r="J1" t="s">
        <v>23</v>
      </c>
      <c r="K1" t="s">
        <v>8</v>
      </c>
      <c r="L1" t="s">
        <v>24</v>
      </c>
      <c r="M1" t="s">
        <v>18</v>
      </c>
      <c r="N1" t="s">
        <v>10</v>
      </c>
      <c r="O1" t="s">
        <v>13</v>
      </c>
      <c r="P1" t="s">
        <v>25</v>
      </c>
      <c r="Q1" t="s">
        <v>13</v>
      </c>
    </row>
    <row r="2" spans="1:17" x14ac:dyDescent="0.3">
      <c r="A2">
        <v>3011</v>
      </c>
      <c r="C2">
        <v>0</v>
      </c>
      <c r="D2">
        <v>1262.3</v>
      </c>
      <c r="E2">
        <v>2.15</v>
      </c>
      <c r="F2">
        <v>2.42</v>
      </c>
      <c r="G2">
        <v>60</v>
      </c>
      <c r="H2">
        <f t="shared" ref="H2:H28" si="0">D2*G2/1000</f>
        <v>75.738</v>
      </c>
      <c r="I2">
        <v>103</v>
      </c>
      <c r="L2">
        <f t="shared" ref="L2:L28" si="1">SUM(I2:K2)</f>
        <v>103</v>
      </c>
      <c r="M2" t="s">
        <v>32</v>
      </c>
    </row>
    <row r="3" spans="1:17" x14ac:dyDescent="0.3">
      <c r="A3">
        <v>3013</v>
      </c>
      <c r="C3">
        <v>0</v>
      </c>
      <c r="D3">
        <v>1318.8</v>
      </c>
      <c r="E3">
        <v>2.14</v>
      </c>
      <c r="F3">
        <v>2.37</v>
      </c>
      <c r="G3">
        <v>60</v>
      </c>
      <c r="H3">
        <f t="shared" si="0"/>
        <v>79.128</v>
      </c>
      <c r="I3">
        <v>104</v>
      </c>
      <c r="L3">
        <f t="shared" si="1"/>
        <v>104</v>
      </c>
      <c r="M3" t="s">
        <v>32</v>
      </c>
    </row>
    <row r="4" spans="1:17" x14ac:dyDescent="0.3">
      <c r="A4">
        <v>3014</v>
      </c>
      <c r="C4">
        <v>0</v>
      </c>
      <c r="D4">
        <v>1424.9</v>
      </c>
      <c r="E4">
        <v>2.14</v>
      </c>
      <c r="F4">
        <v>2.37</v>
      </c>
      <c r="G4">
        <v>60</v>
      </c>
      <c r="H4">
        <f t="shared" si="0"/>
        <v>85.494</v>
      </c>
      <c r="I4">
        <v>103</v>
      </c>
      <c r="L4">
        <f t="shared" si="1"/>
        <v>103</v>
      </c>
      <c r="M4" t="s">
        <v>32</v>
      </c>
    </row>
    <row r="5" spans="1:17" x14ac:dyDescent="0.3">
      <c r="A5">
        <v>3023</v>
      </c>
      <c r="C5">
        <v>4</v>
      </c>
      <c r="D5">
        <v>1378.9</v>
      </c>
      <c r="E5">
        <v>2.13</v>
      </c>
      <c r="F5">
        <v>2.41</v>
      </c>
      <c r="G5">
        <v>60</v>
      </c>
      <c r="H5">
        <f t="shared" si="0"/>
        <v>82.733999999999995</v>
      </c>
      <c r="I5">
        <v>103</v>
      </c>
      <c r="L5">
        <f t="shared" si="1"/>
        <v>103</v>
      </c>
      <c r="M5" t="s">
        <v>32</v>
      </c>
    </row>
    <row r="6" spans="1:17" x14ac:dyDescent="0.3">
      <c r="A6">
        <v>3024</v>
      </c>
      <c r="C6">
        <v>4</v>
      </c>
      <c r="D6">
        <v>1298.8</v>
      </c>
      <c r="E6">
        <v>2.13</v>
      </c>
      <c r="F6">
        <v>2.41</v>
      </c>
      <c r="G6">
        <v>60</v>
      </c>
      <c r="H6">
        <f t="shared" si="0"/>
        <v>77.927999999999997</v>
      </c>
      <c r="I6">
        <v>105</v>
      </c>
      <c r="L6">
        <f t="shared" si="1"/>
        <v>105</v>
      </c>
      <c r="M6" t="s">
        <v>32</v>
      </c>
    </row>
    <row r="7" spans="1:17" x14ac:dyDescent="0.3">
      <c r="A7">
        <v>3025</v>
      </c>
      <c r="C7">
        <v>4</v>
      </c>
      <c r="D7">
        <v>1301.3</v>
      </c>
      <c r="E7">
        <v>2.13</v>
      </c>
      <c r="F7">
        <v>2.42</v>
      </c>
      <c r="G7">
        <v>60</v>
      </c>
      <c r="H7">
        <f t="shared" si="0"/>
        <v>78.078000000000003</v>
      </c>
      <c r="I7">
        <v>108</v>
      </c>
      <c r="L7">
        <f t="shared" si="1"/>
        <v>108</v>
      </c>
      <c r="M7" t="s">
        <v>32</v>
      </c>
    </row>
    <row r="8" spans="1:17" x14ac:dyDescent="0.3">
      <c r="A8" t="s">
        <v>33</v>
      </c>
      <c r="C8">
        <v>7</v>
      </c>
      <c r="D8">
        <v>1386.3</v>
      </c>
      <c r="E8">
        <v>2.13</v>
      </c>
      <c r="F8">
        <v>2.42</v>
      </c>
      <c r="G8">
        <v>60</v>
      </c>
      <c r="H8">
        <f t="shared" si="0"/>
        <v>83.177999999999997</v>
      </c>
      <c r="I8">
        <v>105</v>
      </c>
      <c r="L8">
        <f t="shared" si="1"/>
        <v>105</v>
      </c>
      <c r="M8" t="s">
        <v>32</v>
      </c>
    </row>
    <row r="9" spans="1:17" x14ac:dyDescent="0.3">
      <c r="A9" t="s">
        <v>34</v>
      </c>
      <c r="C9">
        <v>7</v>
      </c>
      <c r="D9">
        <v>1375</v>
      </c>
      <c r="E9">
        <v>2.14</v>
      </c>
      <c r="F9">
        <v>2.37</v>
      </c>
      <c r="G9">
        <v>60</v>
      </c>
      <c r="H9">
        <f t="shared" si="0"/>
        <v>82.5</v>
      </c>
      <c r="I9">
        <v>99</v>
      </c>
      <c r="L9">
        <f t="shared" si="1"/>
        <v>99</v>
      </c>
      <c r="M9" t="s">
        <v>32</v>
      </c>
    </row>
    <row r="10" spans="1:17" x14ac:dyDescent="0.3">
      <c r="A10" t="s">
        <v>35</v>
      </c>
      <c r="C10">
        <v>7</v>
      </c>
      <c r="D10">
        <v>2303.6</v>
      </c>
      <c r="E10">
        <v>2.14</v>
      </c>
      <c r="F10">
        <v>2.31</v>
      </c>
      <c r="G10">
        <v>30</v>
      </c>
      <c r="H10">
        <f t="shared" si="0"/>
        <v>69.108000000000004</v>
      </c>
      <c r="I10">
        <v>105</v>
      </c>
      <c r="L10">
        <f t="shared" si="1"/>
        <v>105</v>
      </c>
      <c r="M10" t="s">
        <v>32</v>
      </c>
    </row>
    <row r="11" spans="1:17" x14ac:dyDescent="0.3">
      <c r="A11">
        <v>3032</v>
      </c>
      <c r="C11">
        <v>10</v>
      </c>
      <c r="D11">
        <v>2216</v>
      </c>
      <c r="E11">
        <v>2.12</v>
      </c>
      <c r="F11">
        <v>2.37</v>
      </c>
      <c r="G11">
        <v>40</v>
      </c>
      <c r="H11">
        <f t="shared" si="0"/>
        <v>88.64</v>
      </c>
      <c r="I11">
        <v>104</v>
      </c>
      <c r="J11">
        <v>97.6</v>
      </c>
      <c r="L11">
        <f t="shared" si="1"/>
        <v>201.6</v>
      </c>
      <c r="M11" t="s">
        <v>32</v>
      </c>
    </row>
    <row r="12" spans="1:17" x14ac:dyDescent="0.3">
      <c r="A12">
        <v>3034</v>
      </c>
      <c r="C12">
        <v>10</v>
      </c>
      <c r="D12">
        <v>2395.3000000000002</v>
      </c>
      <c r="E12">
        <v>2.13</v>
      </c>
      <c r="F12">
        <v>2.31</v>
      </c>
      <c r="G12">
        <v>40</v>
      </c>
      <c r="H12">
        <f t="shared" si="0"/>
        <v>95.811999999999998</v>
      </c>
      <c r="I12">
        <v>97</v>
      </c>
      <c r="J12">
        <v>97.7</v>
      </c>
      <c r="L12">
        <f t="shared" si="1"/>
        <v>194.7</v>
      </c>
      <c r="M12" t="s">
        <v>32</v>
      </c>
    </row>
    <row r="13" spans="1:17" x14ac:dyDescent="0.3">
      <c r="A13">
        <v>3035</v>
      </c>
      <c r="C13">
        <v>10</v>
      </c>
      <c r="D13">
        <v>1773.1</v>
      </c>
      <c r="E13">
        <v>2.13</v>
      </c>
      <c r="F13">
        <v>2.2799999999999998</v>
      </c>
      <c r="G13">
        <v>40</v>
      </c>
      <c r="H13">
        <f t="shared" si="0"/>
        <v>70.924000000000007</v>
      </c>
      <c r="I13">
        <v>98</v>
      </c>
      <c r="J13">
        <v>102.6</v>
      </c>
      <c r="L13">
        <f t="shared" si="1"/>
        <v>200.6</v>
      </c>
      <c r="M13" t="s">
        <v>32</v>
      </c>
    </row>
    <row r="14" spans="1:17" x14ac:dyDescent="0.3">
      <c r="A14">
        <v>3053</v>
      </c>
      <c r="C14">
        <v>18</v>
      </c>
      <c r="D14">
        <v>1079.2</v>
      </c>
      <c r="E14">
        <v>2.14</v>
      </c>
      <c r="F14">
        <v>2.2400000000000002</v>
      </c>
      <c r="G14">
        <v>40</v>
      </c>
      <c r="H14">
        <f t="shared" si="0"/>
        <v>43.167999999999999</v>
      </c>
      <c r="I14">
        <v>107</v>
      </c>
      <c r="J14">
        <v>105.2</v>
      </c>
      <c r="L14">
        <f t="shared" si="1"/>
        <v>212.2</v>
      </c>
      <c r="M14" t="s">
        <v>32</v>
      </c>
    </row>
    <row r="15" spans="1:17" x14ac:dyDescent="0.3">
      <c r="A15">
        <v>3054</v>
      </c>
      <c r="C15">
        <v>18</v>
      </c>
      <c r="D15">
        <v>1232.3</v>
      </c>
      <c r="E15">
        <v>2.15</v>
      </c>
      <c r="F15">
        <v>2.33</v>
      </c>
      <c r="G15">
        <v>40</v>
      </c>
      <c r="H15">
        <f t="shared" si="0"/>
        <v>49.292000000000002</v>
      </c>
      <c r="I15">
        <v>96</v>
      </c>
      <c r="J15">
        <v>103.4</v>
      </c>
      <c r="L15">
        <f t="shared" si="1"/>
        <v>199.4</v>
      </c>
      <c r="M15" t="s">
        <v>32</v>
      </c>
    </row>
    <row r="16" spans="1:17" x14ac:dyDescent="0.3">
      <c r="A16">
        <v>3055</v>
      </c>
      <c r="C16">
        <v>18</v>
      </c>
      <c r="D16">
        <v>1145.5</v>
      </c>
      <c r="E16">
        <v>2.14</v>
      </c>
      <c r="F16">
        <v>2.27</v>
      </c>
      <c r="G16">
        <v>40</v>
      </c>
      <c r="H16">
        <f t="shared" si="0"/>
        <v>45.82</v>
      </c>
      <c r="I16">
        <v>104</v>
      </c>
      <c r="J16">
        <v>104</v>
      </c>
      <c r="L16">
        <f t="shared" si="1"/>
        <v>208</v>
      </c>
      <c r="M16" t="s">
        <v>32</v>
      </c>
    </row>
    <row r="17" spans="1:13" x14ac:dyDescent="0.3">
      <c r="A17">
        <v>3073</v>
      </c>
      <c r="C17">
        <v>25</v>
      </c>
      <c r="D17">
        <v>865.4</v>
      </c>
      <c r="E17">
        <v>2.15</v>
      </c>
      <c r="F17">
        <v>2.39</v>
      </c>
      <c r="G17">
        <v>40</v>
      </c>
      <c r="H17">
        <f t="shared" si="0"/>
        <v>34.616</v>
      </c>
      <c r="I17">
        <v>104</v>
      </c>
      <c r="J17">
        <v>107</v>
      </c>
      <c r="K17">
        <v>100.9</v>
      </c>
      <c r="L17">
        <f t="shared" si="1"/>
        <v>311.89999999999998</v>
      </c>
      <c r="M17" t="s">
        <v>32</v>
      </c>
    </row>
    <row r="18" spans="1:13" x14ac:dyDescent="0.3">
      <c r="A18">
        <v>3074</v>
      </c>
      <c r="C18">
        <v>25</v>
      </c>
      <c r="D18">
        <v>1032.4000000000001</v>
      </c>
      <c r="E18">
        <v>2.16</v>
      </c>
      <c r="F18">
        <v>2.31</v>
      </c>
      <c r="G18">
        <v>40</v>
      </c>
      <c r="H18">
        <f t="shared" si="0"/>
        <v>41.295999999999999</v>
      </c>
      <c r="I18">
        <v>102</v>
      </c>
      <c r="J18">
        <v>104</v>
      </c>
      <c r="K18">
        <v>101.2</v>
      </c>
      <c r="L18">
        <f t="shared" si="1"/>
        <v>307.2</v>
      </c>
      <c r="M18" t="s">
        <v>32</v>
      </c>
    </row>
    <row r="19" spans="1:13" x14ac:dyDescent="0.3">
      <c r="A19">
        <v>3075</v>
      </c>
      <c r="C19">
        <v>25</v>
      </c>
      <c r="D19">
        <v>945</v>
      </c>
      <c r="E19">
        <v>2.15</v>
      </c>
      <c r="F19">
        <v>2.42</v>
      </c>
      <c r="G19">
        <v>40</v>
      </c>
      <c r="H19">
        <f t="shared" si="0"/>
        <v>37.799999999999997</v>
      </c>
      <c r="I19">
        <v>99</v>
      </c>
      <c r="J19">
        <v>102.5</v>
      </c>
      <c r="K19">
        <v>101.9</v>
      </c>
      <c r="L19">
        <f t="shared" si="1"/>
        <v>303.39999999999998</v>
      </c>
      <c r="M19" t="s">
        <v>32</v>
      </c>
    </row>
    <row r="20" spans="1:13" x14ac:dyDescent="0.3">
      <c r="A20">
        <v>3082</v>
      </c>
      <c r="C20">
        <v>30</v>
      </c>
      <c r="D20">
        <v>876.6</v>
      </c>
      <c r="E20">
        <v>2.17</v>
      </c>
      <c r="F20">
        <v>2.15</v>
      </c>
      <c r="G20">
        <v>40</v>
      </c>
      <c r="H20">
        <f t="shared" si="0"/>
        <v>35.064</v>
      </c>
      <c r="I20">
        <v>100</v>
      </c>
      <c r="J20">
        <v>99.6</v>
      </c>
      <c r="K20">
        <v>112.5</v>
      </c>
      <c r="L20">
        <f t="shared" si="1"/>
        <v>312.10000000000002</v>
      </c>
      <c r="M20" t="s">
        <v>32</v>
      </c>
    </row>
    <row r="21" spans="1:13" x14ac:dyDescent="0.3">
      <c r="A21">
        <v>3083</v>
      </c>
      <c r="C21">
        <v>30</v>
      </c>
      <c r="D21">
        <v>621.29999999999995</v>
      </c>
      <c r="E21">
        <v>2.15</v>
      </c>
      <c r="F21">
        <v>2.17</v>
      </c>
      <c r="G21">
        <v>40</v>
      </c>
      <c r="H21">
        <f t="shared" si="0"/>
        <v>24.852</v>
      </c>
      <c r="I21">
        <v>104</v>
      </c>
      <c r="J21">
        <v>101.7</v>
      </c>
      <c r="K21">
        <v>97.9</v>
      </c>
      <c r="L21">
        <f t="shared" si="1"/>
        <v>303.60000000000002</v>
      </c>
      <c r="M21" t="s">
        <v>32</v>
      </c>
    </row>
    <row r="22" spans="1:13" x14ac:dyDescent="0.3">
      <c r="A22">
        <v>3084</v>
      </c>
      <c r="C22">
        <v>30</v>
      </c>
      <c r="D22">
        <v>620.79999999999995</v>
      </c>
      <c r="E22">
        <v>2.16</v>
      </c>
      <c r="F22">
        <v>2</v>
      </c>
      <c r="G22">
        <v>40</v>
      </c>
      <c r="H22">
        <f t="shared" si="0"/>
        <v>24.832000000000001</v>
      </c>
      <c r="I22">
        <v>101</v>
      </c>
      <c r="J22">
        <v>99.9</v>
      </c>
      <c r="K22">
        <v>102.6</v>
      </c>
      <c r="L22">
        <f t="shared" si="1"/>
        <v>303.5</v>
      </c>
      <c r="M22" t="s">
        <v>32</v>
      </c>
    </row>
    <row r="23" spans="1:13" x14ac:dyDescent="0.3">
      <c r="A23">
        <v>3091</v>
      </c>
      <c r="C23">
        <v>40</v>
      </c>
      <c r="D23">
        <v>385.5</v>
      </c>
      <c r="E23">
        <v>2.13</v>
      </c>
      <c r="F23">
        <v>2.08</v>
      </c>
      <c r="G23">
        <v>30</v>
      </c>
      <c r="H23">
        <f t="shared" si="0"/>
        <v>11.565</v>
      </c>
      <c r="I23">
        <v>103</v>
      </c>
      <c r="J23">
        <v>102.7</v>
      </c>
      <c r="K23">
        <v>101.2</v>
      </c>
      <c r="L23">
        <f t="shared" si="1"/>
        <v>306.89999999999998</v>
      </c>
      <c r="M23" t="s">
        <v>32</v>
      </c>
    </row>
    <row r="24" spans="1:13" x14ac:dyDescent="0.3">
      <c r="A24">
        <v>3094</v>
      </c>
      <c r="C24">
        <v>40</v>
      </c>
      <c r="D24">
        <v>197.7</v>
      </c>
      <c r="E24">
        <v>2.13</v>
      </c>
      <c r="F24" s="1">
        <v>1.56</v>
      </c>
      <c r="G24">
        <v>40</v>
      </c>
      <c r="H24">
        <f t="shared" si="0"/>
        <v>7.9080000000000004</v>
      </c>
      <c r="I24">
        <v>108</v>
      </c>
      <c r="J24">
        <v>99.3</v>
      </c>
      <c r="K24">
        <v>102</v>
      </c>
      <c r="L24">
        <f t="shared" si="1"/>
        <v>309.3</v>
      </c>
      <c r="M24" t="s">
        <v>32</v>
      </c>
    </row>
    <row r="25" spans="1:13" x14ac:dyDescent="0.3">
      <c r="A25">
        <v>3095</v>
      </c>
      <c r="C25">
        <v>40</v>
      </c>
      <c r="D25">
        <v>221</v>
      </c>
      <c r="E25">
        <v>2.13</v>
      </c>
      <c r="F25" s="1">
        <v>1.23</v>
      </c>
      <c r="G25">
        <v>30</v>
      </c>
      <c r="H25">
        <f t="shared" si="0"/>
        <v>6.63</v>
      </c>
      <c r="I25">
        <v>99</v>
      </c>
      <c r="J25">
        <v>102.8</v>
      </c>
      <c r="K25">
        <v>102.8</v>
      </c>
      <c r="L25">
        <f t="shared" si="1"/>
        <v>304.60000000000002</v>
      </c>
      <c r="M25" t="s">
        <v>32</v>
      </c>
    </row>
    <row r="26" spans="1:13" x14ac:dyDescent="0.3">
      <c r="A26">
        <v>3101</v>
      </c>
      <c r="C26">
        <v>59</v>
      </c>
      <c r="D26">
        <v>142.4</v>
      </c>
      <c r="E26">
        <v>2.2530000000000001</v>
      </c>
      <c r="F26" s="1">
        <v>1.7709999999999999</v>
      </c>
      <c r="G26">
        <v>40</v>
      </c>
      <c r="H26">
        <f t="shared" si="0"/>
        <v>5.6959999999999997</v>
      </c>
      <c r="I26">
        <v>107</v>
      </c>
      <c r="J26">
        <v>97.6</v>
      </c>
      <c r="K26">
        <v>97.4</v>
      </c>
      <c r="L26">
        <f t="shared" si="1"/>
        <v>302</v>
      </c>
      <c r="M26" t="s">
        <v>32</v>
      </c>
    </row>
    <row r="27" spans="1:13" x14ac:dyDescent="0.3">
      <c r="A27">
        <v>3102</v>
      </c>
      <c r="C27">
        <v>59</v>
      </c>
      <c r="D27">
        <v>160.9</v>
      </c>
      <c r="E27">
        <v>2.12</v>
      </c>
      <c r="F27" s="1">
        <v>1.79</v>
      </c>
      <c r="G27">
        <v>40</v>
      </c>
      <c r="H27">
        <f t="shared" si="0"/>
        <v>6.4359999999999999</v>
      </c>
      <c r="I27">
        <v>104</v>
      </c>
      <c r="J27">
        <v>105.5</v>
      </c>
      <c r="K27">
        <v>104.5</v>
      </c>
      <c r="L27">
        <f t="shared" si="1"/>
        <v>314</v>
      </c>
      <c r="M27" t="s">
        <v>32</v>
      </c>
    </row>
    <row r="28" spans="1:13" x14ac:dyDescent="0.3">
      <c r="A28">
        <v>3103</v>
      </c>
      <c r="C28">
        <v>59</v>
      </c>
      <c r="D28">
        <v>125.7</v>
      </c>
      <c r="E28">
        <v>2.09</v>
      </c>
      <c r="F28" s="1">
        <v>1.58</v>
      </c>
      <c r="G28">
        <v>40</v>
      </c>
      <c r="H28">
        <f t="shared" si="0"/>
        <v>5.0279999999999996</v>
      </c>
      <c r="I28">
        <v>106</v>
      </c>
      <c r="J28">
        <v>101.4</v>
      </c>
      <c r="K28">
        <v>101.7</v>
      </c>
      <c r="L28">
        <f t="shared" si="1"/>
        <v>309.10000000000002</v>
      </c>
      <c r="M28" t="s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Concombre</vt:lpstr>
      <vt:lpstr>Kiwifruit</vt:lpstr>
      <vt:lpstr>Aubergine</vt:lpstr>
    </vt:vector>
  </TitlesOfParts>
  <Company>MPI of Molecular Plant Physiology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Guest Stitt</dc:creator>
  <dc:description/>
  <cp:lastModifiedBy>jmgarciailla</cp:lastModifiedBy>
  <cp:revision>7</cp:revision>
  <dcterms:created xsi:type="dcterms:W3CDTF">2019-04-05T19:51:10Z</dcterms:created>
  <dcterms:modified xsi:type="dcterms:W3CDTF">2020-08-19T07:27:58Z</dcterms:modified>
  <dc:language>eu-ES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 of Molecular Plant Physiology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