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chen/Dev/embedded/hardware/uwam_pdm_2021/"/>
    </mc:Choice>
  </mc:AlternateContent>
  <xr:revisionPtr revIDLastSave="0" documentId="13_ncr:1_{D82EF7C8-9582-D044-9546-3D0819336528}" xr6:coauthVersionLast="47" xr6:coauthVersionMax="47" xr10:uidLastSave="{00000000-0000-0000-0000-000000000000}"/>
  <bookViews>
    <workbookView xWindow="0" yWindow="500" windowWidth="28800" windowHeight="15820" xr2:uid="{425639F6-C644-3144-948A-78E80C3DA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1" l="1"/>
  <c r="B63" i="1" s="1"/>
  <c r="B61" i="1"/>
  <c r="B59" i="1"/>
  <c r="B55" i="1"/>
  <c r="B53" i="1"/>
  <c r="B52" i="1" s="1"/>
  <c r="B47" i="1"/>
  <c r="B48" i="1" s="1"/>
  <c r="B43" i="1"/>
  <c r="B38" i="1"/>
  <c r="B37" i="1"/>
  <c r="B32" i="1"/>
  <c r="B26" i="1"/>
  <c r="B25" i="1"/>
  <c r="B24" i="1"/>
  <c r="B22" i="1"/>
  <c r="B15" i="1"/>
  <c r="C15" i="1" s="1"/>
  <c r="D15" i="1" s="1"/>
  <c r="B16" i="1"/>
  <c r="C16" i="1" s="1"/>
  <c r="F16" i="1" s="1"/>
  <c r="B17" i="1"/>
  <c r="C17" i="1" s="1"/>
  <c r="F17" i="1" s="1"/>
  <c r="B13" i="1"/>
  <c r="C13" i="1" s="1"/>
  <c r="F13" i="1" s="1"/>
  <c r="F14" i="1"/>
  <c r="F23" i="1" s="1"/>
  <c r="D5" i="1"/>
  <c r="D14" i="1" s="1"/>
  <c r="D23" i="1" s="1"/>
  <c r="E4" i="1"/>
  <c r="F4" i="1"/>
  <c r="D4" i="1"/>
  <c r="D7" i="1"/>
  <c r="E7" i="1"/>
  <c r="F7" i="1"/>
  <c r="D8" i="1"/>
  <c r="E8" i="1"/>
  <c r="F8" i="1"/>
  <c r="E6" i="1"/>
  <c r="F6" i="1"/>
  <c r="D6" i="1"/>
  <c r="C22" i="1" l="1"/>
  <c r="F22" i="1" s="1"/>
  <c r="C26" i="1"/>
  <c r="F26" i="1" s="1"/>
  <c r="E16" i="1"/>
  <c r="C25" i="1"/>
  <c r="F25" i="1" s="1"/>
  <c r="C24" i="1"/>
  <c r="F24" i="1" s="1"/>
  <c r="F15" i="1"/>
  <c r="F18" i="1" s="1"/>
  <c r="D16" i="1"/>
  <c r="E15" i="1"/>
  <c r="D17" i="1"/>
  <c r="E17" i="1"/>
  <c r="D13" i="1"/>
  <c r="E13" i="1"/>
  <c r="E9" i="1"/>
  <c r="F9" i="1"/>
  <c r="D9" i="1"/>
  <c r="E22" i="1" l="1"/>
  <c r="D24" i="1"/>
  <c r="F27" i="1"/>
  <c r="E18" i="1"/>
  <c r="D26" i="1"/>
  <c r="D25" i="1"/>
  <c r="E24" i="1"/>
  <c r="D22" i="1"/>
  <c r="E26" i="1"/>
  <c r="E25" i="1"/>
  <c r="D18" i="1"/>
  <c r="D27" i="1" l="1"/>
  <c r="E27" i="1"/>
</calcChain>
</file>

<file path=xl/sharedStrings.xml><?xml version="1.0" encoding="utf-8"?>
<sst xmlns="http://schemas.openxmlformats.org/spreadsheetml/2006/main" count="68" uniqueCount="37">
  <si>
    <t>vref</t>
  </si>
  <si>
    <t>vdac</t>
  </si>
  <si>
    <t>r1</t>
  </si>
  <si>
    <t>r2</t>
  </si>
  <si>
    <t>r3</t>
  </si>
  <si>
    <t>vout</t>
  </si>
  <si>
    <t>variable</t>
  </si>
  <si>
    <t>min</t>
  </si>
  <si>
    <t>max</t>
  </si>
  <si>
    <t>constants</t>
  </si>
  <si>
    <t>Tolerance</t>
  </si>
  <si>
    <t>typ</t>
  </si>
  <si>
    <t>SUPPLY CALCS</t>
  </si>
  <si>
    <t>MOSFET POWER REQUIREMNT</t>
  </si>
  <si>
    <t>Rds</t>
  </si>
  <si>
    <t>current</t>
  </si>
  <si>
    <t>power</t>
  </si>
  <si>
    <t>Shunt Resistor</t>
  </si>
  <si>
    <t>R</t>
  </si>
  <si>
    <t>V</t>
  </si>
  <si>
    <t>Current</t>
  </si>
  <si>
    <t>Power</t>
  </si>
  <si>
    <t>W</t>
  </si>
  <si>
    <t>A</t>
  </si>
  <si>
    <t>Ohm</t>
  </si>
  <si>
    <t>ton</t>
  </si>
  <si>
    <t>rt</t>
  </si>
  <si>
    <t>vin</t>
  </si>
  <si>
    <t>output</t>
  </si>
  <si>
    <t>Radj</t>
  </si>
  <si>
    <t>Rsense</t>
  </si>
  <si>
    <t>Icl</t>
  </si>
  <si>
    <t>vin max</t>
  </si>
  <si>
    <t>ripple current</t>
  </si>
  <si>
    <t>l</t>
  </si>
  <si>
    <t>cff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</si>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</sst>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07CE-1F7A-A649-89C3-4BF3FFC10B5E}">
  <dimension ref="A1:H63"/>
  <sheetViews>
    <sheetView tabSelected="1" topLeftCell="A48" zoomScale="178" workbookViewId="0">
      <selection activeCell="B63" sqref="B63"/>
    </sheetView>
  </sheetViews>
  <sheetFormatPr baseColWidth="10" defaultRowHeight="16" x14ac:dyDescent="0.2"/>
  <cols>
    <col min="3" max="3" width="11.1640625" bestFit="1" customWidth="1"/>
    <col min="9" max="9" width="12.83203125" bestFit="1" customWidth="1"/>
  </cols>
  <sheetData>
    <row r="1" spans="1:8" x14ac:dyDescent="0.2">
      <c r="A1" s="2" t="s">
        <v>12</v>
      </c>
    </row>
    <row r="2" spans="1:8" x14ac:dyDescent="0.2">
      <c r="A2" s="2" t="s">
        <v>11</v>
      </c>
    </row>
    <row r="3" spans="1:8" x14ac:dyDescent="0.2">
      <c r="A3" s="2"/>
      <c r="B3" s="2" t="s">
        <v>10</v>
      </c>
      <c r="C3" s="2" t="s">
        <v>9</v>
      </c>
      <c r="D3" s="2" t="s">
        <v>6</v>
      </c>
      <c r="E3" s="2" t="s">
        <v>8</v>
      </c>
      <c r="F3" s="2" t="s">
        <v>7</v>
      </c>
      <c r="H3" s="2"/>
    </row>
    <row r="4" spans="1:8" x14ac:dyDescent="0.2">
      <c r="A4" t="s">
        <v>0</v>
      </c>
      <c r="B4" s="1">
        <v>0.01</v>
      </c>
      <c r="C4">
        <v>1.25</v>
      </c>
      <c r="D4">
        <f>$C4</f>
        <v>1.25</v>
      </c>
      <c r="E4">
        <f t="shared" ref="E4:F4" si="0">$C4</f>
        <v>1.25</v>
      </c>
      <c r="F4">
        <f t="shared" si="0"/>
        <v>1.25</v>
      </c>
    </row>
    <row r="5" spans="1:8" x14ac:dyDescent="0.2">
      <c r="A5" t="s">
        <v>1</v>
      </c>
      <c r="C5">
        <v>3.3</v>
      </c>
      <c r="D5">
        <f>C5</f>
        <v>3.3</v>
      </c>
      <c r="E5">
        <v>0</v>
      </c>
      <c r="F5">
        <v>3.3</v>
      </c>
    </row>
    <row r="6" spans="1:8" x14ac:dyDescent="0.2">
      <c r="A6" t="s">
        <v>2</v>
      </c>
      <c r="B6" s="1">
        <v>0.05</v>
      </c>
      <c r="C6">
        <v>44000</v>
      </c>
      <c r="D6">
        <f>$C6</f>
        <v>44000</v>
      </c>
      <c r="E6">
        <f t="shared" ref="E6:F8" si="1">$C6</f>
        <v>44000</v>
      </c>
      <c r="F6">
        <f t="shared" si="1"/>
        <v>44000</v>
      </c>
    </row>
    <row r="7" spans="1:8" x14ac:dyDescent="0.2">
      <c r="A7" t="s">
        <v>3</v>
      </c>
      <c r="B7" s="1">
        <v>0.05</v>
      </c>
      <c r="C7">
        <v>8000</v>
      </c>
      <c r="D7">
        <f t="shared" ref="D7:D8" si="2">$C7</f>
        <v>8000</v>
      </c>
      <c r="E7">
        <f t="shared" si="1"/>
        <v>8000</v>
      </c>
      <c r="F7">
        <f t="shared" si="1"/>
        <v>8000</v>
      </c>
    </row>
    <row r="8" spans="1:8" x14ac:dyDescent="0.2">
      <c r="A8" t="s">
        <v>4</v>
      </c>
      <c r="B8" s="1">
        <v>0.05</v>
      </c>
      <c r="C8">
        <v>11500</v>
      </c>
      <c r="D8">
        <f t="shared" si="2"/>
        <v>11500</v>
      </c>
      <c r="E8">
        <f t="shared" si="1"/>
        <v>11500</v>
      </c>
      <c r="F8">
        <f t="shared" si="1"/>
        <v>11500</v>
      </c>
    </row>
    <row r="9" spans="1:8" x14ac:dyDescent="0.2">
      <c r="A9" t="s">
        <v>5</v>
      </c>
      <c r="D9">
        <f>D4*(1+D6/D7+D6/D8)-D5*(D6/D8)</f>
        <v>0.28152173913043299</v>
      </c>
      <c r="E9">
        <f>E4*(1+E6/E7+E6/E8)-E5*(E6/E8)</f>
        <v>12.907608695652172</v>
      </c>
      <c r="F9">
        <f>F4*(1+F6/F7+F6/F8)-F5*(F6/F8)</f>
        <v>0.28152173913043299</v>
      </c>
    </row>
    <row r="11" spans="1:8" x14ac:dyDescent="0.2">
      <c r="A11" s="2" t="s">
        <v>8</v>
      </c>
    </row>
    <row r="12" spans="1:8" x14ac:dyDescent="0.2">
      <c r="B12" t="s">
        <v>10</v>
      </c>
      <c r="C12" t="s">
        <v>9</v>
      </c>
      <c r="D12" t="s">
        <v>6</v>
      </c>
      <c r="E12" t="s">
        <v>8</v>
      </c>
      <c r="F12" t="s">
        <v>7</v>
      </c>
    </row>
    <row r="13" spans="1:8" x14ac:dyDescent="0.2">
      <c r="A13" t="s">
        <v>0</v>
      </c>
      <c r="B13" s="1">
        <f>$B4</f>
        <v>0.01</v>
      </c>
      <c r="C13">
        <f>$C4*(1+$B13)</f>
        <v>1.2625</v>
      </c>
      <c r="D13">
        <f>$C13</f>
        <v>1.2625</v>
      </c>
      <c r="E13">
        <f t="shared" ref="E13:F13" si="3">$C13</f>
        <v>1.2625</v>
      </c>
      <c r="F13">
        <f t="shared" si="3"/>
        <v>1.2625</v>
      </c>
    </row>
    <row r="14" spans="1:8" x14ac:dyDescent="0.2">
      <c r="A14" t="s">
        <v>1</v>
      </c>
      <c r="B14" s="1"/>
      <c r="D14">
        <f>$D5</f>
        <v>3.3</v>
      </c>
      <c r="E14">
        <v>0</v>
      </c>
      <c r="F14">
        <f>$F5</f>
        <v>3.3</v>
      </c>
    </row>
    <row r="15" spans="1:8" x14ac:dyDescent="0.2">
      <c r="A15" t="s">
        <v>2</v>
      </c>
      <c r="B15" s="1">
        <f t="shared" ref="B15:B17" si="4">$B6</f>
        <v>0.05</v>
      </c>
      <c r="C15">
        <f>$C6*(1+$B15)</f>
        <v>46200</v>
      </c>
      <c r="D15">
        <f>$C15</f>
        <v>46200</v>
      </c>
      <c r="E15">
        <f t="shared" ref="E15:F17" si="5">$C15</f>
        <v>46200</v>
      </c>
      <c r="F15">
        <f t="shared" si="5"/>
        <v>46200</v>
      </c>
    </row>
    <row r="16" spans="1:8" x14ac:dyDescent="0.2">
      <c r="A16" t="s">
        <v>3</v>
      </c>
      <c r="B16" s="1">
        <f t="shared" si="4"/>
        <v>0.05</v>
      </c>
      <c r="C16">
        <f>$C7*(1+$B16)</f>
        <v>8400</v>
      </c>
      <c r="D16">
        <f t="shared" ref="D16:D17" si="6">$C16</f>
        <v>8400</v>
      </c>
      <c r="E16">
        <f t="shared" si="5"/>
        <v>8400</v>
      </c>
      <c r="F16">
        <f t="shared" si="5"/>
        <v>8400</v>
      </c>
    </row>
    <row r="17" spans="1:6" x14ac:dyDescent="0.2">
      <c r="A17" t="s">
        <v>4</v>
      </c>
      <c r="B17" s="1">
        <f t="shared" si="4"/>
        <v>0.05</v>
      </c>
      <c r="C17">
        <f>$C8*(1+$B17)</f>
        <v>12075</v>
      </c>
      <c r="D17">
        <f t="shared" si="6"/>
        <v>12075</v>
      </c>
      <c r="E17">
        <f t="shared" si="5"/>
        <v>12075</v>
      </c>
      <c r="F17">
        <f t="shared" si="5"/>
        <v>12075</v>
      </c>
    </row>
    <row r="18" spans="1:6" x14ac:dyDescent="0.2">
      <c r="A18" t="s">
        <v>5</v>
      </c>
      <c r="D18">
        <f>D13*(1+D15/D16+D15/D17)-D14*(D15/D17)</f>
        <v>0.4105978260869545</v>
      </c>
      <c r="E18">
        <f>E13*(1+E15/E16+E15/E17)-E14*(E15/E17)</f>
        <v>13.036684782608694</v>
      </c>
      <c r="F18">
        <f>F13*(1+F15/F16+F15/F17)-F14*(F15/F17)</f>
        <v>0.4105978260869545</v>
      </c>
    </row>
    <row r="20" spans="1:6" x14ac:dyDescent="0.2">
      <c r="A20" s="2" t="s">
        <v>7</v>
      </c>
    </row>
    <row r="21" spans="1:6" x14ac:dyDescent="0.2">
      <c r="B21" t="s">
        <v>10</v>
      </c>
      <c r="C21" t="s">
        <v>9</v>
      </c>
      <c r="D21" t="s">
        <v>6</v>
      </c>
      <c r="E21" t="s">
        <v>8</v>
      </c>
      <c r="F21" t="s">
        <v>7</v>
      </c>
    </row>
    <row r="22" spans="1:6" x14ac:dyDescent="0.2">
      <c r="A22" t="s">
        <v>0</v>
      </c>
      <c r="B22" s="1">
        <f>$B4</f>
        <v>0.01</v>
      </c>
      <c r="C22">
        <f>$C13*(1-$B22)</f>
        <v>1.2498749999999998</v>
      </c>
      <c r="D22">
        <f>$C22</f>
        <v>1.2498749999999998</v>
      </c>
      <c r="E22">
        <f t="shared" ref="E22:F22" si="7">$C22</f>
        <v>1.2498749999999998</v>
      </c>
      <c r="F22">
        <f t="shared" si="7"/>
        <v>1.2498749999999998</v>
      </c>
    </row>
    <row r="23" spans="1:6" x14ac:dyDescent="0.2">
      <c r="A23" t="s">
        <v>1</v>
      </c>
      <c r="D23">
        <f>$D14</f>
        <v>3.3</v>
      </c>
      <c r="E23">
        <v>0</v>
      </c>
      <c r="F23">
        <f>$F14</f>
        <v>3.3</v>
      </c>
    </row>
    <row r="24" spans="1:6" x14ac:dyDescent="0.2">
      <c r="A24" t="s">
        <v>2</v>
      </c>
      <c r="B24" s="1">
        <f t="shared" ref="B24:B26" si="8">$B6</f>
        <v>0.05</v>
      </c>
      <c r="C24">
        <f>$C15*(1-$B24)</f>
        <v>43890</v>
      </c>
      <c r="D24">
        <f>$C24</f>
        <v>43890</v>
      </c>
      <c r="E24">
        <f t="shared" ref="E24:F26" si="9">$C24</f>
        <v>43890</v>
      </c>
      <c r="F24">
        <f t="shared" si="9"/>
        <v>43890</v>
      </c>
    </row>
    <row r="25" spans="1:6" x14ac:dyDescent="0.2">
      <c r="A25" t="s">
        <v>3</v>
      </c>
      <c r="B25" s="1">
        <f t="shared" si="8"/>
        <v>0.05</v>
      </c>
      <c r="C25">
        <f>$C16*(1-$B25)</f>
        <v>7980</v>
      </c>
      <c r="D25">
        <f t="shared" ref="D25:D26" si="10">$C25</f>
        <v>7980</v>
      </c>
      <c r="E25">
        <f t="shared" si="9"/>
        <v>7980</v>
      </c>
      <c r="F25">
        <f t="shared" si="9"/>
        <v>7980</v>
      </c>
    </row>
    <row r="26" spans="1:6" x14ac:dyDescent="0.2">
      <c r="A26" t="s">
        <v>4</v>
      </c>
      <c r="B26" s="1">
        <f t="shared" si="8"/>
        <v>0.05</v>
      </c>
      <c r="C26">
        <f>$C17*(1-$B26)</f>
        <v>11471.25</v>
      </c>
      <c r="D26">
        <f t="shared" si="10"/>
        <v>11471.25</v>
      </c>
      <c r="E26">
        <f t="shared" si="9"/>
        <v>11471.25</v>
      </c>
      <c r="F26">
        <f t="shared" si="9"/>
        <v>11471.25</v>
      </c>
    </row>
    <row r="27" spans="1:6" x14ac:dyDescent="0.2">
      <c r="A27" t="s">
        <v>5</v>
      </c>
      <c r="D27">
        <f>D22*(1+D24/D25+D24/D26)-D23*(D24/D26)</f>
        <v>0.2802309782608674</v>
      </c>
      <c r="E27">
        <f>E22*(1+E24/E25+E24/E26)-E23*(E24/E26)</f>
        <v>12.906317934782606</v>
      </c>
      <c r="F27">
        <f>F22*(1+F24/F25+F24/F26)-F23*(F24/F26)</f>
        <v>0.2802309782608674</v>
      </c>
    </row>
    <row r="29" spans="1:6" x14ac:dyDescent="0.2">
      <c r="A29" s="2" t="s">
        <v>13</v>
      </c>
    </row>
    <row r="30" spans="1:6" x14ac:dyDescent="0.2">
      <c r="A30" s="3" t="s">
        <v>14</v>
      </c>
      <c r="B30" s="3">
        <v>5.5000000000000003E-4</v>
      </c>
    </row>
    <row r="31" spans="1:6" x14ac:dyDescent="0.2">
      <c r="A31" t="s">
        <v>15</v>
      </c>
      <c r="B31">
        <v>10</v>
      </c>
    </row>
    <row r="32" spans="1:6" x14ac:dyDescent="0.2">
      <c r="A32" t="s">
        <v>16</v>
      </c>
      <c r="B32" s="3">
        <f>B31^2*B30</f>
        <v>5.5E-2</v>
      </c>
    </row>
    <row r="34" spans="1:3" x14ac:dyDescent="0.2">
      <c r="A34" s="2" t="s">
        <v>17</v>
      </c>
    </row>
    <row r="35" spans="1:3" x14ac:dyDescent="0.2">
      <c r="A35" s="3" t="s">
        <v>18</v>
      </c>
      <c r="B35" s="3">
        <v>2.0000000000000001E-4</v>
      </c>
      <c r="C35" t="s">
        <v>24</v>
      </c>
    </row>
    <row r="36" spans="1:3" x14ac:dyDescent="0.2">
      <c r="A36" t="s">
        <v>20</v>
      </c>
      <c r="B36">
        <v>10</v>
      </c>
      <c r="C36" t="s">
        <v>23</v>
      </c>
    </row>
    <row r="37" spans="1:3" x14ac:dyDescent="0.2">
      <c r="A37" t="s">
        <v>19</v>
      </c>
      <c r="B37" s="3">
        <f>B36*B35</f>
        <v>2E-3</v>
      </c>
      <c r="C37" t="s">
        <v>19</v>
      </c>
    </row>
    <row r="38" spans="1:3" x14ac:dyDescent="0.2">
      <c r="A38" t="s">
        <v>21</v>
      </c>
      <c r="B38" s="3">
        <f>B36^2*B35</f>
        <v>0.02</v>
      </c>
      <c r="C38" t="s">
        <v>22</v>
      </c>
    </row>
    <row r="41" spans="1:3" x14ac:dyDescent="0.2">
      <c r="A41" t="s">
        <v>27</v>
      </c>
      <c r="B41">
        <v>18</v>
      </c>
    </row>
    <row r="42" spans="1:3" x14ac:dyDescent="0.2">
      <c r="A42" t="s">
        <v>26</v>
      </c>
      <c r="B42">
        <v>1000000</v>
      </c>
    </row>
    <row r="43" spans="1:3" x14ac:dyDescent="0.2">
      <c r="A43" t="s">
        <v>25</v>
      </c>
      <c r="B43">
        <f>(0.000000145*(B42+1.4))/(B41-1.56+B42/3167)+0.00000005</f>
        <v>4.3653960224509977E-4</v>
      </c>
    </row>
    <row r="45" spans="1:3" x14ac:dyDescent="0.2">
      <c r="A45" t="s">
        <v>27</v>
      </c>
      <c r="B45">
        <v>18</v>
      </c>
    </row>
    <row r="46" spans="1:3" x14ac:dyDescent="0.2">
      <c r="A46" t="s">
        <v>26</v>
      </c>
      <c r="B46">
        <v>220</v>
      </c>
    </row>
    <row r="47" spans="1:3" x14ac:dyDescent="0.2">
      <c r="A47" t="s">
        <v>25</v>
      </c>
      <c r="B47" s="3">
        <f>(0.000000145*B46-0.000000203)/(B45-1.56+B46/3167)*1000</f>
        <v>1.9199288024132129E-3</v>
      </c>
    </row>
    <row r="48" spans="1:3" x14ac:dyDescent="0.2">
      <c r="A48" t="s">
        <v>28</v>
      </c>
      <c r="B48" s="3">
        <f>B47/1000</f>
        <v>1.9199288024132129E-6</v>
      </c>
    </row>
    <row r="50" spans="1:2" x14ac:dyDescent="0.2">
      <c r="A50" t="s">
        <v>29</v>
      </c>
      <c r="B50">
        <v>330</v>
      </c>
    </row>
    <row r="51" spans="1:2" x14ac:dyDescent="0.2">
      <c r="A51" t="s">
        <v>30</v>
      </c>
      <c r="B51">
        <v>1E-3</v>
      </c>
    </row>
    <row r="52" spans="1:2" x14ac:dyDescent="0.2">
      <c r="A52" t="s">
        <v>21</v>
      </c>
      <c r="B52">
        <f>B53^2*B51</f>
        <v>0.17424000000000003</v>
      </c>
    </row>
    <row r="53" spans="1:2" x14ac:dyDescent="0.2">
      <c r="A53" t="s">
        <v>31</v>
      </c>
      <c r="B53">
        <f>0.00004*B50/B51</f>
        <v>13.200000000000001</v>
      </c>
    </row>
    <row r="55" spans="1:2" x14ac:dyDescent="0.2">
      <c r="A55" t="s">
        <v>25</v>
      </c>
      <c r="B55" s="3">
        <f>B48</f>
        <v>1.9199288024132129E-6</v>
      </c>
    </row>
    <row r="56" spans="1:2" x14ac:dyDescent="0.2">
      <c r="A56" t="s">
        <v>32</v>
      </c>
      <c r="B56">
        <v>18</v>
      </c>
    </row>
    <row r="57" spans="1:2" x14ac:dyDescent="0.2">
      <c r="A57" t="s">
        <v>5</v>
      </c>
      <c r="B57">
        <v>6</v>
      </c>
    </row>
    <row r="58" spans="1:2" x14ac:dyDescent="0.2">
      <c r="A58" t="s">
        <v>33</v>
      </c>
      <c r="B58">
        <v>20</v>
      </c>
    </row>
    <row r="59" spans="1:2" x14ac:dyDescent="0.2">
      <c r="A59" t="s">
        <v>34</v>
      </c>
      <c r="B59" s="3">
        <f>(B55*(B56-B57))/B58</f>
        <v>1.1519572814479276E-6</v>
      </c>
    </row>
    <row r="61" spans="1:2" x14ac:dyDescent="0.2">
      <c r="A61" t="s">
        <v>35</v>
      </c>
      <c r="B61" s="3">
        <f>3*B48/(5000)</f>
        <v>1.1519572814479277E-9</v>
      </c>
    </row>
    <row r="62" spans="1:2" x14ac:dyDescent="0.2">
      <c r="A62" t="s">
        <v>36</v>
      </c>
      <c r="B62" s="3">
        <f>B58/8/500000/0.01</f>
        <v>5.0000000000000001E-4</v>
      </c>
    </row>
    <row r="63" spans="1:2" x14ac:dyDescent="0.2">
      <c r="B63" s="3">
        <f>B62/0.000001</f>
        <v>500.00000000000006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Chen (22703907)</dc:creator>
  <cp:lastModifiedBy>Henry Chen (22703907)</cp:lastModifiedBy>
  <dcterms:created xsi:type="dcterms:W3CDTF">2021-05-09T03:09:28Z</dcterms:created>
  <dcterms:modified xsi:type="dcterms:W3CDTF">2021-05-12T12:17:04Z</dcterms:modified>
</cp:coreProperties>
</file>